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245" yWindow="0" windowWidth="20730" windowHeight="11760" tabRatio="457" firstSheet="4" activeTab="4"/>
  </bookViews>
  <sheets>
    <sheet name="Target Solutions Ref - old" sheetId="8" state="hidden" r:id="rId1"/>
    <sheet name="Solutions" sheetId="28" state="hidden" r:id="rId2"/>
    <sheet name="Rep requests" sheetId="32" state="hidden" r:id="rId3"/>
    <sheet name="Healthcare Segments" sheetId="33" state="hidden" r:id="rId4"/>
    <sheet name="TAM" sheetId="24" r:id="rId5"/>
  </sheets>
  <definedNames>
    <definedName name="_xlnm.Print_Area" localSheetId="4">TAM!$A$1:$T$20</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Q6" i="24" l="1"/>
  <c r="Q7" i="24"/>
  <c r="Q8" i="24"/>
  <c r="Q9" i="24"/>
  <c r="Q10" i="24"/>
  <c r="Q11" i="24"/>
  <c r="Q12" i="24"/>
  <c r="Q13" i="24"/>
  <c r="Q14" i="24"/>
  <c r="Q15" i="24"/>
  <c r="Q16" i="24"/>
  <c r="Q17" i="24"/>
  <c r="Q19" i="24"/>
  <c r="Q5" i="24"/>
  <c r="P6" i="24"/>
  <c r="P7" i="24"/>
  <c r="P8" i="24"/>
  <c r="P9" i="24"/>
  <c r="P10" i="24"/>
  <c r="P11" i="24"/>
  <c r="P12" i="24"/>
  <c r="P13" i="24"/>
  <c r="P14" i="24"/>
  <c r="P15" i="24"/>
  <c r="P16" i="24"/>
  <c r="P17" i="24"/>
  <c r="P19" i="24"/>
  <c r="P5" i="24"/>
  <c r="O6" i="24"/>
  <c r="O7" i="24"/>
  <c r="O8" i="24"/>
  <c r="O9" i="24"/>
  <c r="O10" i="24"/>
  <c r="O11" i="24"/>
  <c r="O12" i="24"/>
  <c r="O13" i="24"/>
  <c r="O14" i="24"/>
  <c r="O15" i="24"/>
  <c r="O16" i="24"/>
  <c r="O17" i="24"/>
  <c r="O19" i="24"/>
  <c r="O5" i="24"/>
  <c r="E115" i="33" l="1"/>
  <c r="E114" i="33"/>
  <c r="E94" i="33"/>
  <c r="E93" i="33"/>
  <c r="E91" i="33"/>
  <c r="E84" i="33"/>
  <c r="E56" i="33"/>
  <c r="E55" i="33"/>
  <c r="E54" i="33"/>
  <c r="N19" i="24"/>
  <c r="T19" i="24" s="1"/>
  <c r="M19" i="24"/>
  <c r="N18" i="24"/>
  <c r="M18" i="24"/>
  <c r="J18" i="24"/>
  <c r="I18" i="24"/>
  <c r="G18" i="24"/>
  <c r="F18" i="24"/>
  <c r="N17" i="24"/>
  <c r="M17" i="24"/>
  <c r="J17" i="24"/>
  <c r="I17" i="24"/>
  <c r="G17" i="24"/>
  <c r="F17" i="24"/>
  <c r="N16" i="24"/>
  <c r="M16" i="24"/>
  <c r="J16" i="24"/>
  <c r="I16" i="24"/>
  <c r="H16" i="24"/>
  <c r="N15" i="24"/>
  <c r="M15" i="24"/>
  <c r="J15" i="24"/>
  <c r="H15" i="24"/>
  <c r="F15" i="24"/>
  <c r="I15" i="24" s="1"/>
  <c r="N14" i="24"/>
  <c r="M14" i="24"/>
  <c r="H14" i="24"/>
  <c r="G14" i="24"/>
  <c r="J14" i="24" s="1"/>
  <c r="F14" i="24"/>
  <c r="I14" i="24" s="1"/>
  <c r="N13" i="24"/>
  <c r="T13" i="24" s="1"/>
  <c r="M13" i="24"/>
  <c r="S13" i="24" s="1"/>
  <c r="N12" i="24"/>
  <c r="M12" i="24"/>
  <c r="H12" i="24"/>
  <c r="G12" i="24"/>
  <c r="J12" i="24" s="1"/>
  <c r="F12" i="24"/>
  <c r="N11" i="24"/>
  <c r="T11" i="24" s="1"/>
  <c r="M11" i="24"/>
  <c r="S11" i="24" s="1"/>
  <c r="N10" i="24"/>
  <c r="T10" i="24" s="1"/>
  <c r="M10" i="24"/>
  <c r="N9" i="24"/>
  <c r="T9" i="24" s="1"/>
  <c r="M9" i="24"/>
  <c r="N8" i="24"/>
  <c r="M8" i="24"/>
  <c r="J8" i="24"/>
  <c r="I8" i="24"/>
  <c r="G8" i="24"/>
  <c r="F8" i="24"/>
  <c r="N7" i="24"/>
  <c r="T7" i="24" s="1"/>
  <c r="M7" i="24"/>
  <c r="S7" i="24" s="1"/>
  <c r="N6" i="24"/>
  <c r="T6" i="24" s="1"/>
  <c r="M6" i="24"/>
  <c r="N5" i="24"/>
  <c r="M5" i="24"/>
  <c r="J5" i="24"/>
  <c r="I5" i="24"/>
  <c r="H5" i="24"/>
  <c r="J4" i="24"/>
  <c r="I4" i="24"/>
  <c r="H4" i="24"/>
  <c r="AV11" i="8"/>
  <c r="AU11" i="8"/>
  <c r="AT11" i="8"/>
  <c r="AS11" i="8"/>
  <c r="AR11" i="8"/>
  <c r="AQ11" i="8"/>
  <c r="AP11" i="8"/>
  <c r="AO11" i="8"/>
  <c r="AN11" i="8"/>
  <c r="AM11" i="8"/>
  <c r="AL11" i="8"/>
  <c r="AK11" i="8"/>
  <c r="AJ11" i="8"/>
  <c r="AI11" i="8"/>
  <c r="AH11" i="8"/>
  <c r="AG11" i="8"/>
  <c r="AF11" i="8"/>
  <c r="AE11" i="8"/>
  <c r="AD11" i="8"/>
  <c r="AC11" i="8"/>
  <c r="AB11" i="8"/>
  <c r="AA11" i="8"/>
  <c r="Z11" i="8"/>
  <c r="Y11" i="8"/>
  <c r="X11" i="8"/>
  <c r="W11" i="8"/>
  <c r="V11" i="8"/>
  <c r="U11" i="8"/>
  <c r="T11" i="8"/>
  <c r="S11" i="8"/>
  <c r="R11" i="8"/>
  <c r="Q11" i="8"/>
  <c r="O11" i="8"/>
  <c r="N11" i="8"/>
  <c r="M11" i="8"/>
  <c r="L11" i="8"/>
  <c r="K11" i="8"/>
  <c r="J11" i="8"/>
  <c r="I11" i="8"/>
  <c r="H11" i="8"/>
  <c r="G11" i="8"/>
  <c r="F11" i="8"/>
  <c r="E11" i="8"/>
  <c r="D11" i="8"/>
  <c r="B11" i="8"/>
  <c r="Q18" i="24" l="1"/>
  <c r="O18" i="24"/>
  <c r="P18" i="24"/>
  <c r="T18" i="24"/>
  <c r="T5" i="24"/>
  <c r="S16" i="24"/>
  <c r="T16" i="24"/>
  <c r="S9" i="24"/>
  <c r="R19" i="24"/>
  <c r="T8" i="24"/>
  <c r="T17" i="24"/>
  <c r="T15" i="24"/>
  <c r="S19" i="24"/>
  <c r="S18" i="24"/>
  <c r="S5" i="24"/>
  <c r="S15" i="24"/>
  <c r="S10" i="24"/>
  <c r="I12" i="24"/>
  <c r="T12" i="24" s="1"/>
  <c r="T14" i="24"/>
  <c r="S17" i="24"/>
  <c r="S14" i="24"/>
  <c r="S8" i="24"/>
  <c r="S6" i="24"/>
  <c r="O20" i="24" l="1"/>
  <c r="R15" i="24"/>
  <c r="T20" i="24"/>
  <c r="R17" i="24"/>
  <c r="R10" i="24"/>
  <c r="S12" i="24"/>
  <c r="S20" i="24" s="1"/>
  <c r="P20" i="24"/>
  <c r="R5" i="24"/>
  <c r="Q20" i="24" l="1"/>
  <c r="R6" i="24"/>
  <c r="R20" i="24" s="1"/>
  <c r="R12" i="24"/>
</calcChain>
</file>

<file path=xl/comments1.xml><?xml version="1.0" encoding="utf-8"?>
<comments xmlns="http://schemas.openxmlformats.org/spreadsheetml/2006/main">
  <authors>
    <author>Kelly</author>
  </authors>
  <commentList>
    <comment ref="W2" authorId="0">
      <text>
        <r>
          <rPr>
            <b/>
            <sz val="9"/>
            <color indexed="81"/>
            <rFont val="Tahoma"/>
            <family val="2"/>
          </rPr>
          <t>Kelly:</t>
        </r>
        <r>
          <rPr>
            <sz val="9"/>
            <color indexed="81"/>
            <rFont val="Tahoma"/>
            <family val="2"/>
          </rPr>
          <t xml:space="preserve">
order confirmation + upsell… as we have for Dell. Could be one scene; not priority as full "selling" video</t>
        </r>
      </text>
    </comment>
    <comment ref="AD2" authorId="0">
      <text>
        <r>
          <rPr>
            <b/>
            <sz val="9"/>
            <color indexed="81"/>
            <rFont val="Tahoma"/>
            <family val="2"/>
          </rPr>
          <t>Kelly:</t>
        </r>
        <r>
          <rPr>
            <sz val="9"/>
            <color indexed="81"/>
            <rFont val="Tahoma"/>
            <family val="2"/>
          </rPr>
          <t xml:space="preserve">
KPI is retention/churn; brand stickiness</t>
        </r>
      </text>
    </comment>
    <comment ref="AK2" authorId="0">
      <text>
        <r>
          <rPr>
            <b/>
            <sz val="9"/>
            <color indexed="81"/>
            <rFont val="Tahoma"/>
            <family val="2"/>
          </rPr>
          <t xml:space="preserve">Kelly: 
</t>
        </r>
        <r>
          <rPr>
            <sz val="9"/>
            <color indexed="81"/>
            <rFont val="Tahoma"/>
            <family val="2"/>
          </rPr>
          <t>Upsell/cross-sell
Loyalty</t>
        </r>
      </text>
    </comment>
    <comment ref="AR2" authorId="0">
      <text>
        <r>
          <rPr>
            <b/>
            <sz val="9"/>
            <color indexed="81"/>
            <rFont val="Tahoma"/>
            <family val="2"/>
          </rPr>
          <t xml:space="preserve">Kelly:
</t>
        </r>
        <r>
          <rPr>
            <sz val="9"/>
            <color indexed="81"/>
            <rFont val="Tahoma"/>
            <family val="2"/>
          </rPr>
          <t>Right-size
Retention</t>
        </r>
      </text>
    </comment>
    <comment ref="B4" authorId="0">
      <text>
        <r>
          <rPr>
            <b/>
            <sz val="9"/>
            <color indexed="81"/>
            <rFont val="Tahoma"/>
            <family val="2"/>
          </rPr>
          <t>Kelly:</t>
        </r>
        <r>
          <rPr>
            <sz val="9"/>
            <color indexed="81"/>
            <rFont val="Tahoma"/>
            <family val="2"/>
          </rPr>
          <t xml:space="preserve">
Beachhead for ads. Bundle opportunity?</t>
        </r>
      </text>
    </comment>
    <comment ref="Q5" authorId="0">
      <text>
        <r>
          <rPr>
            <b/>
            <sz val="9"/>
            <color indexed="81"/>
            <rFont val="Tahoma"/>
            <family val="2"/>
          </rPr>
          <t>Kelly:</t>
        </r>
        <r>
          <rPr>
            <sz val="9"/>
            <color indexed="81"/>
            <rFont val="Tahoma"/>
            <family val="2"/>
          </rPr>
          <t xml:space="preserve">
RES - Amdocs
OEM - CSG (cable)</t>
        </r>
      </text>
    </comment>
    <comment ref="AE5" authorId="0">
      <text>
        <r>
          <rPr>
            <b/>
            <sz val="9"/>
            <color indexed="81"/>
            <rFont val="Tahoma"/>
            <family val="2"/>
          </rPr>
          <t>Kelly:</t>
        </r>
        <r>
          <rPr>
            <sz val="9"/>
            <color indexed="81"/>
            <rFont val="Tahoma"/>
            <family val="2"/>
          </rPr>
          <t xml:space="preserve">
RES - Amdocs?</t>
        </r>
      </text>
    </comment>
    <comment ref="A6" authorId="0">
      <text>
        <r>
          <rPr>
            <b/>
            <sz val="9"/>
            <color indexed="81"/>
            <rFont val="Tahoma"/>
            <family val="2"/>
          </rPr>
          <t>Kelly:</t>
        </r>
        <r>
          <rPr>
            <sz val="9"/>
            <color indexed="81"/>
            <rFont val="Tahoma"/>
            <family val="2"/>
          </rPr>
          <t xml:space="preserve">
Attrition:  13 accounts</t>
        </r>
      </text>
    </comment>
    <comment ref="Q6" authorId="0">
      <text>
        <r>
          <rPr>
            <b/>
            <sz val="9"/>
            <color indexed="81"/>
            <rFont val="Tahoma"/>
            <family val="2"/>
          </rPr>
          <t>Kelly:</t>
        </r>
        <r>
          <rPr>
            <sz val="9"/>
            <color indexed="81"/>
            <rFont val="Tahoma"/>
            <family val="2"/>
          </rPr>
          <t xml:space="preserve">
ATT
Cox
Orange IL
BSkyB
Turkcell</t>
        </r>
      </text>
    </comment>
    <comment ref="W6" authorId="0">
      <text>
        <r>
          <rPr>
            <b/>
            <sz val="9"/>
            <color indexed="81"/>
            <rFont val="Tahoma"/>
            <family val="2"/>
          </rPr>
          <t>Kelly:</t>
        </r>
        <r>
          <rPr>
            <sz val="9"/>
            <color indexed="81"/>
            <rFont val="Tahoma"/>
            <family val="2"/>
          </rPr>
          <t xml:space="preserve">
Dell
Lenovo</t>
        </r>
      </text>
    </comment>
    <comment ref="Y6" authorId="0">
      <text>
        <r>
          <rPr>
            <b/>
            <sz val="9"/>
            <color indexed="81"/>
            <rFont val="Tahoma"/>
            <family val="2"/>
          </rPr>
          <t>Kelly:</t>
        </r>
        <r>
          <rPr>
            <sz val="9"/>
            <color indexed="81"/>
            <rFont val="Tahoma"/>
            <family val="2"/>
          </rPr>
          <t xml:space="preserve">
Disney</t>
        </r>
      </text>
    </comment>
    <comment ref="AE6" authorId="0">
      <text>
        <r>
          <rPr>
            <b/>
            <sz val="9"/>
            <color indexed="81"/>
            <rFont val="Tahoma"/>
            <family val="2"/>
          </rPr>
          <t>Kelly:</t>
        </r>
        <r>
          <rPr>
            <sz val="9"/>
            <color indexed="81"/>
            <rFont val="Tahoma"/>
            <family val="2"/>
          </rPr>
          <t xml:space="preserve">
US Cellular</t>
        </r>
      </text>
    </comment>
    <comment ref="AK6" authorId="0">
      <text>
        <r>
          <rPr>
            <b/>
            <sz val="9"/>
            <color indexed="81"/>
            <rFont val="Tahoma"/>
            <family val="2"/>
          </rPr>
          <t>Kelly:</t>
        </r>
        <r>
          <rPr>
            <sz val="9"/>
            <color indexed="81"/>
            <rFont val="Tahoma"/>
            <family val="2"/>
          </rPr>
          <t xml:space="preserve">
Lowe's
eBay</t>
        </r>
      </text>
    </comment>
    <comment ref="AR6" authorId="0">
      <text>
        <r>
          <rPr>
            <b/>
            <sz val="9"/>
            <color indexed="81"/>
            <rFont val="Tahoma"/>
            <family val="2"/>
          </rPr>
          <t>Kelly:</t>
        </r>
        <r>
          <rPr>
            <sz val="9"/>
            <color indexed="81"/>
            <rFont val="Tahoma"/>
            <family val="2"/>
          </rPr>
          <t xml:space="preserve">
OFT</t>
        </r>
      </text>
    </comment>
    <comment ref="B8" authorId="0">
      <text>
        <r>
          <rPr>
            <b/>
            <sz val="9"/>
            <color indexed="81"/>
            <rFont val="Tahoma"/>
            <family val="2"/>
          </rPr>
          <t>Kelly:</t>
        </r>
        <r>
          <rPr>
            <sz val="9"/>
            <color indexed="81"/>
            <rFont val="Tahoma"/>
            <family val="2"/>
          </rPr>
          <t xml:space="preserve">
Fanatics
Sony
Epson
Sears
eBay
Lowe's</t>
        </r>
      </text>
    </comment>
    <comment ref="D8" authorId="0">
      <text>
        <r>
          <rPr>
            <b/>
            <sz val="9"/>
            <color indexed="81"/>
            <rFont val="Tahoma"/>
            <family val="2"/>
          </rPr>
          <t>Kelly:</t>
        </r>
        <r>
          <rPr>
            <sz val="9"/>
            <color indexed="81"/>
            <rFont val="Tahoma"/>
            <family val="2"/>
          </rPr>
          <t xml:space="preserve">
Vantage</t>
        </r>
      </text>
    </comment>
    <comment ref="G8" authorId="0">
      <text>
        <r>
          <rPr>
            <b/>
            <sz val="9"/>
            <color indexed="81"/>
            <rFont val="Tahoma"/>
            <family val="2"/>
          </rPr>
          <t>Kelly:</t>
        </r>
        <r>
          <rPr>
            <sz val="9"/>
            <color indexed="81"/>
            <rFont val="Tahoma"/>
            <family val="2"/>
          </rPr>
          <t xml:space="preserve">
Houston Assoc Realtors</t>
        </r>
      </text>
    </comment>
    <comment ref="I8" authorId="0">
      <text>
        <r>
          <rPr>
            <b/>
            <sz val="9"/>
            <color indexed="81"/>
            <rFont val="Tahoma"/>
            <family val="2"/>
          </rPr>
          <t>Kelly:</t>
        </r>
        <r>
          <rPr>
            <sz val="9"/>
            <color indexed="81"/>
            <rFont val="Tahoma"/>
            <family val="2"/>
          </rPr>
          <t xml:space="preserve">
Build.com
GSI Commerce
Food Lion
Staples
ARC
Whirlpool
HP
Aero
Home Depot
Lowe's
MSFT Xbox
Gap
West Elm
Under Armour
Lenovo</t>
        </r>
      </text>
    </comment>
    <comment ref="J8" authorId="0">
      <text>
        <r>
          <rPr>
            <b/>
            <sz val="9"/>
            <color indexed="81"/>
            <rFont val="Tahoma"/>
            <family val="2"/>
          </rPr>
          <t>Kelly:</t>
        </r>
        <r>
          <rPr>
            <sz val="9"/>
            <color indexed="81"/>
            <rFont val="Tahoma"/>
            <family val="2"/>
          </rPr>
          <t xml:space="preserve">
Verizon
Cox
OFT
ATT</t>
        </r>
      </text>
    </comment>
    <comment ref="L8" authorId="0">
      <text>
        <r>
          <rPr>
            <b/>
            <sz val="9"/>
            <color indexed="81"/>
            <rFont val="Tahoma"/>
            <family val="2"/>
          </rPr>
          <t>Kelly:</t>
        </r>
        <r>
          <rPr>
            <sz val="9"/>
            <color indexed="81"/>
            <rFont val="Tahoma"/>
            <family val="2"/>
          </rPr>
          <t xml:space="preserve">
JPMC Card</t>
        </r>
      </text>
    </comment>
    <comment ref="N8" authorId="0">
      <text>
        <r>
          <rPr>
            <b/>
            <sz val="9"/>
            <color indexed="81"/>
            <rFont val="Tahoma"/>
            <family val="2"/>
          </rPr>
          <t>Kelly:</t>
        </r>
        <r>
          <rPr>
            <sz val="9"/>
            <color indexed="81"/>
            <rFont val="Tahoma"/>
            <family val="2"/>
          </rPr>
          <t xml:space="preserve">
Redfin</t>
        </r>
      </text>
    </comment>
    <comment ref="Q8" authorId="0">
      <text>
        <r>
          <rPr>
            <b/>
            <sz val="9"/>
            <color indexed="81"/>
            <rFont val="Tahoma"/>
            <family val="2"/>
          </rPr>
          <t>Kelly:</t>
        </r>
        <r>
          <rPr>
            <sz val="9"/>
            <color indexed="81"/>
            <rFont val="Tahoma"/>
            <family val="2"/>
          </rPr>
          <t xml:space="preserve">
Vodafone
A1
Vonage
Optus
Telefonica
Sprint
Rogers
KPN
O2
EvEw
T-Mobile
Verizon Wireless
Suddenlink
CenturyLink
Telus
TWC
Bell
Telstra
Globe
Singtel
Comcast</t>
        </r>
      </text>
    </comment>
    <comment ref="S8" authorId="0">
      <text>
        <r>
          <rPr>
            <b/>
            <sz val="9"/>
            <color indexed="81"/>
            <rFont val="Tahoma"/>
            <family val="2"/>
          </rPr>
          <t>Kelly:</t>
        </r>
        <r>
          <rPr>
            <sz val="9"/>
            <color indexed="81"/>
            <rFont val="Tahoma"/>
            <family val="2"/>
          </rPr>
          <t xml:space="preserve">
Citi
Ally</t>
        </r>
      </text>
    </comment>
    <comment ref="T8" authorId="0">
      <text>
        <r>
          <rPr>
            <b/>
            <sz val="9"/>
            <color indexed="81"/>
            <rFont val="Tahoma"/>
            <family val="2"/>
          </rPr>
          <t>Kelly:</t>
        </r>
        <r>
          <rPr>
            <sz val="9"/>
            <color indexed="81"/>
            <rFont val="Tahoma"/>
            <family val="2"/>
          </rPr>
          <t xml:space="preserve">
Humana
NY Life
Health Net
State Farm</t>
        </r>
      </text>
    </comment>
    <comment ref="W8" authorId="0">
      <text>
        <r>
          <rPr>
            <b/>
            <sz val="9"/>
            <color indexed="81"/>
            <rFont val="Tahoma"/>
            <family val="2"/>
          </rPr>
          <t>Kelly:</t>
        </r>
        <r>
          <rPr>
            <sz val="9"/>
            <color indexed="81"/>
            <rFont val="Tahoma"/>
            <family val="2"/>
          </rPr>
          <t xml:space="preserve">
Lowe's</t>
        </r>
      </text>
    </comment>
    <comment ref="AD8" authorId="0">
      <text>
        <r>
          <rPr>
            <b/>
            <sz val="9"/>
            <color indexed="81"/>
            <rFont val="Tahoma"/>
            <family val="2"/>
          </rPr>
          <t>Kelly:</t>
        </r>
        <r>
          <rPr>
            <sz val="9"/>
            <color indexed="81"/>
            <rFont val="Tahoma"/>
            <family val="2"/>
          </rPr>
          <t xml:space="preserve">
New Egg Marketplace</t>
        </r>
      </text>
    </comment>
    <comment ref="AE8" authorId="0">
      <text>
        <r>
          <rPr>
            <b/>
            <sz val="9"/>
            <color indexed="81"/>
            <rFont val="Tahoma"/>
            <family val="2"/>
          </rPr>
          <t>Kelly:</t>
        </r>
        <r>
          <rPr>
            <sz val="9"/>
            <color indexed="81"/>
            <rFont val="Tahoma"/>
            <family val="2"/>
          </rPr>
          <t xml:space="preserve">
TWC
CBell Wireless
BSkyB
OFT
DirecTV</t>
        </r>
      </text>
    </comment>
    <comment ref="AF8" authorId="0">
      <text>
        <r>
          <rPr>
            <b/>
            <sz val="9"/>
            <color indexed="81"/>
            <rFont val="Tahoma"/>
            <family val="2"/>
          </rPr>
          <t>Kelly:</t>
        </r>
        <r>
          <rPr>
            <sz val="9"/>
            <color indexed="81"/>
            <rFont val="Tahoma"/>
            <family val="2"/>
          </rPr>
          <t xml:space="preserve">
Wyndham</t>
        </r>
      </text>
    </comment>
    <comment ref="AG8" authorId="0">
      <text>
        <r>
          <rPr>
            <b/>
            <sz val="9"/>
            <color indexed="81"/>
            <rFont val="Tahoma"/>
            <family val="2"/>
          </rPr>
          <t>Kelly:</t>
        </r>
        <r>
          <rPr>
            <sz val="9"/>
            <color indexed="81"/>
            <rFont val="Tahoma"/>
            <family val="2"/>
          </rPr>
          <t xml:space="preserve">
Scottrade
Citi</t>
        </r>
      </text>
    </comment>
    <comment ref="AH8" authorId="0">
      <text>
        <r>
          <rPr>
            <b/>
            <sz val="9"/>
            <color indexed="81"/>
            <rFont val="Tahoma"/>
            <family val="2"/>
          </rPr>
          <t>Kelly:</t>
        </r>
        <r>
          <rPr>
            <sz val="9"/>
            <color indexed="81"/>
            <rFont val="Tahoma"/>
            <family val="2"/>
          </rPr>
          <t xml:space="preserve">
The Hartford</t>
        </r>
      </text>
    </comment>
    <comment ref="AJ8" authorId="0">
      <text>
        <r>
          <rPr>
            <b/>
            <sz val="9"/>
            <color indexed="81"/>
            <rFont val="Tahoma"/>
            <family val="2"/>
          </rPr>
          <t>Kelly:</t>
        </r>
        <r>
          <rPr>
            <sz val="9"/>
            <color indexed="81"/>
            <rFont val="Tahoma"/>
            <family val="2"/>
          </rPr>
          <t xml:space="preserve">
Rackspace
</t>
        </r>
      </text>
    </comment>
    <comment ref="AK8" authorId="0">
      <text>
        <r>
          <rPr>
            <b/>
            <sz val="9"/>
            <color indexed="81"/>
            <rFont val="Tahoma"/>
            <family val="2"/>
          </rPr>
          <t>Kelly:</t>
        </r>
        <r>
          <rPr>
            <sz val="9"/>
            <color indexed="81"/>
            <rFont val="Tahoma"/>
            <family val="2"/>
          </rPr>
          <t xml:space="preserve">
OSTK
Guitar Center
Home Depot</t>
        </r>
      </text>
    </comment>
    <comment ref="AL8" authorId="0">
      <text>
        <r>
          <rPr>
            <b/>
            <sz val="9"/>
            <color indexed="81"/>
            <rFont val="Tahoma"/>
            <family val="2"/>
          </rPr>
          <t>Kelly:</t>
        </r>
        <r>
          <rPr>
            <sz val="9"/>
            <color indexed="81"/>
            <rFont val="Tahoma"/>
            <family val="2"/>
          </rPr>
          <t xml:space="preserve">
Globe</t>
        </r>
      </text>
    </comment>
    <comment ref="AN8" authorId="0">
      <text>
        <r>
          <rPr>
            <b/>
            <sz val="9"/>
            <color indexed="81"/>
            <rFont val="Tahoma"/>
            <family val="2"/>
          </rPr>
          <t>Kelly:</t>
        </r>
        <r>
          <rPr>
            <sz val="9"/>
            <color indexed="81"/>
            <rFont val="Tahoma"/>
            <family val="2"/>
          </rPr>
          <t xml:space="preserve">
Disney
Hilton
Delta</t>
        </r>
      </text>
    </comment>
    <comment ref="AO8" authorId="0">
      <text>
        <r>
          <rPr>
            <b/>
            <sz val="9"/>
            <color indexed="81"/>
            <rFont val="Tahoma"/>
            <family val="2"/>
          </rPr>
          <t>Kelly:</t>
        </r>
        <r>
          <rPr>
            <sz val="9"/>
            <color indexed="81"/>
            <rFont val="Tahoma"/>
            <family val="2"/>
          </rPr>
          <t xml:space="preserve">
Wells Fargo
Capital One
JPMC Retail
JPMC AutoFinance
Citi thank you
</t>
        </r>
      </text>
    </comment>
    <comment ref="AR8" authorId="0">
      <text>
        <r>
          <rPr>
            <b/>
            <sz val="9"/>
            <color indexed="81"/>
            <rFont val="Tahoma"/>
            <family val="2"/>
          </rPr>
          <t>Kelly:</t>
        </r>
        <r>
          <rPr>
            <sz val="9"/>
            <color indexed="81"/>
            <rFont val="Tahoma"/>
            <family val="2"/>
          </rPr>
          <t xml:space="preserve">
Orange IL
Vodafone</t>
        </r>
      </text>
    </comment>
    <comment ref="AS8" authorId="0">
      <text>
        <r>
          <rPr>
            <b/>
            <sz val="9"/>
            <color indexed="81"/>
            <rFont val="Tahoma"/>
            <family val="2"/>
          </rPr>
          <t>Kelly:</t>
        </r>
        <r>
          <rPr>
            <sz val="9"/>
            <color indexed="81"/>
            <rFont val="Tahoma"/>
            <family val="2"/>
          </rPr>
          <t xml:space="preserve">
Salesforce</t>
        </r>
      </text>
    </comment>
    <comment ref="E21" authorId="0">
      <text>
        <r>
          <rPr>
            <b/>
            <sz val="9"/>
            <color indexed="81"/>
            <rFont val="Tahoma"/>
            <family val="2"/>
          </rPr>
          <t>Kelly:</t>
        </r>
        <r>
          <rPr>
            <sz val="9"/>
            <color indexed="81"/>
            <rFont val="Tahoma"/>
            <family val="2"/>
          </rPr>
          <t xml:space="preserve">
~50%</t>
        </r>
      </text>
    </comment>
  </commentList>
</comments>
</file>

<file path=xl/comments2.xml><?xml version="1.0" encoding="utf-8"?>
<comments xmlns="http://schemas.openxmlformats.org/spreadsheetml/2006/main">
  <authors>
    <author>Kelly</author>
  </authors>
  <commentList>
    <comment ref="I1" authorId="0">
      <text>
        <r>
          <rPr>
            <b/>
            <sz val="9"/>
            <color indexed="81"/>
            <rFont val="Tahoma"/>
            <family val="2"/>
          </rPr>
          <t>Kelly:</t>
        </r>
        <r>
          <rPr>
            <sz val="9"/>
            <color indexed="81"/>
            <rFont val="Tahoma"/>
            <family val="2"/>
          </rPr>
          <t xml:space="preserve">
have one, need one, when?</t>
        </r>
      </text>
    </comment>
    <comment ref="AB2" authorId="0">
      <text>
        <r>
          <rPr>
            <b/>
            <sz val="9"/>
            <color indexed="81"/>
            <rFont val="Tahoma"/>
            <family val="2"/>
          </rPr>
          <t>Kelly:</t>
        </r>
        <r>
          <rPr>
            <sz val="9"/>
            <color indexed="81"/>
            <rFont val="Tahoma"/>
            <family val="2"/>
          </rPr>
          <t xml:space="preserve">
reduction</t>
        </r>
      </text>
    </comment>
    <comment ref="AC2" authorId="0">
      <text>
        <r>
          <rPr>
            <b/>
            <sz val="9"/>
            <color indexed="81"/>
            <rFont val="Tahoma"/>
            <family val="2"/>
          </rPr>
          <t>Kelly:</t>
        </r>
        <r>
          <rPr>
            <sz val="9"/>
            <color indexed="81"/>
            <rFont val="Tahoma"/>
            <family val="2"/>
          </rPr>
          <t xml:space="preserve">
reduction</t>
        </r>
      </text>
    </comment>
    <comment ref="AD2" authorId="0">
      <text>
        <r>
          <rPr>
            <b/>
            <sz val="9"/>
            <color indexed="81"/>
            <rFont val="Tahoma"/>
            <family val="2"/>
          </rPr>
          <t>Kelly:</t>
        </r>
        <r>
          <rPr>
            <sz val="9"/>
            <color indexed="81"/>
            <rFont val="Tahoma"/>
            <family val="2"/>
          </rPr>
          <t xml:space="preserve">
reduction</t>
        </r>
      </text>
    </comment>
    <comment ref="J4" authorId="0">
      <text>
        <r>
          <rPr>
            <b/>
            <sz val="9"/>
            <color indexed="81"/>
            <rFont val="Tahoma"/>
            <family val="2"/>
          </rPr>
          <t>Kelly:</t>
        </r>
        <r>
          <rPr>
            <sz val="9"/>
            <color indexed="81"/>
            <rFont val="Tahoma"/>
            <family val="2"/>
          </rPr>
          <t xml:space="preserve">
planned</t>
        </r>
      </text>
    </comment>
    <comment ref="J9" authorId="0">
      <text>
        <r>
          <rPr>
            <b/>
            <sz val="9"/>
            <color indexed="81"/>
            <rFont val="Tahoma"/>
            <family val="2"/>
          </rPr>
          <t>Kelly:</t>
        </r>
        <r>
          <rPr>
            <sz val="9"/>
            <color indexed="81"/>
            <rFont val="Tahoma"/>
            <family val="2"/>
          </rPr>
          <t xml:space="preserve">
planned</t>
        </r>
      </text>
    </comment>
    <comment ref="J12" authorId="0">
      <text>
        <r>
          <rPr>
            <b/>
            <sz val="9"/>
            <color indexed="81"/>
            <rFont val="Tahoma"/>
            <family val="2"/>
          </rPr>
          <t>Kelly:</t>
        </r>
        <r>
          <rPr>
            <sz val="9"/>
            <color indexed="81"/>
            <rFont val="Tahoma"/>
            <family val="2"/>
          </rPr>
          <t xml:space="preserve">
OD and Lenovo, yes, but not full cycle</t>
        </r>
      </text>
    </comment>
    <comment ref="J13" authorId="0">
      <text>
        <r>
          <rPr>
            <b/>
            <sz val="9"/>
            <color indexed="81"/>
            <rFont val="Tahoma"/>
            <family val="2"/>
          </rPr>
          <t>Kelly:</t>
        </r>
        <r>
          <rPr>
            <sz val="9"/>
            <color indexed="81"/>
            <rFont val="Tahoma"/>
            <family val="2"/>
          </rPr>
          <t xml:space="preserve">
T-Mobile</t>
        </r>
      </text>
    </comment>
    <comment ref="J14" authorId="0">
      <text>
        <r>
          <rPr>
            <b/>
            <sz val="9"/>
            <color indexed="81"/>
            <rFont val="Tahoma"/>
            <family val="2"/>
          </rPr>
          <t>Kelly:</t>
        </r>
        <r>
          <rPr>
            <sz val="9"/>
            <color indexed="81"/>
            <rFont val="Tahoma"/>
            <family val="2"/>
          </rPr>
          <t xml:space="preserve">
Cox mid-June</t>
        </r>
      </text>
    </comment>
    <comment ref="J16" authorId="0">
      <text>
        <r>
          <rPr>
            <b/>
            <sz val="9"/>
            <color indexed="81"/>
            <rFont val="Tahoma"/>
            <family val="2"/>
          </rPr>
          <t>Kelly:</t>
        </r>
        <r>
          <rPr>
            <sz val="9"/>
            <color indexed="81"/>
            <rFont val="Tahoma"/>
            <family val="2"/>
          </rPr>
          <t xml:space="preserve">
Allstate</t>
        </r>
      </text>
    </comment>
    <comment ref="J17" authorId="0">
      <text>
        <r>
          <rPr>
            <b/>
            <sz val="9"/>
            <color indexed="81"/>
            <rFont val="Tahoma"/>
            <family val="2"/>
          </rPr>
          <t>Kelly:</t>
        </r>
        <r>
          <rPr>
            <sz val="9"/>
            <color indexed="81"/>
            <rFont val="Tahoma"/>
            <family val="2"/>
          </rPr>
          <t xml:space="preserve">
planned</t>
        </r>
      </text>
    </comment>
    <comment ref="J47" authorId="0">
      <text>
        <r>
          <rPr>
            <b/>
            <sz val="9"/>
            <color indexed="81"/>
            <rFont val="Tahoma"/>
            <family val="2"/>
          </rPr>
          <t>Kelly:</t>
        </r>
        <r>
          <rPr>
            <sz val="9"/>
            <color indexed="81"/>
            <rFont val="Tahoma"/>
            <family val="2"/>
          </rPr>
          <t xml:space="preserve">
planned</t>
        </r>
      </text>
    </comment>
  </commentList>
</comments>
</file>

<file path=xl/sharedStrings.xml><?xml version="1.0" encoding="utf-8"?>
<sst xmlns="http://schemas.openxmlformats.org/spreadsheetml/2006/main" count="1425" uniqueCount="494">
  <si>
    <t>Vertical</t>
  </si>
  <si>
    <t>Sub verticals</t>
  </si>
  <si>
    <t>Rest</t>
  </si>
  <si>
    <t>Airlines</t>
  </si>
  <si>
    <t>Hotel chains</t>
  </si>
  <si>
    <t>Cable operators</t>
  </si>
  <si>
    <t>Financial Services</t>
  </si>
  <si>
    <t>Retail banks</t>
  </si>
  <si>
    <t>Insurance</t>
  </si>
  <si>
    <t>Booking sites</t>
  </si>
  <si>
    <t xml:space="preserve">Credit </t>
  </si>
  <si>
    <t>Realtors</t>
  </si>
  <si>
    <t>Listing</t>
  </si>
  <si>
    <t>Real Estate</t>
  </si>
  <si>
    <t>yes</t>
  </si>
  <si>
    <t>no</t>
  </si>
  <si>
    <t>Telco</t>
  </si>
  <si>
    <t>NA</t>
  </si>
  <si>
    <t>Europe</t>
  </si>
  <si>
    <t>Online retailers</t>
  </si>
  <si>
    <t>T&amp;E</t>
  </si>
  <si>
    <t>Auto/property</t>
  </si>
  <si>
    <t>Healthcare</t>
  </si>
  <si>
    <t>Onboarding</t>
  </si>
  <si>
    <t>Ads</t>
  </si>
  <si>
    <t>Mobile operators</t>
  </si>
  <si>
    <t>Gaming</t>
  </si>
  <si>
    <r>
      <t>PRIORITY
3</t>
    </r>
    <r>
      <rPr>
        <sz val="10"/>
        <rFont val="Calibri"/>
        <family val="2"/>
        <scheme val="minor"/>
      </rPr>
      <t xml:space="preserve"> - Primary
2 - Secondary
1 - Evaluation
0 - N/A</t>
    </r>
  </si>
  <si>
    <r>
      <t xml:space="preserve">GTM
3 - </t>
    </r>
    <r>
      <rPr>
        <sz val="10"/>
        <rFont val="Calibri"/>
        <family val="2"/>
        <scheme val="minor"/>
      </rPr>
      <t>DIR - Direct
2 - OEM
1 - RES</t>
    </r>
  </si>
  <si>
    <t xml:space="preserve">CUSTOMERS
3 - &gt;10
2 - &gt;5
1 - &lt;5
</t>
  </si>
  <si>
    <r>
      <t>PROVEN VALUE
3</t>
    </r>
    <r>
      <rPr>
        <sz val="10"/>
        <rFont val="Calibri"/>
        <family val="2"/>
        <scheme val="minor"/>
      </rPr>
      <t xml:space="preserve"> - Yes
2 - Partial
1 - No</t>
    </r>
  </si>
  <si>
    <t>CURRENT PIPELINE
3 - &gt;10 opps
2 - &gt;5 opps
1 - &lt;5 opps</t>
  </si>
  <si>
    <r>
      <t>PRODUCTIZATION POTENTIAL
3</t>
    </r>
    <r>
      <rPr>
        <sz val="10"/>
        <rFont val="Calibri"/>
        <family val="2"/>
        <scheme val="minor"/>
      </rPr>
      <t xml:space="preserve"> - High (~75%)
2 - Medium (~50%)
1 - Low (~25%)
0 - None</t>
    </r>
  </si>
  <si>
    <r>
      <t xml:space="preserve">OEM POTENTIAL
3 - </t>
    </r>
    <r>
      <rPr>
        <sz val="10"/>
        <rFont val="Calibri"/>
        <family val="2"/>
        <scheme val="minor"/>
      </rPr>
      <t xml:space="preserve">Yes
2 - Possible
1 - No
</t>
    </r>
  </si>
  <si>
    <t>Auto</t>
  </si>
  <si>
    <t>Manufacturers</t>
  </si>
  <si>
    <t>SHOWCASING PRODUCTS</t>
  </si>
  <si>
    <t>RETARGETED ADVERTISING</t>
  </si>
  <si>
    <t>DELIVERING BILLS &amp; STATEMENTS</t>
  </si>
  <si>
    <t>ENGAGING CUSTOMERS</t>
  </si>
  <si>
    <t>CONTACT CENTER</t>
  </si>
  <si>
    <t>RECRUITING STUDENTS</t>
  </si>
  <si>
    <t>USE CASE</t>
  </si>
  <si>
    <t>PRODUCT VIDEOS</t>
  </si>
  <si>
    <t>RETARGETED ADS</t>
  </si>
  <si>
    <t>BILLS, STATEMENTS</t>
  </si>
  <si>
    <t>ORDER CONFIRM</t>
  </si>
  <si>
    <t>ONBOARDING</t>
  </si>
  <si>
    <t>EXPANSION</t>
  </si>
  <si>
    <t>RETENTION</t>
  </si>
  <si>
    <t>SELLING/NURTURING/SERVICE</t>
  </si>
  <si>
    <t>RECRUITMENT</t>
  </si>
  <si>
    <t>INDUSTRIES</t>
  </si>
  <si>
    <t>Retail</t>
  </si>
  <si>
    <t>Travel</t>
  </si>
  <si>
    <t>Fiserv</t>
  </si>
  <si>
    <t>Retail*</t>
  </si>
  <si>
    <t>Telco*</t>
  </si>
  <si>
    <t>Travel*</t>
  </si>
  <si>
    <t>Fiserv*</t>
  </si>
  <si>
    <t>Insurance*</t>
  </si>
  <si>
    <t>Tech</t>
  </si>
  <si>
    <t>Higher Ed</t>
  </si>
  <si>
    <t>D</t>
  </si>
  <si>
    <t>DIR</t>
  </si>
  <si>
    <t>C</t>
  </si>
  <si>
    <t>TOTALS</t>
  </si>
  <si>
    <t>OPTIONS</t>
  </si>
  <si>
    <t>IDEAL CUSTOMER PROFILE</t>
  </si>
  <si>
    <t>1. Discontinue selling and delivering PSC</t>
  </si>
  <si>
    <t>Monthly site traffic: &gt;1M unique</t>
  </si>
  <si>
    <t>2. Use as leverage to get ad deals; potentially bundle</t>
  </si>
  <si>
    <t>Online revenue: &gt;$100M</t>
  </si>
  <si>
    <t>3. Sell on exception-only basis for strategic accounts</t>
  </si>
  <si>
    <t>Avg margin on order: &gt;$50</t>
  </si>
  <si>
    <t>Company values brand impact AND conversion lift</t>
  </si>
  <si>
    <t xml:space="preserve">In any case, Marketing depends on current PSC customer </t>
  </si>
  <si>
    <t>Major brand advertiser</t>
  </si>
  <si>
    <t xml:space="preserve">logos/videos as the lend credibility until more </t>
  </si>
  <si>
    <t>NOT a direct marketer, unless flexible on last-click attribution</t>
  </si>
  <si>
    <t>customers with more strategic use cases go live.</t>
  </si>
  <si>
    <r>
      <t xml:space="preserve">*Retail - </t>
    </r>
    <r>
      <rPr>
        <sz val="9"/>
        <color theme="1"/>
        <rFont val="Calibri"/>
        <family val="2"/>
        <scheme val="minor"/>
      </rPr>
      <t>Product portfolio: &gt;1,000 unique</t>
    </r>
  </si>
  <si>
    <r>
      <t xml:space="preserve">*Telco - </t>
    </r>
    <r>
      <rPr>
        <sz val="9"/>
        <color theme="1"/>
        <rFont val="Calibri"/>
        <family val="2"/>
        <scheme val="minor"/>
      </rPr>
      <t>National providers, or high-volume regionals (cable)</t>
    </r>
  </si>
  <si>
    <r>
      <t xml:space="preserve">*Travel - </t>
    </r>
    <r>
      <rPr>
        <sz val="9"/>
        <color theme="1"/>
        <rFont val="Calibri"/>
        <family val="2"/>
        <scheme val="minor"/>
      </rPr>
      <t>Direct high-margin seller or large aggregator; cruise and airlines highest margin, as well as vacation packages</t>
    </r>
  </si>
  <si>
    <r>
      <t xml:space="preserve">*Fiserv - </t>
    </r>
    <r>
      <rPr>
        <sz val="9"/>
        <color theme="1"/>
        <rFont val="Calibri"/>
        <family val="2"/>
        <scheme val="minor"/>
      </rPr>
      <t>Leading credit card issuers</t>
    </r>
  </si>
  <si>
    <r>
      <t>*</t>
    </r>
    <r>
      <rPr>
        <b/>
        <sz val="9"/>
        <color theme="1"/>
        <rFont val="Calibri"/>
        <family val="2"/>
        <scheme val="minor"/>
      </rPr>
      <t>Insurance</t>
    </r>
    <r>
      <rPr>
        <sz val="9"/>
        <color theme="1"/>
        <rFont val="Calibri"/>
        <family val="2"/>
        <scheme val="minor"/>
      </rPr>
      <t xml:space="preserve"> - Leading auto &amp; property insurers with direct online business</t>
    </r>
  </si>
  <si>
    <t>*Real Estate</t>
  </si>
  <si>
    <r>
      <t>*Auto - L</t>
    </r>
    <r>
      <rPr>
        <sz val="9"/>
        <rFont val="Calibri"/>
        <family val="2"/>
        <scheme val="minor"/>
      </rPr>
      <t>eading manufacturers (not dealers)</t>
    </r>
  </si>
  <si>
    <t>Loyalty</t>
  </si>
  <si>
    <t>Cruiselines</t>
  </si>
  <si>
    <t>Investments</t>
  </si>
  <si>
    <t>Value &amp; Cost</t>
  </si>
  <si>
    <t>Data Sources</t>
  </si>
  <si>
    <t>Value of a View</t>
  </si>
  <si>
    <t>Cost of Videolet</t>
  </si>
  <si>
    <t>Cost per View</t>
  </si>
  <si>
    <t>CRM</t>
  </si>
  <si>
    <t>Email</t>
  </si>
  <si>
    <t>SMS</t>
  </si>
  <si>
    <t>Churn Rate</t>
  </si>
  <si>
    <t>H</t>
  </si>
  <si>
    <t>M</t>
  </si>
  <si>
    <t>Customer Service</t>
  </si>
  <si>
    <t>Right-Sizing</t>
  </si>
  <si>
    <t>Telesales</t>
  </si>
  <si>
    <t>Ecommerce</t>
  </si>
  <si>
    <t>Payers</t>
  </si>
  <si>
    <t>Acquisition</t>
  </si>
  <si>
    <t>Engagement</t>
  </si>
  <si>
    <t>Bills &amp; Statements</t>
  </si>
  <si>
    <t>Solutions</t>
  </si>
  <si>
    <t>Solution Type</t>
  </si>
  <si>
    <t>View Volume</t>
  </si>
  <si>
    <t>L</t>
  </si>
  <si>
    <t>Time to Impact</t>
  </si>
  <si>
    <t>Value Opportunity</t>
  </si>
  <si>
    <t>Revenue</t>
  </si>
  <si>
    <t>Cost</t>
  </si>
  <si>
    <t>Churn</t>
  </si>
  <si>
    <t>Experience</t>
  </si>
  <si>
    <t>X</t>
  </si>
  <si>
    <t>Delivery Medium</t>
  </si>
  <si>
    <t>Pre-roll</t>
  </si>
  <si>
    <t>Portal</t>
  </si>
  <si>
    <t xml:space="preserve">Business Metrics </t>
  </si>
  <si>
    <t>Y</t>
  </si>
  <si>
    <t>N</t>
  </si>
  <si>
    <t>Time to Live</t>
  </si>
  <si>
    <t>Claims</t>
  </si>
  <si>
    <t>Mobile Operators</t>
  </si>
  <si>
    <t>Cable Operators</t>
  </si>
  <si>
    <t>Property Insurance</t>
  </si>
  <si>
    <t>Credit Card</t>
  </si>
  <si>
    <t>Retail Banks</t>
  </si>
  <si>
    <t>Auto Manufacturers</t>
  </si>
  <si>
    <t>Subvertical</t>
  </si>
  <si>
    <t>Online Retail</t>
  </si>
  <si>
    <t>Scenes</t>
  </si>
  <si>
    <t>Visits</t>
  </si>
  <si>
    <t>Calls</t>
  </si>
  <si>
    <t>AHT</t>
  </si>
  <si>
    <t>AOV</t>
  </si>
  <si>
    <t>Avg Customer Value</t>
  </si>
  <si>
    <t>Offer Take Rate</t>
  </si>
  <si>
    <t>Upsell Rate</t>
  </si>
  <si>
    <t xml:space="preserve">NPS </t>
  </si>
  <si>
    <t>Positive Experience Rating</t>
  </si>
  <si>
    <t>Orders/ Conversions</t>
  </si>
  <si>
    <t>Sales Cycle Reduction</t>
  </si>
  <si>
    <t>Renewal Rate</t>
  </si>
  <si>
    <t>Ad Network</t>
  </si>
  <si>
    <t>Third-party provider</t>
  </si>
  <si>
    <t>Order system</t>
  </si>
  <si>
    <t>Billing system</t>
  </si>
  <si>
    <t>CMS</t>
  </si>
  <si>
    <t>Tag system</t>
  </si>
  <si>
    <t>Contact Center System</t>
  </si>
  <si>
    <t>Engagement Metrics</t>
  </si>
  <si>
    <t>View Rate</t>
  </si>
  <si>
    <t>Completion Rate</t>
  </si>
  <si>
    <t>Click-through Rate</t>
  </si>
  <si>
    <t>Use Case</t>
  </si>
  <si>
    <t>Targeting</t>
  </si>
  <si>
    <t>Retargeting</t>
  </si>
  <si>
    <t>Bills</t>
  </si>
  <si>
    <t>Statements</t>
  </si>
  <si>
    <t>Brand Searches</t>
  </si>
  <si>
    <t>Brand Preference</t>
  </si>
  <si>
    <t>Email Open Rate</t>
  </si>
  <si>
    <t>10-20%</t>
  </si>
  <si>
    <t>5-10%</t>
  </si>
  <si>
    <t>5-30%</t>
  </si>
  <si>
    <t>Stories</t>
  </si>
  <si>
    <t>Video Structure/Content</t>
  </si>
  <si>
    <t>80-94%</t>
  </si>
  <si>
    <t xml:space="preserve">Pre-roll ads bring back "intenders" and drive repeat purchasers based on on-site and engagement data.
</t>
  </si>
  <si>
    <t xml:space="preserve">Personalized video helps accelerate telesales cycles when following every call or chat to recap the conversation, recommend specific products and services and make special offers to drive conversion.
</t>
  </si>
  <si>
    <t xml:space="preserve">Personalized video statements proactively explain the statement and address top reasons for contact center calls. </t>
  </si>
  <si>
    <t xml:space="preserve">Personalized videos that enhance loyalty &amp; retention marketing initiatives with  rewards/account status updates, and targeted recommendations and special offers.   </t>
  </si>
  <si>
    <t xml:space="preserve">Personalized videos enhance service-to-sales initiatives when following every customer service call or chat to recap issues and make relevant product/service recommendations.
</t>
  </si>
  <si>
    <t>Personalized videos proactively explain the claim process, set expectations based on claim type and coverage level, specify steps that can be taken to expedite the process, and how to check future claim status online.</t>
  </si>
  <si>
    <t xml:space="preserve">Personalized video bills proactively explain subscribers' first bills and address top reasons for contact center calls. </t>
  </si>
  <si>
    <t>Personalized welcome videos proactively educate  new customers on new plans, policies or accounts, and recommend next steps and value-added services.</t>
  </si>
  <si>
    <t>Horizontal 
Description</t>
  </si>
  <si>
    <t>N/A</t>
  </si>
  <si>
    <t>Rewards &amp; Promos</t>
  </si>
  <si>
    <t>Rewards &amp; Cross-sell</t>
  </si>
  <si>
    <t>Online Tools &amp; Cross-Tell</t>
  </si>
  <si>
    <t>Demo exist?</t>
  </si>
  <si>
    <t>Need</t>
  </si>
  <si>
    <t>promos - ads</t>
  </si>
  <si>
    <t>rewards - ads</t>
  </si>
  <si>
    <t xml:space="preserve">Pre-roll ads leverage audience and behavioral data to target and message to consumers in the awareness and consideration stages of the acquisition cycle….
</t>
  </si>
  <si>
    <t>Vertical Use Case Example</t>
  </si>
  <si>
    <t>A stay-at-home mom, who recently purchased a new home and searched online for bathroom accessories receives home improvement retailer ad with brand + category + recommendations story.</t>
  </si>
  <si>
    <t xml:space="preserve">Single man, HHI &gt;$80k, searched for credit cards with travel rewards in last 30 days; also searched tropical vacations. Receives credit card ad with product + benefits + special offer story.
</t>
  </si>
  <si>
    <t>Site visitor browses bathroom accessories category; two days later, while on Youtube watching bathroom accessory ideas videos, receives ad with category + special offer story.  Buys vanity. Two weeks later, while on Youtube, receives ad for matching towel rack product + offer story.</t>
  </si>
  <si>
    <t>Site visitor abandoned online application for travel reward card; next day, on Youtube, receives ad for travel reward credit card with 
best APR and balance transfer offer (product + feature + offer story).</t>
  </si>
  <si>
    <t>Prospect on competing plan. Following call, sales rep creates and sends SmartVideo that summarizes prospect's interests (I heard you), compares potential new plans with existing provider's plan (we can do better for you) and makes a special offer (buy now).</t>
  </si>
  <si>
    <t>For new or changed subscribers. Video includes order confirmation, plan highlights, first bill breakdown, device tips, My Account, relevant marketing offer</t>
  </si>
  <si>
    <t>For new or changed subscribers. Video includes order confirmation, package highlights, first bill breakdown, autopay, My Account, relevant marketing offer</t>
  </si>
  <si>
    <t>For new policyholders. Video includes policy confirmation (package on its way), Coverage highlights, first statement highlights, autopay, My Account</t>
  </si>
  <si>
    <t xml:space="preserve">For new or changed subscribers. Video includes account summary,
monthly charges, partial charges, one-time charges, usage, taxes, surcharges &amp; fees, 
marketing offer
</t>
  </si>
  <si>
    <t xml:space="preserve">For new or changed subscribers. Video includes account summary, 
line breakdown, line example, monthly charges, partial charges, one-time charges, 
usage, taxes, surcharges &amp; fees, marketing offer
</t>
  </si>
  <si>
    <t>For new members. Video includes EOB account summary, savings account, expenses summary, expenses breakdown by family member and tips to reduce costs, dental coverage breakdown and tips, mobile app promo, online tools/My Account</t>
  </si>
  <si>
    <t>prepaid top off / convert to annual plan</t>
  </si>
  <si>
    <t xml:space="preserve">Following service call, agent creates and sends SmartVideo that summarizes subscriber's issue, resolution and/or any next steps, as well as makes a relevant special offer to add service or upgrade current package </t>
  </si>
  <si>
    <t>10 scenes (5 mandatory): Opening, Account Summary, Monthly Charges, Partial Charges, One-time Charges,  Usage, Taxes, Surcharges &amp; fees, Marketing, Ending</t>
  </si>
  <si>
    <t>12 scenes (6 mandatory): Opening, Account Summary, Line breakdown, Line example, Monthly charges, Partial charges, One-time charges, Usage, Taxes, Surcharges &amp; fees, Marketing, Ending</t>
  </si>
  <si>
    <t>Prospect moving. Following call, sales rep creates and sends SmartVideo that summarizes conversation/needs, recommends package/features/benefits, and makes special offer (buy now).</t>
  </si>
  <si>
    <t>Following service call, agent creates and sends SmartVideo that summarizes subscriber's issue, resolution and/or any next steps, as well as makes a relevant special offer to add service or upgrade current plan</t>
  </si>
  <si>
    <t>Need (with lighthouse)</t>
  </si>
  <si>
    <t>Need, with lighthouse</t>
  </si>
  <si>
    <t>Solution Overview?</t>
  </si>
  <si>
    <t>roll-off, upsell</t>
  </si>
  <si>
    <t>Trigger/ Upsell Promos</t>
  </si>
  <si>
    <t>Productization?</t>
  </si>
  <si>
    <t>pre-p</t>
  </si>
  <si>
    <t>productized</t>
  </si>
  <si>
    <t>Productized</t>
  </si>
  <si>
    <t>Steve</t>
  </si>
  <si>
    <t>Retail bank demo</t>
  </si>
  <si>
    <t>Investor demo</t>
  </si>
  <si>
    <t>Seth</t>
  </si>
  <si>
    <t>Aaron</t>
  </si>
  <si>
    <t>contact center demo</t>
  </si>
  <si>
    <t>multi-touch onboarding</t>
  </si>
  <si>
    <t>retail loyalty</t>
  </si>
  <si>
    <t>contact center for sales</t>
  </si>
  <si>
    <t>contact center for servie</t>
  </si>
  <si>
    <t>Category</t>
  </si>
  <si>
    <t>Subcategory</t>
  </si>
  <si>
    <t>Companies</t>
  </si>
  <si>
    <t>HQ</t>
  </si>
  <si>
    <t>Size Indicator</t>
  </si>
  <si>
    <t>Subscribers</t>
  </si>
  <si>
    <t>Private Payers</t>
  </si>
  <si>
    <t>Blue Cross and Blue Shield Association</t>
  </si>
  <si>
    <t>Chicago, IL</t>
  </si>
  <si>
    <t>Humana</t>
  </si>
  <si>
    <t>Louisville, KY</t>
  </si>
  <si>
    <t>Cigna</t>
  </si>
  <si>
    <t>Bloomfield, CT</t>
  </si>
  <si>
    <t>Aetna</t>
  </si>
  <si>
    <t>Hartford, CT</t>
  </si>
  <si>
    <t>WellPoint</t>
  </si>
  <si>
    <t>Indianapolis, IN</t>
  </si>
  <si>
    <t>UnitedHealth Group</t>
  </si>
  <si>
    <t>New York, NY</t>
  </si>
  <si>
    <t>Highmark</t>
  </si>
  <si>
    <t>Pittsburgh, PA</t>
  </si>
  <si>
    <t>Kaiser Permanente</t>
  </si>
  <si>
    <t>Oakland, CA</t>
  </si>
  <si>
    <t>AARP</t>
  </si>
  <si>
    <t>Washington, DC</t>
  </si>
  <si>
    <t>Independence Blue Cross</t>
  </si>
  <si>
    <t>Philadelphia, PA</t>
  </si>
  <si>
    <t>Health Net</t>
  </si>
  <si>
    <t>Los Angeles, CA</t>
  </si>
  <si>
    <t>Coventry Health Care</t>
  </si>
  <si>
    <t>Bethesda, MD</t>
  </si>
  <si>
    <t>EmblemHealth</t>
  </si>
  <si>
    <t>Amerigroup</t>
  </si>
  <si>
    <t>Virginia Beach, VA</t>
  </si>
  <si>
    <t>WellCare Health Plans</t>
  </si>
  <si>
    <t>Tampa, FL</t>
  </si>
  <si>
    <t>Centene Corporation</t>
  </si>
  <si>
    <t>Clayton, MO</t>
  </si>
  <si>
    <t>The Regence Group</t>
  </si>
  <si>
    <t>Portland, OR</t>
  </si>
  <si>
    <t>Molina Healthcare</t>
  </si>
  <si>
    <t>Long Beach, CA</t>
  </si>
  <si>
    <t>LifeWise Health Plan of Oregon</t>
  </si>
  <si>
    <t>Medical Mutual of Ohio</t>
  </si>
  <si>
    <t>Cleveland, OH</t>
  </si>
  <si>
    <t>Premera Blue Cross</t>
  </si>
  <si>
    <t>Mountlake Terrace, WA</t>
  </si>
  <si>
    <t>Assurant Health</t>
  </si>
  <si>
    <t>Milwaukee, WI</t>
  </si>
  <si>
    <t>Kaleida Health</t>
  </si>
  <si>
    <t>Buffalo, NY</t>
  </si>
  <si>
    <t>HealthMarkets</t>
  </si>
  <si>
    <t>North Richland Hills, TX</t>
  </si>
  <si>
    <t>Universal American Corporation</t>
  </si>
  <si>
    <t>Rye Brook, NY</t>
  </si>
  <si>
    <t>Beds</t>
  </si>
  <si>
    <t>Providers</t>
  </si>
  <si>
    <t>Integrated Systems/HMO's</t>
  </si>
  <si>
    <t>Dignity Health</t>
  </si>
  <si>
    <t>San Francisco, CA</t>
  </si>
  <si>
    <t>Carolinas HealthCare System</t>
  </si>
  <si>
    <t>Charlotte, NC</t>
  </si>
  <si>
    <t>Providence Health &amp; Services</t>
  </si>
  <si>
    <t>Renton, WA</t>
  </si>
  <si>
    <t>North Shore-Long Island Jewish Health System</t>
  </si>
  <si>
    <t>Great Neck, NY</t>
  </si>
  <si>
    <t>Sutter Health</t>
  </si>
  <si>
    <t>Sacramento, CA</t>
  </si>
  <si>
    <t>Banner Health</t>
  </si>
  <si>
    <t>Phoenix, AZ</t>
  </si>
  <si>
    <t>Mercy</t>
  </si>
  <si>
    <t>St. Louis, MO</t>
  </si>
  <si>
    <t>University of Pittsburgh Medical Center</t>
  </si>
  <si>
    <t>Prime Healthcare Services</t>
  </si>
  <si>
    <t>Ontario, CA</t>
  </si>
  <si>
    <t>Baylor Health Care System</t>
  </si>
  <si>
    <t>Dallas, TX</t>
  </si>
  <si>
    <t>Memorial Hermann Healthcare System</t>
  </si>
  <si>
    <t>Houston, TX</t>
  </si>
  <si>
    <t>MedStar Health</t>
  </si>
  <si>
    <t>Columbia, MD</t>
  </si>
  <si>
    <t>Advocate Health Care</t>
  </si>
  <si>
    <t>Oak Brook, Ill</t>
  </si>
  <si>
    <t>BayCare Health System</t>
  </si>
  <si>
    <t>Clearwater, FL</t>
  </si>
  <si>
    <t>Intermountain Healthcare</t>
  </si>
  <si>
    <t>Salt Lake City, UT</t>
  </si>
  <si>
    <t>Novant Health</t>
  </si>
  <si>
    <t>Winston-Salem, NC</t>
  </si>
  <si>
    <t>Bon Secours Virginia Health System</t>
  </si>
  <si>
    <t>Richmond, VA</t>
  </si>
  <si>
    <t>OhioHealth</t>
  </si>
  <si>
    <t>Columbus, OH</t>
  </si>
  <si>
    <t>Fairview Health Services</t>
  </si>
  <si>
    <t>Minneapolis, MN</t>
  </si>
  <si>
    <t>McLaren Health Care</t>
  </si>
  <si>
    <t>Flint, MI</t>
  </si>
  <si>
    <t>Baptist Memorial Health Care</t>
  </si>
  <si>
    <t>Memphis, TN</t>
  </si>
  <si>
    <t>Sanford Health System</t>
  </si>
  <si>
    <t>Fargo, ND</t>
  </si>
  <si>
    <t>Sentara Healthcare</t>
  </si>
  <si>
    <t>Norfolk, VA</t>
  </si>
  <si>
    <t>Sharp HealthCare</t>
  </si>
  <si>
    <t>San Diego, CA</t>
  </si>
  <si>
    <t>ProMedica Health System</t>
  </si>
  <si>
    <t>Toledo, OH</t>
  </si>
  <si>
    <t>Alegent Health</t>
  </si>
  <si>
    <t>Omaha, NE</t>
  </si>
  <si>
    <t>Aurora Health Care</t>
  </si>
  <si>
    <t>Milwaukee</t>
  </si>
  <si>
    <t>Henry Ford Health System</t>
  </si>
  <si>
    <t>Detroit, MI</t>
  </si>
  <si>
    <t>Inova Health System</t>
  </si>
  <si>
    <t>Falls Church, VA</t>
  </si>
  <si>
    <t>Wheaton Franciscan Healthcare-SE Wisconsin</t>
  </si>
  <si>
    <t>Glendale</t>
  </si>
  <si>
    <t>University Hospitals</t>
  </si>
  <si>
    <t>Methodist Healthcare</t>
  </si>
  <si>
    <t>Beaumont Hospitals</t>
  </si>
  <si>
    <t>Royal Oak, MI</t>
  </si>
  <si>
    <t>Jackson Health System</t>
  </si>
  <si>
    <t>Miami, FL</t>
  </si>
  <si>
    <t>Baptist Health South Florida</t>
  </si>
  <si>
    <t>Coral Gables, FL</t>
  </si>
  <si>
    <t>HCA Midwest Health System</t>
  </si>
  <si>
    <t>Kansas City, MO</t>
  </si>
  <si>
    <t>MultiCare</t>
  </si>
  <si>
    <t>Tacoma, WA</t>
  </si>
  <si>
    <t>OSF HealthCare</t>
  </si>
  <si>
    <t>Peoria, IL</t>
  </si>
  <si>
    <t>Scripps Health</t>
  </si>
  <si>
    <t>Geisinger Health System</t>
  </si>
  <si>
    <t>Danville, PA</t>
  </si>
  <si>
    <t>WellStar Health System</t>
  </si>
  <si>
    <t>Marietta, GA</t>
  </si>
  <si>
    <t>Carilion Clinic</t>
  </si>
  <si>
    <t>Roanoke, VA</t>
  </si>
  <si>
    <t>HealthPartners</t>
  </si>
  <si>
    <t>Bloomington, MN</t>
  </si>
  <si>
    <t>Legacy Health System</t>
  </si>
  <si>
    <t>Northwestern Medical HealthCare</t>
  </si>
  <si>
    <t>Community Health Network</t>
  </si>
  <si>
    <t>Presbyterian Healthcare Services</t>
  </si>
  <si>
    <t>Albuquerque, NM</t>
  </si>
  <si>
    <t>Saint Francis Health System</t>
  </si>
  <si>
    <t>Tulsa, OK</t>
  </si>
  <si>
    <t>TriHealth</t>
  </si>
  <si>
    <t>Cincinnati, OH</t>
  </si>
  <si>
    <t>Lehigh Valley Health Network</t>
  </si>
  <si>
    <t>Allentown, PA</t>
  </si>
  <si>
    <t>NorthShore University HealthSystem</t>
  </si>
  <si>
    <t>Evanston, IL</t>
  </si>
  <si>
    <t>Mission Health</t>
  </si>
  <si>
    <t>Asheville, NC</t>
  </si>
  <si>
    <t>Baystate Health</t>
  </si>
  <si>
    <t>Springfield, MA</t>
  </si>
  <si>
    <t>CoxHealth</t>
  </si>
  <si>
    <t>Springfield, MO</t>
  </si>
  <si>
    <t>Genesis Health System</t>
  </si>
  <si>
    <t>Davenport, IO</t>
  </si>
  <si>
    <t>Roper St. Francis Healthcare</t>
  </si>
  <si>
    <t>Charleston, SC</t>
  </si>
  <si>
    <t>WellSpan Health</t>
  </si>
  <si>
    <t>York, PA</t>
  </si>
  <si>
    <t>Franciscan Health System</t>
  </si>
  <si>
    <t>Asante</t>
  </si>
  <si>
    <t>Medford, OR</t>
  </si>
  <si>
    <t>Baptist Health Care</t>
  </si>
  <si>
    <t>Pensacola, FL</t>
  </si>
  <si>
    <t>Poudre Valley Health System</t>
  </si>
  <si>
    <t>Fort Collins, CO</t>
  </si>
  <si>
    <t>Cape Cod Healthcare</t>
  </si>
  <si>
    <t>Hyannis, MA</t>
  </si>
  <si>
    <t>Gundersen Lutheran Healthcare</t>
  </si>
  <si>
    <t>La Crosse, WI</t>
  </si>
  <si>
    <t>Group Health</t>
  </si>
  <si>
    <t>Seattle, WA</t>
  </si>
  <si>
    <t>Mercy Health System</t>
  </si>
  <si>
    <t>Janesville, WI</t>
  </si>
  <si>
    <t>Exempla Healthcare</t>
  </si>
  <si>
    <t>Denver, CO</t>
  </si>
  <si>
    <t>Covenant Health</t>
  </si>
  <si>
    <t>Knoxville, TN</t>
  </si>
  <si>
    <t>Mayo Clinic</t>
  </si>
  <si>
    <t>Rochester, MI</t>
  </si>
  <si>
    <t>Medical Systems (Hospitals)</t>
  </si>
  <si>
    <t>HCA, Inc</t>
  </si>
  <si>
    <t>Nashville, TN</t>
  </si>
  <si>
    <t>Community Health Systems</t>
  </si>
  <si>
    <t>Franklin, TN</t>
  </si>
  <si>
    <t>Ascension Health Alliance</t>
  </si>
  <si>
    <t>Tenet Healthcare Corporation</t>
  </si>
  <si>
    <t>Catholic Health Initiatives</t>
  </si>
  <si>
    <t>Englewood, CO</t>
  </si>
  <si>
    <t xml:space="preserve">Trinity Health </t>
  </si>
  <si>
    <t>Livonia, MI</t>
  </si>
  <si>
    <t>Adventist Health System</t>
  </si>
  <si>
    <t>Altamonte Springs, FL</t>
  </si>
  <si>
    <t>Vanguard Health Systems</t>
  </si>
  <si>
    <t>Cleveland Clinic</t>
  </si>
  <si>
    <t>Partners Healthcare</t>
  </si>
  <si>
    <t>Boston, MA</t>
  </si>
  <si>
    <t>Steward Health Care</t>
  </si>
  <si>
    <t>Kettering Health Network</t>
  </si>
  <si>
    <t>Dayton, OH</t>
  </si>
  <si>
    <t>CareGroup</t>
  </si>
  <si>
    <t>Pharma</t>
  </si>
  <si>
    <t>Pfizer</t>
  </si>
  <si>
    <t>US</t>
  </si>
  <si>
    <t>Sanofi</t>
  </si>
  <si>
    <t>France</t>
  </si>
  <si>
    <t>Merck &amp; Co</t>
  </si>
  <si>
    <t>Abbott Laboratories</t>
  </si>
  <si>
    <t>Roche</t>
  </si>
  <si>
    <t>Switzerland</t>
  </si>
  <si>
    <t>Novartis</t>
  </si>
  <si>
    <t>GlaxoSmithKline</t>
  </si>
  <si>
    <t>United Kingdom</t>
  </si>
  <si>
    <t>AstraZeneca</t>
  </si>
  <si>
    <t>UK/Sweden</t>
  </si>
  <si>
    <t>Johnson &amp; Johnson</t>
  </si>
  <si>
    <t>Eli Lilly</t>
  </si>
  <si>
    <t>Teva Pharmaceutical Industries</t>
  </si>
  <si>
    <t>Israel</t>
  </si>
  <si>
    <t>Bristol-Myers Squibb</t>
  </si>
  <si>
    <t>Amgen</t>
  </si>
  <si>
    <t>Boehringer Ingelheim</t>
  </si>
  <si>
    <t>Germany</t>
  </si>
  <si>
    <t>Takeda Pharmaceutical Co</t>
  </si>
  <si>
    <t>Japan</t>
  </si>
  <si>
    <t>Novo Nordisk</t>
  </si>
  <si>
    <t>Denmark</t>
  </si>
  <si>
    <t>Bayer HealthCare</t>
  </si>
  <si>
    <t>Daiichi Sankyo</t>
  </si>
  <si>
    <t>Astellas Pharma</t>
  </si>
  <si>
    <t>Gilead Sciences</t>
  </si>
  <si>
    <t>Baxter International</t>
  </si>
  <si>
    <t>Merck KGaA</t>
  </si>
  <si>
    <t>Mylan Laboratories</t>
  </si>
  <si>
    <t>Eisai</t>
  </si>
  <si>
    <t>Watson Pharmaceuticals</t>
  </si>
  <si>
    <t>Biogen Idec</t>
  </si>
  <si>
    <t>Celgene</t>
  </si>
  <si>
    <t>Allergan</t>
  </si>
  <si>
    <t>Shire</t>
  </si>
  <si>
    <t>Ireland</t>
  </si>
  <si>
    <t>Hospira</t>
  </si>
  <si>
    <t>Mitsubishi Tanabe</t>
  </si>
  <si>
    <t>Forest Laboratories</t>
  </si>
  <si>
    <t>Endo</t>
  </si>
  <si>
    <t>Product Relevance (y/n)</t>
  </si>
  <si>
    <t>Product #1</t>
  </si>
  <si>
    <t>Product #2</t>
  </si>
  <si>
    <t>Product 
#2</t>
  </si>
  <si>
    <t>ACV Enterprise</t>
  </si>
  <si>
    <t>ACV Mid-Market</t>
  </si>
  <si>
    <t>Ecom</t>
  </si>
  <si>
    <t>Total Potential per Geography
(# of potential customers * Product ACV per Geo)</t>
  </si>
  <si>
    <t>Total Revenue Opportunity
(Sum of revenue per Geo)</t>
  </si>
  <si>
    <t># of potential customers:      Enterprise segment</t>
  </si>
  <si>
    <t># of potential customers:      Mid-Market segment</t>
  </si>
  <si>
    <t>Total Revenue Opportunity per Product
(# of potential customers per segment * ACV per product)</t>
  </si>
  <si>
    <t xml:space="preserve">            TOTAL ADDRESSABLE MARKET FRAMEWORK (the below inputs for demonstration purposes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</si>
</sst>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409]* #,##0_ ;_-[$$-409]* \-#,##0\ ;_-[$$-409]* &quot;-&quot;??_ ;_-@_ "/>
    <numFmt numFmtId="165" formatCode="&quot;$&quot;#,##0.000"/>
    <numFmt numFmtId="166" formatCode="&quot;$&quot;#,##0"/>
  </numFmts>
  <fonts count="33">
    <font>
      <sz val="11"/>
      <color theme="1"/>
      <name val="Calibri"/>
      <family val="2"/>
      <charset val="177"/>
      <scheme val="minor"/>
    </font>
    <font>
      <sz val="11"/>
      <color theme="1"/>
      <name val="Calibri"/>
      <family val="2"/>
      <charset val="177"/>
      <scheme val="minor"/>
    </font>
    <font>
      <sz val="11"/>
      <color theme="0"/>
      <name val="Calibri"/>
      <family val="2"/>
      <charset val="177"/>
      <scheme val="minor"/>
    </font>
    <font>
      <sz val="10"/>
      <color theme="1"/>
      <name val="Calibri"/>
      <family val="2"/>
      <charset val="177"/>
      <scheme val="minor"/>
    </font>
    <font>
      <b/>
      <sz val="11"/>
      <color theme="1"/>
      <name val="Calibri"/>
      <family val="2"/>
      <scheme val="minor"/>
    </font>
    <font>
      <sz val="9"/>
      <color indexed="81"/>
      <name val="Tahoma"/>
      <family val="2"/>
    </font>
    <font>
      <b/>
      <sz val="9"/>
      <color indexed="81"/>
      <name val="Tahoma"/>
      <family val="2"/>
    </font>
    <font>
      <sz val="10"/>
      <name val="Calibri"/>
      <family val="2"/>
      <scheme val="minor"/>
    </font>
    <font>
      <b/>
      <sz val="10"/>
      <name val="Calibri"/>
      <family val="2"/>
      <scheme val="minor"/>
    </font>
    <font>
      <b/>
      <sz val="10"/>
      <color theme="0"/>
      <name val="Calibri"/>
      <family val="2"/>
      <scheme val="minor"/>
    </font>
    <font>
      <b/>
      <sz val="12"/>
      <name val="Calibri"/>
      <family val="2"/>
      <scheme val="minor"/>
    </font>
    <font>
      <b/>
      <sz val="11"/>
      <name val="Calibri"/>
      <family val="2"/>
      <scheme val="minor"/>
    </font>
    <font>
      <sz val="11"/>
      <name val="Calibri"/>
      <family val="2"/>
      <scheme val="minor"/>
    </font>
    <font>
      <b/>
      <sz val="9"/>
      <name val="Calibri"/>
      <family val="2"/>
      <scheme val="minor"/>
    </font>
    <font>
      <b/>
      <sz val="9"/>
      <color theme="1"/>
      <name val="Calibri"/>
      <family val="2"/>
      <scheme val="minor"/>
    </font>
    <font>
      <sz val="9"/>
      <color theme="1"/>
      <name val="Calibri"/>
      <family val="2"/>
      <scheme val="minor"/>
    </font>
    <font>
      <sz val="9"/>
      <name val="Calibri"/>
      <family val="2"/>
      <scheme val="minor"/>
    </font>
    <font>
      <sz val="9"/>
      <color rgb="FF333333"/>
      <name val="Calibri"/>
      <family val="2"/>
      <scheme val="minor"/>
    </font>
    <font>
      <sz val="12"/>
      <color theme="1"/>
      <name val="Calibri"/>
      <family val="2"/>
      <scheme val="minor"/>
    </font>
    <font>
      <sz val="11"/>
      <color indexed="8"/>
      <name val="Calibri"/>
      <family val="2"/>
    </font>
    <font>
      <sz val="11"/>
      <color rgb="FF000000"/>
      <name val="Calibri"/>
      <family val="2"/>
    </font>
    <font>
      <b/>
      <sz val="10"/>
      <color theme="1"/>
      <name val="Calibri"/>
      <family val="2"/>
      <scheme val="minor"/>
    </font>
    <font>
      <sz val="10"/>
      <color theme="0"/>
      <name val="Calibri"/>
      <family val="2"/>
      <scheme val="minor"/>
    </font>
    <font>
      <sz val="10"/>
      <name val="Calibri"/>
      <family val="2"/>
      <charset val="177"/>
      <scheme val="minor"/>
    </font>
    <font>
      <sz val="10"/>
      <color theme="1"/>
      <name val="Calibri"/>
      <family val="2"/>
      <scheme val="minor"/>
    </font>
    <font>
      <sz val="11"/>
      <color rgb="FF1169B3"/>
      <name val="+mj-lt"/>
    </font>
    <font>
      <sz val="10"/>
      <color rgb="FFFF0000"/>
      <name val="Calibri"/>
      <family val="2"/>
      <charset val="177"/>
      <scheme val="minor"/>
    </font>
    <font>
      <u/>
      <sz val="11"/>
      <color theme="10"/>
      <name val="Calibri"/>
      <family val="2"/>
      <charset val="177"/>
      <scheme val="minor"/>
    </font>
    <font>
      <u/>
      <sz val="11"/>
      <color theme="11"/>
      <name val="Calibri"/>
      <family val="2"/>
      <charset val="177"/>
      <scheme val="minor"/>
    </font>
    <font>
      <sz val="11"/>
      <color theme="2" tint="0.249977111117893"/>
      <name val="Calibri"/>
      <family val="2"/>
      <charset val="177"/>
      <scheme val="minor"/>
    </font>
    <font>
      <b/>
      <sz val="11"/>
      <color theme="2" tint="0.249977111117893"/>
      <name val="Calibri"/>
      <family val="2"/>
      <charset val="177"/>
      <scheme val="minor"/>
    </font>
    <font>
      <b/>
      <sz val="11"/>
      <color theme="1"/>
      <name val="Calibri"/>
      <family val="2"/>
      <charset val="177"/>
      <scheme val="minor"/>
    </font>
    <font>
      <b/>
      <sz val="16"/>
      <color theme="1"/>
      <name val="Calibri"/>
      <family val="2"/>
      <scheme val="minor"/>
    </font>
  </fonts>
  <fills count="6">
    <fill>
      <patternFill patternType="none"/>
    </fill>
    <fill>
      <patternFill patternType="gray125"/>
    </fill>
    <fill>
      <patternFill patternType="solid">
        <fgColor theme="8"/>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39994506668294322"/>
        <bgColor indexed="64"/>
      </patternFill>
    </fill>
  </fills>
  <borders count="64">
    <border>
      <left/>
      <right/>
      <top/>
      <bottom/>
      <diagonal/>
    </border>
    <border>
      <left/>
      <right style="thin">
        <color auto="1"/>
      </right>
      <top/>
      <bottom/>
      <diagonal/>
    </border>
    <border>
      <left style="thin">
        <color auto="1"/>
      </left>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bottom style="thick">
        <color auto="1"/>
      </bottom>
      <diagonal/>
    </border>
    <border>
      <left/>
      <right style="thin">
        <color auto="1"/>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thick">
        <color auto="1"/>
      </top>
      <bottom style="medium">
        <color auto="1"/>
      </bottom>
      <diagonal/>
    </border>
    <border>
      <left style="thick">
        <color auto="1"/>
      </left>
      <right style="thick">
        <color auto="1"/>
      </right>
      <top style="thick">
        <color auto="1"/>
      </top>
      <bottom style="medium">
        <color auto="1"/>
      </bottom>
      <diagonal/>
    </border>
    <border>
      <left style="thick">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thick">
        <color auto="1"/>
      </left>
      <right style="thick">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style="thin">
        <color auto="1"/>
      </right>
      <top style="medium">
        <color auto="1"/>
      </top>
      <bottom style="medium">
        <color auto="1"/>
      </bottom>
      <diagonal/>
    </border>
    <border>
      <left/>
      <right style="thick">
        <color auto="1"/>
      </right>
      <top style="medium">
        <color auto="1"/>
      </top>
      <bottom style="medium">
        <color auto="1"/>
      </bottom>
      <diagonal/>
    </border>
    <border>
      <left style="thick">
        <color auto="1"/>
      </left>
      <right style="thick">
        <color auto="1"/>
      </right>
      <top style="medium">
        <color auto="1"/>
      </top>
      <bottom style="medium">
        <color auto="1"/>
      </bottom>
      <diagonal/>
    </border>
    <border>
      <left style="thin">
        <color auto="1"/>
      </left>
      <right style="thick">
        <color auto="1"/>
      </right>
      <top style="medium">
        <color auto="1"/>
      </top>
      <bottom style="thin">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style="thick">
        <color auto="1"/>
      </left>
      <right style="thick">
        <color auto="1"/>
      </right>
      <top style="medium">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style="thin">
        <color auto="1"/>
      </left>
      <right style="thick">
        <color auto="1"/>
      </right>
      <top/>
      <bottom/>
      <diagonal/>
    </border>
    <border>
      <left style="thick">
        <color auto="1"/>
      </left>
      <right style="thin">
        <color auto="1"/>
      </right>
      <top/>
      <bottom/>
      <diagonal/>
    </border>
    <border>
      <left/>
      <right style="thick">
        <color auto="1"/>
      </right>
      <top/>
      <bottom/>
      <diagonal/>
    </border>
    <border>
      <left style="thick">
        <color auto="1"/>
      </left>
      <right style="thick">
        <color auto="1"/>
      </right>
      <top/>
      <bottom/>
      <diagonal/>
    </border>
    <border>
      <left/>
      <right style="thick">
        <color auto="1"/>
      </right>
      <top style="thin">
        <color auto="1"/>
      </top>
      <bottom/>
      <diagonal/>
    </border>
    <border>
      <left/>
      <right/>
      <top style="medium">
        <color auto="1"/>
      </top>
      <bottom/>
      <diagonal/>
    </border>
    <border>
      <left style="thick">
        <color auto="1"/>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top style="medium">
        <color theme="0"/>
      </top>
      <bottom style="medium">
        <color indexed="64"/>
      </bottom>
      <diagonal/>
    </border>
    <border>
      <left style="medium">
        <color theme="0"/>
      </left>
      <right/>
      <top style="medium">
        <color theme="0"/>
      </top>
      <bottom style="medium">
        <color indexed="64"/>
      </bottom>
      <diagonal/>
    </border>
    <border>
      <left/>
      <right style="medium">
        <color theme="0"/>
      </right>
      <top style="medium">
        <color theme="0"/>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bottom style="medium">
        <color indexed="64"/>
      </bottom>
      <diagonal/>
    </border>
  </borders>
  <cellStyleXfs count="120">
    <xf numFmtId="0" fontId="0" fillId="0" borderId="0"/>
    <xf numFmtId="9" fontId="1" fillId="0" borderId="0" applyFont="0" applyFill="0" applyBorder="0" applyAlignment="0" applyProtection="0"/>
    <xf numFmtId="0" fontId="19" fillId="0" borderId="0"/>
    <xf numFmtId="0" fontId="19" fillId="0" borderId="0"/>
    <xf numFmtId="0" fontId="20" fillId="0" borderId="0"/>
    <xf numFmtId="0" fontId="2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243">
    <xf numFmtId="0" fontId="0" fillId="0" borderId="0" xfId="0"/>
    <xf numFmtId="0" fontId="8" fillId="0" borderId="3" xfId="0" applyFont="1" applyFill="1" applyBorder="1" applyAlignment="1">
      <alignment wrapText="1"/>
    </xf>
    <xf numFmtId="0" fontId="8" fillId="0" borderId="4" xfId="0" applyFont="1" applyFill="1" applyBorder="1" applyAlignment="1">
      <alignment horizontal="left" wrapText="1"/>
    </xf>
    <xf numFmtId="0" fontId="8" fillId="0" borderId="1" xfId="0" applyFont="1" applyFill="1" applyBorder="1" applyAlignment="1">
      <alignment horizontal="left" wrapText="1"/>
    </xf>
    <xf numFmtId="0" fontId="4" fillId="0" borderId="0" xfId="0" applyFont="1"/>
    <xf numFmtId="0" fontId="10" fillId="2" borderId="8" xfId="0" applyFont="1" applyFill="1" applyBorder="1" applyAlignment="1">
      <alignment horizontal="center" wrapText="1"/>
    </xf>
    <xf numFmtId="0" fontId="10" fillId="2" borderId="14" xfId="0" applyFont="1" applyFill="1" applyBorder="1" applyAlignment="1">
      <alignment horizontal="center"/>
    </xf>
    <xf numFmtId="0" fontId="10" fillId="2" borderId="8" xfId="0" applyFont="1" applyFill="1" applyBorder="1" applyAlignment="1">
      <alignment horizontal="center"/>
    </xf>
    <xf numFmtId="0" fontId="8" fillId="0" borderId="15" xfId="0" applyFont="1" applyFill="1" applyBorder="1" applyAlignment="1">
      <alignment horizontal="left" wrapText="1"/>
    </xf>
    <xf numFmtId="0" fontId="7" fillId="0" borderId="19" xfId="0" applyFont="1" applyFill="1" applyBorder="1" applyAlignment="1">
      <alignment horizontal="center"/>
    </xf>
    <xf numFmtId="0" fontId="7" fillId="0" borderId="23" xfId="0" applyFont="1" applyFill="1" applyBorder="1" applyAlignment="1">
      <alignment horizontal="center" wrapText="1"/>
    </xf>
    <xf numFmtId="0" fontId="10" fillId="0" borderId="16" xfId="0" applyFont="1" applyFill="1" applyBorder="1" applyAlignment="1">
      <alignment horizontal="center"/>
    </xf>
    <xf numFmtId="0" fontId="8" fillId="0" borderId="24" xfId="0" applyFont="1" applyBorder="1" applyAlignment="1">
      <alignment wrapText="1"/>
    </xf>
    <xf numFmtId="0" fontId="7" fillId="0" borderId="25" xfId="0" applyFont="1" applyBorder="1" applyAlignment="1"/>
    <xf numFmtId="0" fontId="7" fillId="0" borderId="24" xfId="0" applyFont="1" applyBorder="1" applyAlignment="1"/>
    <xf numFmtId="0" fontId="7" fillId="0" borderId="3" xfId="0" applyFont="1" applyFill="1" applyBorder="1" applyAlignment="1"/>
    <xf numFmtId="0" fontId="7" fillId="0" borderId="30" xfId="0" applyFont="1" applyFill="1" applyBorder="1" applyAlignment="1"/>
    <xf numFmtId="0" fontId="7" fillId="0" borderId="31" xfId="0" applyFont="1" applyFill="1" applyBorder="1" applyAlignment="1"/>
    <xf numFmtId="0" fontId="7" fillId="0" borderId="32" xfId="0" applyFont="1" applyFill="1" applyBorder="1" applyAlignment="1"/>
    <xf numFmtId="0" fontId="7" fillId="0" borderId="33" xfId="0" applyFont="1" applyFill="1" applyBorder="1" applyAlignment="1"/>
    <xf numFmtId="0" fontId="7" fillId="0" borderId="34" xfId="0" applyFont="1" applyFill="1" applyBorder="1" applyAlignment="1"/>
    <xf numFmtId="0" fontId="10" fillId="0" borderId="33" xfId="0" applyFont="1" applyFill="1" applyBorder="1" applyAlignment="1"/>
    <xf numFmtId="0" fontId="7" fillId="0" borderId="4" xfId="0" applyFont="1" applyFill="1" applyBorder="1" applyAlignment="1">
      <alignment horizontal="left"/>
    </xf>
    <xf numFmtId="0" fontId="7" fillId="0" borderId="36" xfId="0" applyFont="1" applyFill="1" applyBorder="1" applyAlignment="1">
      <alignment horizontal="left"/>
    </xf>
    <xf numFmtId="0" fontId="7" fillId="0" borderId="37" xfId="0" applyFont="1" applyFill="1" applyBorder="1" applyAlignment="1">
      <alignment horizontal="left"/>
    </xf>
    <xf numFmtId="0" fontId="7" fillId="0" borderId="7" xfId="0" applyFont="1" applyFill="1" applyBorder="1" applyAlignment="1">
      <alignment horizontal="left"/>
    </xf>
    <xf numFmtId="0" fontId="7" fillId="0" borderId="6" xfId="0" applyFont="1" applyFill="1" applyBorder="1" applyAlignment="1">
      <alignment horizontal="left"/>
    </xf>
    <xf numFmtId="0" fontId="7" fillId="0" borderId="38" xfId="0" applyFont="1" applyFill="1" applyBorder="1" applyAlignment="1">
      <alignment horizontal="left"/>
    </xf>
    <xf numFmtId="0" fontId="10" fillId="0" borderId="6" xfId="0" applyFont="1" applyFill="1" applyBorder="1" applyAlignment="1">
      <alignment horizontal="center"/>
    </xf>
    <xf numFmtId="0" fontId="7" fillId="0" borderId="1" xfId="0" applyFont="1" applyFill="1" applyBorder="1" applyAlignment="1">
      <alignment horizontal="left"/>
    </xf>
    <xf numFmtId="0" fontId="7" fillId="0" borderId="40" xfId="0" applyFont="1" applyFill="1" applyBorder="1" applyAlignment="1">
      <alignment horizontal="left"/>
    </xf>
    <xf numFmtId="0" fontId="7" fillId="0" borderId="41" xfId="0" applyFont="1" applyFill="1" applyBorder="1" applyAlignment="1">
      <alignment horizontal="left"/>
    </xf>
    <xf numFmtId="0" fontId="7" fillId="0" borderId="5" xfId="0" applyFont="1" applyFill="1" applyBorder="1" applyAlignment="1">
      <alignment horizontal="left"/>
    </xf>
    <xf numFmtId="0" fontId="7" fillId="0" borderId="0" xfId="0" applyFont="1" applyFill="1" applyBorder="1" applyAlignment="1">
      <alignment horizontal="left"/>
    </xf>
    <xf numFmtId="0" fontId="7" fillId="0" borderId="42" xfId="0" applyFont="1" applyFill="1" applyBorder="1" applyAlignment="1">
      <alignment horizontal="left"/>
    </xf>
    <xf numFmtId="0" fontId="10" fillId="0" borderId="21" xfId="0" applyFont="1" applyFill="1" applyBorder="1" applyAlignment="1">
      <alignment horizontal="center"/>
    </xf>
    <xf numFmtId="0" fontId="8" fillId="0" borderId="7" xfId="0" applyFont="1" applyFill="1" applyBorder="1" applyAlignment="1">
      <alignment horizontal="left" wrapText="1"/>
    </xf>
    <xf numFmtId="0" fontId="10" fillId="0" borderId="0" xfId="0" applyFont="1" applyFill="1" applyBorder="1" applyAlignment="1">
      <alignment horizontal="center"/>
    </xf>
    <xf numFmtId="0" fontId="11" fillId="0" borderId="0" xfId="0" applyFont="1" applyBorder="1" applyAlignment="1">
      <alignment wrapText="1"/>
    </xf>
    <xf numFmtId="0" fontId="12" fillId="0" borderId="0" xfId="0" applyFont="1" applyBorder="1" applyAlignment="1"/>
    <xf numFmtId="0" fontId="12" fillId="0" borderId="42" xfId="0" applyFont="1" applyBorder="1" applyAlignment="1"/>
    <xf numFmtId="0" fontId="12" fillId="0" borderId="45" xfId="0" applyFont="1" applyBorder="1" applyAlignment="1"/>
    <xf numFmtId="0" fontId="13" fillId="0" borderId="0" xfId="0" applyFont="1" applyBorder="1" applyAlignment="1">
      <alignment wrapText="1"/>
    </xf>
    <xf numFmtId="0" fontId="14" fillId="0" borderId="0" xfId="0" applyFont="1" applyBorder="1" applyAlignment="1">
      <alignment vertical="top"/>
    </xf>
    <xf numFmtId="0" fontId="15" fillId="0" borderId="0" xfId="0" applyFont="1" applyBorder="1" applyAlignment="1">
      <alignment vertical="top"/>
    </xf>
    <xf numFmtId="0" fontId="16" fillId="0" borderId="0" xfId="0" applyFont="1" applyBorder="1" applyAlignment="1">
      <alignment vertical="top"/>
    </xf>
    <xf numFmtId="0" fontId="14" fillId="0" borderId="42" xfId="0" applyFont="1" applyBorder="1" applyAlignment="1">
      <alignment vertical="top"/>
    </xf>
    <xf numFmtId="0" fontId="16" fillId="0" borderId="0" xfId="0" applyFont="1" applyBorder="1" applyAlignment="1"/>
    <xf numFmtId="0" fontId="17" fillId="0" borderId="0" xfId="0" applyFont="1" applyBorder="1" applyAlignment="1">
      <alignment horizontal="left" vertical="top" wrapText="1"/>
    </xf>
    <xf numFmtId="0" fontId="17" fillId="0" borderId="42" xfId="0" applyFont="1" applyBorder="1" applyAlignment="1">
      <alignment horizontal="left" vertical="top" wrapText="1"/>
    </xf>
    <xf numFmtId="0" fontId="15" fillId="0" borderId="42" xfId="0" applyFont="1" applyBorder="1" applyAlignment="1">
      <alignment vertical="top"/>
    </xf>
    <xf numFmtId="0" fontId="14" fillId="0" borderId="0" xfId="0" applyFont="1" applyBorder="1" applyAlignment="1">
      <alignment vertical="top" wrapText="1"/>
    </xf>
    <xf numFmtId="0" fontId="15" fillId="0" borderId="0" xfId="0" applyFont="1" applyBorder="1"/>
    <xf numFmtId="0" fontId="16" fillId="0" borderId="42" xfId="0" applyFont="1" applyBorder="1" applyAlignment="1"/>
    <xf numFmtId="0" fontId="14" fillId="0" borderId="0" xfId="0" applyFont="1" applyBorder="1"/>
    <xf numFmtId="0" fontId="18" fillId="0" borderId="0" xfId="0" applyFont="1" applyBorder="1"/>
    <xf numFmtId="0" fontId="14" fillId="0" borderId="46" xfId="0" applyFont="1" applyBorder="1"/>
    <xf numFmtId="0" fontId="15" fillId="0" borderId="46" xfId="0" applyFont="1" applyBorder="1"/>
    <xf numFmtId="0" fontId="13" fillId="0" borderId="46" xfId="0" applyFont="1" applyBorder="1" applyAlignment="1"/>
    <xf numFmtId="0" fontId="11" fillId="0" borderId="7" xfId="0" applyFont="1" applyBorder="1" applyAlignment="1">
      <alignment wrapText="1"/>
    </xf>
    <xf numFmtId="0" fontId="12" fillId="0" borderId="7" xfId="0" applyFont="1" applyBorder="1" applyAlignment="1"/>
    <xf numFmtId="0" fontId="12" fillId="0" borderId="4" xfId="0" applyFont="1" applyBorder="1" applyAlignment="1"/>
    <xf numFmtId="0" fontId="2" fillId="0" borderId="0" xfId="0" applyFont="1" applyFill="1" applyBorder="1" applyAlignment="1">
      <alignment vertical="center"/>
    </xf>
    <xf numFmtId="0" fontId="8" fillId="0" borderId="24" xfId="0" applyFont="1" applyFill="1" applyBorder="1" applyAlignment="1"/>
    <xf numFmtId="0" fontId="8" fillId="0" borderId="26" xfId="0" applyFont="1" applyFill="1" applyBorder="1" applyAlignment="1"/>
    <xf numFmtId="0" fontId="8" fillId="0" borderId="27" xfId="0" applyFont="1" applyFill="1" applyBorder="1" applyAlignment="1"/>
    <xf numFmtId="0" fontId="8" fillId="0" borderId="28" xfId="0" applyFont="1" applyFill="1" applyBorder="1" applyAlignment="1"/>
    <xf numFmtId="0" fontId="8" fillId="0" borderId="25" xfId="0" applyFont="1" applyFill="1" applyBorder="1" applyAlignment="1"/>
    <xf numFmtId="0" fontId="8" fillId="0" borderId="29" xfId="0" applyFont="1" applyFill="1" applyBorder="1" applyAlignment="1"/>
    <xf numFmtId="0" fontId="8" fillId="0" borderId="29" xfId="0" applyFont="1" applyFill="1" applyBorder="1" applyAlignment="1">
      <alignment horizontal="center"/>
    </xf>
    <xf numFmtId="0" fontId="7" fillId="0" borderId="35" xfId="0" applyFont="1" applyFill="1" applyBorder="1" applyAlignment="1"/>
    <xf numFmtId="0" fontId="7" fillId="0" borderId="39" xfId="0" applyFont="1" applyFill="1" applyBorder="1" applyAlignment="1">
      <alignment horizontal="left"/>
    </xf>
    <xf numFmtId="0" fontId="10" fillId="0" borderId="43" xfId="0" applyFont="1" applyFill="1" applyBorder="1" applyAlignment="1">
      <alignment horizontal="center"/>
    </xf>
    <xf numFmtId="0" fontId="7" fillId="0" borderId="44" xfId="0" applyFont="1" applyFill="1" applyBorder="1" applyAlignment="1">
      <alignment horizontal="left"/>
    </xf>
    <xf numFmtId="0" fontId="7" fillId="0" borderId="43" xfId="0" applyFont="1" applyFill="1" applyBorder="1" applyAlignment="1">
      <alignment horizontal="center"/>
    </xf>
    <xf numFmtId="0" fontId="0" fillId="0" borderId="0" xfId="0" applyFont="1"/>
    <xf numFmtId="0" fontId="3" fillId="0" borderId="47" xfId="0" applyFont="1" applyFill="1" applyBorder="1" applyAlignment="1">
      <alignment horizontal="center" vertical="center" wrapText="1"/>
    </xf>
    <xf numFmtId="0" fontId="9" fillId="3" borderId="47" xfId="0" applyFont="1" applyFill="1" applyBorder="1" applyAlignment="1">
      <alignment horizontal="center" vertical="center"/>
    </xf>
    <xf numFmtId="0" fontId="9" fillId="3" borderId="47" xfId="0" applyFont="1" applyFill="1" applyBorder="1" applyAlignment="1">
      <alignment vertical="center"/>
    </xf>
    <xf numFmtId="0" fontId="22" fillId="3" borderId="47" xfId="0" applyFont="1" applyFill="1" applyBorder="1" applyAlignment="1">
      <alignment horizontal="center"/>
    </xf>
    <xf numFmtId="0" fontId="3" fillId="0" borderId="47" xfId="0" applyFont="1" applyBorder="1"/>
    <xf numFmtId="0" fontId="23" fillId="0" borderId="47" xfId="0" applyFont="1" applyBorder="1" applyAlignment="1">
      <alignment horizontal="center" vertical="center"/>
    </xf>
    <xf numFmtId="0" fontId="3" fillId="0" borderId="47" xfId="0" applyFont="1" applyFill="1" applyBorder="1" applyAlignment="1">
      <alignment horizontal="center"/>
    </xf>
    <xf numFmtId="0" fontId="3" fillId="0" borderId="47" xfId="0" applyFont="1" applyFill="1" applyBorder="1"/>
    <xf numFmtId="0" fontId="21" fillId="4" borderId="47" xfId="0" applyFont="1" applyFill="1" applyBorder="1" applyAlignment="1">
      <alignment horizontal="center" vertical="center" wrapText="1"/>
    </xf>
    <xf numFmtId="9" fontId="24" fillId="0" borderId="47" xfId="0" applyNumberFormat="1" applyFont="1" applyFill="1" applyBorder="1" applyAlignment="1">
      <alignment horizontal="center" vertical="center" wrapText="1"/>
    </xf>
    <xf numFmtId="0" fontId="23" fillId="0" borderId="47" xfId="0" applyFont="1" applyFill="1" applyBorder="1" applyAlignment="1">
      <alignment vertical="center"/>
    </xf>
    <xf numFmtId="0" fontId="3" fillId="0" borderId="47" xfId="0" applyFont="1" applyBorder="1" applyAlignment="1">
      <alignment horizontal="center" vertical="center"/>
    </xf>
    <xf numFmtId="0" fontId="21" fillId="0" borderId="47" xfId="0" applyFont="1" applyFill="1" applyBorder="1" applyAlignment="1">
      <alignment horizontal="center" vertical="center" wrapText="1"/>
    </xf>
    <xf numFmtId="0" fontId="16" fillId="0" borderId="47" xfId="0" applyFont="1" applyFill="1" applyBorder="1" applyAlignment="1">
      <alignment horizontal="left" vertical="center"/>
    </xf>
    <xf numFmtId="0" fontId="23" fillId="0" borderId="47" xfId="0" applyFont="1" applyBorder="1" applyAlignment="1">
      <alignment vertical="center"/>
    </xf>
    <xf numFmtId="0" fontId="3" fillId="0" borderId="47" xfId="0" applyFont="1" applyFill="1" applyBorder="1" applyAlignment="1">
      <alignment horizontal="center" vertical="center"/>
    </xf>
    <xf numFmtId="0" fontId="3" fillId="0" borderId="47" xfId="0" applyFont="1" applyFill="1" applyBorder="1" applyAlignment="1">
      <alignment vertical="center"/>
    </xf>
    <xf numFmtId="9" fontId="3" fillId="0" borderId="47" xfId="0" applyNumberFormat="1" applyFont="1" applyBorder="1" applyAlignment="1">
      <alignment horizontal="center" vertical="center"/>
    </xf>
    <xf numFmtId="0" fontId="3" fillId="4" borderId="47" xfId="0" applyFont="1" applyFill="1" applyBorder="1" applyAlignment="1">
      <alignment horizontal="center" vertical="center"/>
    </xf>
    <xf numFmtId="0" fontId="3" fillId="0" borderId="47" xfId="0" applyFont="1" applyBorder="1" applyAlignment="1">
      <alignment horizontal="center"/>
    </xf>
    <xf numFmtId="0" fontId="3" fillId="0" borderId="47" xfId="0" applyFont="1" applyFill="1" applyBorder="1" applyAlignment="1">
      <alignment horizontal="left" vertical="center"/>
    </xf>
    <xf numFmtId="0" fontId="3" fillId="0" borderId="47" xfId="0" applyFont="1" applyBorder="1" applyAlignment="1">
      <alignment vertical="center"/>
    </xf>
    <xf numFmtId="0" fontId="3" fillId="0" borderId="47" xfId="0" applyFont="1" applyBorder="1" applyAlignment="1">
      <alignment horizontal="left" vertical="center"/>
    </xf>
    <xf numFmtId="0" fontId="3" fillId="4" borderId="47" xfId="0" applyFont="1" applyFill="1" applyBorder="1"/>
    <xf numFmtId="0" fontId="7" fillId="0" borderId="47" xfId="0" applyFont="1" applyBorder="1" applyAlignment="1">
      <alignment horizontal="left" vertical="center" wrapText="1" readingOrder="1"/>
    </xf>
    <xf numFmtId="0" fontId="3" fillId="0" borderId="47" xfId="0" applyFont="1" applyBorder="1" applyAlignment="1">
      <alignment vertical="center" wrapText="1"/>
    </xf>
    <xf numFmtId="0" fontId="25" fillId="0" borderId="47" xfId="0" applyFont="1" applyBorder="1" applyAlignment="1">
      <alignment horizontal="left" vertical="center" indent="10" readingOrder="1"/>
    </xf>
    <xf numFmtId="0" fontId="3" fillId="0" borderId="47" xfId="0" applyFont="1" applyBorder="1" applyAlignment="1">
      <alignment horizontal="center" vertical="center" wrapText="1"/>
    </xf>
    <xf numFmtId="0" fontId="3" fillId="0" borderId="47" xfId="0" applyFont="1" applyBorder="1" applyAlignment="1"/>
    <xf numFmtId="0" fontId="26" fillId="0" borderId="47" xfId="0" applyFont="1" applyFill="1" applyBorder="1" applyAlignment="1">
      <alignment vertical="center"/>
    </xf>
    <xf numFmtId="0" fontId="3" fillId="0" borderId="47" xfId="0" applyFont="1" applyFill="1" applyBorder="1" applyAlignment="1">
      <alignment horizontal="left" vertical="center" wrapText="1"/>
    </xf>
    <xf numFmtId="0" fontId="23" fillId="0" borderId="47" xfId="0" applyFont="1" applyFill="1" applyBorder="1" applyAlignment="1">
      <alignment vertical="center" wrapText="1"/>
    </xf>
    <xf numFmtId="0" fontId="23" fillId="0" borderId="47" xfId="0" applyFont="1" applyFill="1" applyBorder="1" applyAlignment="1">
      <alignment horizontal="center" vertical="center" wrapText="1"/>
    </xf>
    <xf numFmtId="0" fontId="23" fillId="0" borderId="47" xfId="0" applyFont="1" applyFill="1" applyBorder="1" applyAlignment="1">
      <alignment horizontal="center" vertical="center"/>
    </xf>
    <xf numFmtId="0" fontId="3" fillId="0" borderId="47" xfId="0" applyFont="1" applyFill="1" applyBorder="1" applyAlignment="1">
      <alignment vertical="center" wrapText="1"/>
    </xf>
    <xf numFmtId="0" fontId="9" fillId="3" borderId="0" xfId="0" applyFont="1" applyFill="1" applyAlignment="1">
      <alignment horizontal="center" vertical="center"/>
    </xf>
    <xf numFmtId="0" fontId="9" fillId="3" borderId="0" xfId="0" applyFont="1" applyFill="1" applyAlignment="1">
      <alignment vertical="center"/>
    </xf>
    <xf numFmtId="0" fontId="12" fillId="0" borderId="0" xfId="0" applyFont="1"/>
    <xf numFmtId="0" fontId="12" fillId="0" borderId="0" xfId="0" applyFont="1" applyAlignment="1">
      <alignment wrapText="1"/>
    </xf>
    <xf numFmtId="3" fontId="12" fillId="0" borderId="0" xfId="0" applyNumberFormat="1" applyFont="1"/>
    <xf numFmtId="0" fontId="1" fillId="0" borderId="0" xfId="0" applyFont="1"/>
    <xf numFmtId="0" fontId="1" fillId="0" borderId="0" xfId="0" applyFont="1" applyAlignment="1">
      <alignment wrapText="1"/>
    </xf>
    <xf numFmtId="3" fontId="1" fillId="0" borderId="0" xfId="0" applyNumberFormat="1" applyFont="1"/>
    <xf numFmtId="165" fontId="1" fillId="0" borderId="0" xfId="0" applyNumberFormat="1" applyFont="1"/>
    <xf numFmtId="0" fontId="29" fillId="5" borderId="58" xfId="0" applyFont="1" applyFill="1" applyBorder="1" applyAlignment="1">
      <alignment horizontal="center" vertical="center"/>
    </xf>
    <xf numFmtId="0" fontId="29" fillId="5" borderId="59" xfId="0" applyFont="1" applyFill="1" applyBorder="1" applyAlignment="1">
      <alignment horizontal="center" vertical="center"/>
    </xf>
    <xf numFmtId="0" fontId="29" fillId="5" borderId="60" xfId="0" applyFont="1" applyFill="1" applyBorder="1" applyAlignment="1">
      <alignment horizontal="center" vertical="center"/>
    </xf>
    <xf numFmtId="0" fontId="29" fillId="0" borderId="0" xfId="0" applyFont="1" applyAlignment="1">
      <alignment horizontal="center" vertical="center" textRotation="180" wrapText="1"/>
    </xf>
    <xf numFmtId="0" fontId="29" fillId="0" borderId="1" xfId="0" applyFont="1" applyBorder="1" applyAlignment="1">
      <alignment vertical="center" wrapText="1"/>
    </xf>
    <xf numFmtId="1" fontId="29" fillId="0" borderId="2" xfId="0" applyNumberFormat="1" applyFont="1" applyBorder="1" applyAlignment="1">
      <alignment horizontal="center" vertical="center"/>
    </xf>
    <xf numFmtId="1" fontId="29" fillId="0" borderId="0" xfId="0" applyNumberFormat="1" applyFont="1" applyBorder="1" applyAlignment="1">
      <alignment horizontal="center" vertical="center"/>
    </xf>
    <xf numFmtId="1" fontId="29" fillId="0" borderId="1" xfId="0" applyNumberFormat="1" applyFont="1" applyBorder="1" applyAlignment="1">
      <alignment horizontal="center" vertical="center"/>
    </xf>
    <xf numFmtId="1" fontId="29" fillId="0" borderId="0" xfId="0" applyNumberFormat="1" applyFont="1" applyAlignment="1">
      <alignment horizontal="center" vertical="center"/>
    </xf>
    <xf numFmtId="0" fontId="29" fillId="0" borderId="0" xfId="0" applyFont="1"/>
    <xf numFmtId="0" fontId="30" fillId="0" borderId="0" xfId="0" applyFont="1"/>
    <xf numFmtId="9" fontId="30" fillId="0" borderId="0" xfId="1" applyFont="1"/>
    <xf numFmtId="0" fontId="29" fillId="0" borderId="21" xfId="0" applyFont="1" applyBorder="1" applyAlignment="1">
      <alignment horizontal="center" vertical="center" textRotation="180" wrapText="1"/>
    </xf>
    <xf numFmtId="0" fontId="29" fillId="0" borderId="21" xfId="0" applyFont="1" applyBorder="1"/>
    <xf numFmtId="1" fontId="29" fillId="0" borderId="62" xfId="0" applyNumberFormat="1" applyFont="1" applyBorder="1" applyAlignment="1">
      <alignment horizontal="center" vertical="center"/>
    </xf>
    <xf numFmtId="1" fontId="29" fillId="0" borderId="21" xfId="0" applyNumberFormat="1" applyFont="1" applyBorder="1" applyAlignment="1">
      <alignment horizontal="center" vertical="center"/>
    </xf>
    <xf numFmtId="1" fontId="29" fillId="0" borderId="61" xfId="0" applyNumberFormat="1" applyFont="1" applyBorder="1" applyAlignment="1">
      <alignment horizontal="center" vertical="center"/>
    </xf>
    <xf numFmtId="166" fontId="29" fillId="0" borderId="2" xfId="0" applyNumberFormat="1" applyFont="1" applyBorder="1" applyAlignment="1">
      <alignment horizontal="center" vertical="center"/>
    </xf>
    <xf numFmtId="166" fontId="29" fillId="0" borderId="5" xfId="0" applyNumberFormat="1" applyFont="1" applyBorder="1" applyAlignment="1">
      <alignment horizontal="center" vertical="center"/>
    </xf>
    <xf numFmtId="166" fontId="29" fillId="0" borderId="2" xfId="0" applyNumberFormat="1" applyFont="1" applyBorder="1"/>
    <xf numFmtId="166" fontId="29" fillId="0" borderId="5" xfId="0" applyNumberFormat="1" applyFont="1" applyBorder="1" applyAlignment="1">
      <alignment horizontal="center" vertical="center" wrapText="1"/>
    </xf>
    <xf numFmtId="166" fontId="29" fillId="0" borderId="0" xfId="0" applyNumberFormat="1" applyFont="1" applyBorder="1" applyAlignment="1">
      <alignment horizontal="center" vertical="center" wrapText="1"/>
    </xf>
    <xf numFmtId="166" fontId="29" fillId="0" borderId="62" xfId="0" applyNumberFormat="1" applyFont="1" applyBorder="1" applyAlignment="1">
      <alignment horizontal="center" vertical="center"/>
    </xf>
    <xf numFmtId="166" fontId="29" fillId="0" borderId="63" xfId="0" applyNumberFormat="1" applyFont="1" applyBorder="1" applyAlignment="1">
      <alignment horizontal="center" vertical="center"/>
    </xf>
    <xf numFmtId="166" fontId="29" fillId="0" borderId="62" xfId="0" applyNumberFormat="1" applyFont="1" applyBorder="1"/>
    <xf numFmtId="166" fontId="29" fillId="0" borderId="63" xfId="0" applyNumberFormat="1" applyFont="1" applyBorder="1"/>
    <xf numFmtId="166" fontId="29" fillId="0" borderId="63" xfId="0" applyNumberFormat="1" applyFont="1" applyBorder="1" applyAlignment="1">
      <alignment horizontal="center" vertical="center" wrapText="1"/>
    </xf>
    <xf numFmtId="166" fontId="29" fillId="0" borderId="21" xfId="0" applyNumberFormat="1" applyFont="1" applyBorder="1" applyAlignment="1">
      <alignment horizontal="center" vertical="center" wrapText="1"/>
    </xf>
    <xf numFmtId="166" fontId="30" fillId="0" borderId="0" xfId="0" applyNumberFormat="1" applyFont="1"/>
    <xf numFmtId="166" fontId="30" fillId="0" borderId="0" xfId="0" applyNumberFormat="1" applyFont="1" applyBorder="1"/>
    <xf numFmtId="166" fontId="30" fillId="0" borderId="1" xfId="0" applyNumberFormat="1" applyFont="1" applyBorder="1"/>
    <xf numFmtId="166" fontId="30" fillId="0" borderId="5" xfId="0" applyNumberFormat="1" applyFont="1" applyBorder="1"/>
    <xf numFmtId="166" fontId="30" fillId="0" borderId="2" xfId="0" applyNumberFormat="1" applyFont="1" applyFill="1" applyBorder="1"/>
    <xf numFmtId="0" fontId="0" fillId="0" borderId="0" xfId="0" applyFont="1" applyAlignment="1">
      <alignment wrapText="1"/>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29" fillId="0" borderId="62" xfId="0" applyFont="1" applyBorder="1" applyAlignment="1">
      <alignment horizontal="center" vertical="center"/>
    </xf>
    <xf numFmtId="0" fontId="29" fillId="0" borderId="63" xfId="0" applyFont="1" applyBorder="1" applyAlignment="1">
      <alignment horizontal="center" vertical="center"/>
    </xf>
    <xf numFmtId="0" fontId="31" fillId="0" borderId="0" xfId="0" applyFont="1"/>
    <xf numFmtId="1" fontId="0" fillId="0" borderId="0" xfId="0" applyNumberFormat="1" applyFont="1"/>
    <xf numFmtId="0" fontId="0" fillId="0" borderId="0" xfId="0" applyFont="1" applyBorder="1"/>
    <xf numFmtId="164" fontId="0" fillId="0" borderId="0" xfId="0" applyNumberFormat="1" applyFont="1"/>
    <xf numFmtId="0" fontId="12" fillId="0" borderId="0" xfId="0" applyFont="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13"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20" xfId="0" applyFont="1" applyFill="1" applyBorder="1" applyAlignment="1">
      <alignment horizontal="center" wrapText="1"/>
    </xf>
    <xf numFmtId="0" fontId="7" fillId="0" borderId="21" xfId="0" applyFont="1" applyFill="1" applyBorder="1" applyAlignment="1">
      <alignment horizontal="center" wrapText="1"/>
    </xf>
    <xf numFmtId="0" fontId="7" fillId="0" borderId="22" xfId="0" applyFont="1" applyFill="1" applyBorder="1" applyAlignment="1">
      <alignment horizontal="center" wrapText="1"/>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4" fillId="0" borderId="46" xfId="0" applyFont="1" applyBorder="1" applyAlignment="1">
      <alignment horizontal="left" vertical="top" wrapText="1"/>
    </xf>
    <xf numFmtId="0" fontId="14" fillId="0" borderId="0" xfId="0" applyFont="1" applyBorder="1" applyAlignment="1">
      <alignment horizontal="left" vertical="top" wrapText="1"/>
    </xf>
    <xf numFmtId="0" fontId="14" fillId="0" borderId="42" xfId="0" applyFont="1" applyBorder="1" applyAlignment="1">
      <alignment horizontal="left" vertical="top" wrapText="1"/>
    </xf>
    <xf numFmtId="0" fontId="14" fillId="0" borderId="46" xfId="0" applyFont="1" applyBorder="1" applyAlignment="1">
      <alignment horizontal="left" wrapText="1"/>
    </xf>
    <xf numFmtId="0" fontId="14" fillId="0" borderId="0" xfId="0" applyFont="1" applyBorder="1" applyAlignment="1">
      <alignment horizontal="left" wrapText="1"/>
    </xf>
    <xf numFmtId="0" fontId="14" fillId="0" borderId="42" xfId="0" applyFont="1" applyBorder="1" applyAlignment="1">
      <alignment horizontal="left" wrapText="1"/>
    </xf>
    <xf numFmtId="0" fontId="17" fillId="0" borderId="46" xfId="0" applyFont="1" applyBorder="1" applyAlignment="1">
      <alignment horizontal="left" vertical="top" wrapText="1"/>
    </xf>
    <xf numFmtId="0" fontId="17" fillId="0" borderId="0" xfId="0" applyFont="1" applyBorder="1" applyAlignment="1">
      <alignment horizontal="left" vertical="top" wrapText="1"/>
    </xf>
    <xf numFmtId="0" fontId="17" fillId="0" borderId="42" xfId="0" applyFont="1" applyBorder="1" applyAlignment="1">
      <alignment horizontal="left" vertical="top" wrapText="1"/>
    </xf>
    <xf numFmtId="0" fontId="15" fillId="0" borderId="46" xfId="0" applyFont="1" applyBorder="1" applyAlignment="1">
      <alignment horizontal="left"/>
    </xf>
    <xf numFmtId="0" fontId="15" fillId="0" borderId="0" xfId="0" applyFont="1" applyBorder="1" applyAlignment="1">
      <alignment horizontal="left"/>
    </xf>
    <xf numFmtId="0" fontId="15" fillId="0" borderId="42" xfId="0" applyFont="1" applyBorder="1" applyAlignment="1">
      <alignment horizontal="left"/>
    </xf>
    <xf numFmtId="0" fontId="21" fillId="0" borderId="47" xfId="0" applyFont="1" applyFill="1" applyBorder="1" applyAlignment="1">
      <alignment horizontal="center" vertical="center" wrapText="1"/>
    </xf>
    <xf numFmtId="0" fontId="3" fillId="4" borderId="47" xfId="0" applyFont="1" applyFill="1" applyBorder="1" applyAlignment="1">
      <alignment horizontal="center" vertical="center"/>
    </xf>
    <xf numFmtId="0" fontId="16" fillId="0" borderId="47" xfId="0" applyFont="1" applyFill="1" applyBorder="1" applyAlignment="1">
      <alignment horizontal="left" vertical="center"/>
    </xf>
    <xf numFmtId="0" fontId="3" fillId="0" borderId="47" xfId="0" applyFont="1" applyFill="1" applyBorder="1" applyAlignment="1">
      <alignment horizontal="left" vertical="center"/>
    </xf>
    <xf numFmtId="0" fontId="9" fillId="3" borderId="47" xfId="0" applyFont="1" applyFill="1" applyBorder="1" applyAlignment="1">
      <alignment horizontal="center" vertical="center"/>
    </xf>
    <xf numFmtId="0" fontId="3" fillId="0" borderId="47" xfId="0" applyFont="1" applyBorder="1" applyAlignment="1">
      <alignment horizontal="center" vertical="center"/>
    </xf>
    <xf numFmtId="0" fontId="3" fillId="0" borderId="47" xfId="0" applyFont="1" applyBorder="1" applyAlignment="1">
      <alignment horizontal="center"/>
    </xf>
    <xf numFmtId="0" fontId="24" fillId="0" borderId="47" xfId="0" applyFont="1" applyFill="1" applyBorder="1" applyAlignment="1">
      <alignment horizontal="center" vertical="center"/>
    </xf>
    <xf numFmtId="0" fontId="21" fillId="0" borderId="47" xfId="0" applyFont="1" applyBorder="1" applyAlignment="1">
      <alignment horizontal="center" vertical="center" wrapText="1"/>
    </xf>
    <xf numFmtId="0" fontId="3" fillId="0" borderId="47" xfId="0" applyFont="1" applyFill="1" applyBorder="1" applyAlignment="1">
      <alignment horizontal="left" vertical="center" wrapText="1"/>
    </xf>
    <xf numFmtId="0" fontId="24" fillId="0" borderId="47" xfId="0" applyFont="1" applyFill="1" applyBorder="1" applyAlignment="1">
      <alignment horizontal="center" vertical="center" wrapText="1"/>
    </xf>
    <xf numFmtId="0" fontId="3" fillId="0" borderId="47" xfId="0" applyFont="1" applyBorder="1" applyAlignment="1">
      <alignment horizontal="center" vertical="center" wrapText="1"/>
    </xf>
    <xf numFmtId="0" fontId="24" fillId="4" borderId="47" xfId="0" applyFont="1" applyFill="1" applyBorder="1" applyAlignment="1">
      <alignment horizontal="center" vertical="center" wrapText="1"/>
    </xf>
    <xf numFmtId="0" fontId="21" fillId="0" borderId="47" xfId="0" applyFont="1" applyBorder="1" applyAlignment="1">
      <alignment horizontal="center" vertical="center"/>
    </xf>
    <xf numFmtId="0" fontId="21" fillId="0" borderId="47" xfId="0" applyFont="1" applyFill="1" applyBorder="1" applyAlignment="1">
      <alignment horizontal="center" vertical="center"/>
    </xf>
    <xf numFmtId="9" fontId="3" fillId="0" borderId="47" xfId="0" applyNumberFormat="1" applyFont="1" applyBorder="1" applyAlignment="1">
      <alignment horizontal="center" vertical="center"/>
    </xf>
    <xf numFmtId="0" fontId="3" fillId="0" borderId="47" xfId="0" applyFont="1" applyFill="1" applyBorder="1" applyAlignment="1">
      <alignment horizontal="center"/>
    </xf>
    <xf numFmtId="0" fontId="3" fillId="0" borderId="47" xfId="0" applyFont="1" applyBorder="1" applyAlignment="1">
      <alignment horizontal="left" vertical="center"/>
    </xf>
    <xf numFmtId="0" fontId="23" fillId="0" borderId="47" xfId="0" applyFont="1" applyFill="1" applyBorder="1" applyAlignment="1">
      <alignment horizontal="left" vertical="center"/>
    </xf>
    <xf numFmtId="0" fontId="9" fillId="3" borderId="47" xfId="0" applyFont="1" applyFill="1" applyBorder="1" applyAlignment="1">
      <alignment horizontal="center" vertical="center" textRotation="180"/>
    </xf>
    <xf numFmtId="0" fontId="3" fillId="0" borderId="47" xfId="0" applyFont="1" applyBorder="1" applyAlignment="1">
      <alignment horizontal="left" vertical="center" wrapText="1"/>
    </xf>
    <xf numFmtId="0" fontId="9" fillId="3" borderId="48" xfId="0" applyFont="1" applyFill="1" applyBorder="1" applyAlignment="1">
      <alignment horizontal="left" vertical="center" textRotation="180"/>
    </xf>
    <xf numFmtId="0" fontId="9" fillId="3" borderId="49" xfId="0" applyFont="1" applyFill="1" applyBorder="1" applyAlignment="1">
      <alignment horizontal="left" vertical="center" textRotation="180"/>
    </xf>
    <xf numFmtId="0" fontId="9" fillId="3" borderId="50" xfId="0" applyFont="1" applyFill="1" applyBorder="1" applyAlignment="1">
      <alignment horizontal="left" vertical="center" textRotation="180"/>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9" fillId="3" borderId="47" xfId="0" applyFont="1" applyFill="1" applyBorder="1" applyAlignment="1">
      <alignment horizontal="center" vertical="center" wrapText="1"/>
    </xf>
    <xf numFmtId="0" fontId="3" fillId="0" borderId="48" xfId="0" applyFont="1" applyFill="1" applyBorder="1" applyAlignment="1">
      <alignment horizontal="left" vertical="center"/>
    </xf>
    <xf numFmtId="0" fontId="3" fillId="0" borderId="50" xfId="0" applyFont="1" applyFill="1" applyBorder="1" applyAlignment="1">
      <alignment horizontal="left" vertical="center"/>
    </xf>
    <xf numFmtId="0" fontId="3" fillId="0" borderId="47" xfId="0" applyFont="1" applyFill="1" applyBorder="1" applyAlignment="1">
      <alignment horizontal="center" vertical="center"/>
    </xf>
    <xf numFmtId="0" fontId="9" fillId="3" borderId="4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2"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0" xfId="0" applyFont="1" applyFill="1" applyAlignment="1">
      <alignment horizontal="center" vertical="center"/>
    </xf>
    <xf numFmtId="0" fontId="29" fillId="5" borderId="53" xfId="0" applyFont="1" applyFill="1" applyBorder="1" applyAlignment="1">
      <alignment horizontal="center" vertical="center"/>
    </xf>
    <xf numFmtId="0" fontId="29" fillId="5" borderId="57" xfId="0" applyFont="1" applyFill="1" applyBorder="1" applyAlignment="1">
      <alignment horizontal="center" vertical="center"/>
    </xf>
    <xf numFmtId="0" fontId="30" fillId="5" borderId="53" xfId="0" applyFont="1" applyFill="1" applyBorder="1" applyAlignment="1">
      <alignment horizontal="center" vertical="center" wrapText="1"/>
    </xf>
    <xf numFmtId="0" fontId="30" fillId="5" borderId="57" xfId="0" applyFont="1" applyFill="1" applyBorder="1" applyAlignment="1">
      <alignment horizontal="center" vertical="center" wrapText="1"/>
    </xf>
    <xf numFmtId="0" fontId="30" fillId="5" borderId="53" xfId="0" applyFont="1" applyFill="1" applyBorder="1" applyAlignment="1">
      <alignment horizontal="center" vertical="center"/>
    </xf>
    <xf numFmtId="0" fontId="30" fillId="5" borderId="57" xfId="0" applyFont="1" applyFill="1" applyBorder="1" applyAlignment="1">
      <alignment horizontal="center" vertical="center"/>
    </xf>
    <xf numFmtId="0" fontId="29" fillId="5" borderId="53" xfId="0" applyFont="1" applyFill="1" applyBorder="1" applyAlignment="1">
      <alignment horizontal="center" vertical="center" wrapText="1"/>
    </xf>
    <xf numFmtId="0" fontId="29" fillId="5" borderId="57" xfId="0" applyFont="1" applyFill="1" applyBorder="1" applyAlignment="1">
      <alignment horizontal="center" vertical="center" wrapText="1"/>
    </xf>
    <xf numFmtId="0" fontId="30" fillId="5" borderId="54" xfId="0" applyFont="1" applyFill="1" applyBorder="1" applyAlignment="1">
      <alignment horizontal="center" vertical="center" wrapText="1"/>
    </xf>
    <xf numFmtId="0" fontId="30" fillId="5" borderId="55" xfId="0" applyFont="1" applyFill="1" applyBorder="1" applyAlignment="1">
      <alignment horizontal="center" vertical="center" wrapText="1"/>
    </xf>
    <xf numFmtId="0" fontId="30" fillId="5" borderId="56" xfId="0" applyFont="1" applyFill="1" applyBorder="1" applyAlignment="1">
      <alignment horizontal="center" vertical="center" wrapText="1"/>
    </xf>
    <xf numFmtId="0" fontId="29" fillId="5" borderId="55" xfId="0" applyFont="1" applyFill="1" applyBorder="1" applyAlignment="1">
      <alignment horizontal="center" vertical="center" wrapText="1"/>
    </xf>
    <xf numFmtId="0" fontId="29" fillId="5" borderId="58" xfId="0" applyFont="1" applyFill="1" applyBorder="1" applyAlignment="1">
      <alignment horizontal="center" vertical="center" wrapText="1"/>
    </xf>
    <xf numFmtId="0" fontId="29" fillId="5" borderId="54" xfId="0" applyFont="1" applyFill="1" applyBorder="1" applyAlignment="1">
      <alignment horizontal="center" vertical="center" wrapText="1"/>
    </xf>
    <xf numFmtId="0" fontId="29" fillId="5" borderId="59" xfId="0" applyFont="1" applyFill="1" applyBorder="1" applyAlignment="1">
      <alignment horizontal="center" vertical="center" wrapText="1"/>
    </xf>
    <xf numFmtId="0" fontId="29" fillId="0" borderId="0" xfId="0" applyFont="1" applyAlignment="1">
      <alignment horizontal="center" vertical="center" textRotation="180" wrapText="1"/>
    </xf>
    <xf numFmtId="166" fontId="29" fillId="0" borderId="5" xfId="0" applyNumberFormat="1" applyFont="1" applyBorder="1" applyAlignment="1">
      <alignment horizontal="center" vertical="center" wrapText="1"/>
    </xf>
    <xf numFmtId="0" fontId="32" fillId="0" borderId="0" xfId="0" applyFont="1" applyAlignment="1">
      <alignment horizontal="left" indent="5"/>
    </xf>
  </cellXfs>
  <cellStyles count="120">
    <cellStyle name="Excel Built-in Normal" xfId="2"/>
    <cellStyle name="Excel Built-in Normal 1" xfId="3"/>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Normal" xfId="0" builtinId="0"/>
    <cellStyle name="Normal 2 2" xfId="4"/>
    <cellStyle name="Normal 2 3"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107158</xdr:colOff>
      <xdr:row>0</xdr:row>
      <xdr:rowOff>107156</xdr:rowOff>
    </xdr:from>
    <xdr:to>
      <xdr:col>1</xdr:col>
      <xdr:colOff>913741</xdr:colOff>
      <xdr:row>0</xdr:row>
      <xdr:rowOff>655796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8" y="107156"/>
          <a:ext cx="1413802" cy="548640"/>
        </a:xfrm>
        <a:prstGeom prst="rect">
          <a:avLst/>
        </a:prstGeom>
      </xdr:spPr>
    </xdr:pic>
    <xdr:clientData/>
  </xdr:twoCellAnchor>
</xdr:wsDr>
</file>

<file path=xl/theme/theme1.xml><?xml version="1.0" encoding="utf-8"?>
<a:theme xmlns:a="http://schemas.openxmlformats.org/drawingml/2006/main" name="Office Theme">
  <a:themeElements>
    <a:clrScheme name="Custom 1">
      <a:dk1>
        <a:srgbClr val="3F3F3F"/>
      </a:dk1>
      <a:lt1>
        <a:srgbClr val="FFFFFF"/>
      </a:lt1>
      <a:dk2>
        <a:srgbClr val="000000"/>
      </a:dk2>
      <a:lt2>
        <a:srgbClr val="000000"/>
      </a:lt2>
      <a:accent1>
        <a:srgbClr val="7A853B"/>
      </a:accent1>
      <a:accent2>
        <a:srgbClr val="7575D1"/>
      </a:accent2>
      <a:accent3>
        <a:srgbClr val="A5A5A5"/>
      </a:accent3>
      <a:accent4>
        <a:srgbClr val="3F3F3F"/>
      </a:accent4>
      <a:accent5>
        <a:srgbClr val="BEC2AF"/>
      </a:accent5>
      <a:accent6>
        <a:srgbClr val="D1D1EF"/>
      </a:accent6>
      <a:hlink>
        <a:srgbClr val="B9C47A"/>
      </a:hlink>
      <a:folHlink>
        <a:srgbClr val="92D05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dimension ref="A1:AW142"/>
  <sheetViews>
    <sheetView workbookViewId="0">
      <pane xSplit="1" ySplit="3" topLeftCell="AH4" activePane="bottomRight" state="frozen"/>
      <selection pane="topRight" activeCell="B1" sqref="B1"/>
      <selection pane="bottomLeft" activeCell="A4" sqref="A4"/>
      <selection pane="bottomRight" activeCell="AM7" sqref="AM7"/>
    </sheetView>
  </sheetViews>
  <sheetFormatPr defaultColWidth="8.85546875" defaultRowHeight="15"/>
  <cols>
    <col min="1" max="1" width="20.7109375" style="59" customWidth="1"/>
    <col min="2" max="2" width="10" style="60" customWidth="1"/>
    <col min="3" max="3" width="7.28515625" style="60" hidden="1" customWidth="1"/>
    <col min="4" max="4" width="8.7109375" style="60" customWidth="1"/>
    <col min="5" max="5" width="8.85546875" style="60" hidden="1" customWidth="1"/>
    <col min="6" max="6" width="9.140625" style="60" customWidth="1"/>
    <col min="7" max="7" width="10.28515625" style="60" customWidth="1"/>
    <col min="8" max="8" width="7.42578125" style="60" customWidth="1"/>
    <col min="9" max="9" width="9" style="60" customWidth="1"/>
    <col min="10" max="10" width="9.42578125" style="60" customWidth="1"/>
    <col min="11" max="11" width="10.28515625" style="60" customWidth="1"/>
    <col min="12" max="12" width="9.42578125" style="60" customWidth="1"/>
    <col min="13" max="13" width="11" style="60" customWidth="1"/>
    <col min="14" max="14" width="10.42578125" style="60" customWidth="1"/>
    <col min="15" max="15" width="8.28515625" style="60" customWidth="1"/>
    <col min="16" max="16" width="6.7109375" style="60" hidden="1" customWidth="1"/>
    <col min="17" max="17" width="11.140625" style="60" customWidth="1"/>
    <col min="18" max="18" width="6.140625" style="60" hidden="1" customWidth="1"/>
    <col min="19" max="19" width="10.28515625" style="60" customWidth="1"/>
    <col min="20" max="20" width="12.28515625" style="60" customWidth="1"/>
    <col min="21" max="21" width="9.42578125" style="60" hidden="1" customWidth="1"/>
    <col min="22" max="22" width="7.42578125" style="60" hidden="1" customWidth="1"/>
    <col min="23" max="23" width="10.28515625" style="60" customWidth="1"/>
    <col min="24" max="24" width="8" style="60" hidden="1" customWidth="1"/>
    <col min="25" max="25" width="8.85546875" style="60" customWidth="1"/>
    <col min="26" max="26" width="8.28515625" style="60" hidden="1" customWidth="1"/>
    <col min="27" max="27" width="7.7109375" style="60" hidden="1" customWidth="1"/>
    <col min="28" max="28" width="9.140625" style="60" hidden="1" customWidth="1"/>
    <col min="29" max="29" width="7.140625" style="60" hidden="1" customWidth="1"/>
    <col min="30" max="30" width="9.85546875" style="60" customWidth="1"/>
    <col min="31" max="31" width="11.42578125" style="60" customWidth="1"/>
    <col min="32" max="32" width="8.42578125" style="60" customWidth="1"/>
    <col min="33" max="33" width="9.28515625" style="60" customWidth="1"/>
    <col min="34" max="34" width="10" style="60" customWidth="1"/>
    <col min="35" max="35" width="11.42578125" style="60" hidden="1" customWidth="1"/>
    <col min="36" max="36" width="9.7109375" style="60" bestFit="1" customWidth="1"/>
    <col min="37" max="37" width="10.85546875" style="60" customWidth="1"/>
    <col min="38" max="39" width="10.42578125" style="60" customWidth="1"/>
    <col min="40" max="40" width="8.7109375" style="60" customWidth="1"/>
    <col min="41" max="41" width="10.42578125" style="60" customWidth="1"/>
    <col min="42" max="42" width="10.85546875" style="60" hidden="1" customWidth="1"/>
    <col min="43" max="43" width="9.28515625" style="60" hidden="1" customWidth="1"/>
    <col min="44" max="44" width="12.28515625" style="60" customWidth="1"/>
    <col min="45" max="46" width="12.7109375" style="61" customWidth="1"/>
    <col min="47" max="47" width="10.7109375" style="61" customWidth="1"/>
    <col min="48" max="48" width="22.28515625" style="61" customWidth="1"/>
    <col min="49" max="49" width="8.85546875" style="61"/>
    <col min="50" max="16384" width="8.85546875" style="60"/>
  </cols>
  <sheetData>
    <row r="1" spans="1:49" s="7" customFormat="1" ht="28.5" customHeight="1" thickBot="1">
      <c r="A1" s="5"/>
      <c r="B1" s="173" t="s">
        <v>36</v>
      </c>
      <c r="C1" s="173"/>
      <c r="D1" s="173"/>
      <c r="E1" s="173"/>
      <c r="F1" s="173"/>
      <c r="G1" s="173"/>
      <c r="H1" s="174"/>
      <c r="I1" s="175" t="s">
        <v>37</v>
      </c>
      <c r="J1" s="173"/>
      <c r="K1" s="173"/>
      <c r="L1" s="173"/>
      <c r="M1" s="173"/>
      <c r="N1" s="173"/>
      <c r="O1" s="174"/>
      <c r="P1" s="175" t="s">
        <v>38</v>
      </c>
      <c r="Q1" s="173"/>
      <c r="R1" s="173"/>
      <c r="S1" s="173"/>
      <c r="T1" s="173"/>
      <c r="U1" s="173"/>
      <c r="V1" s="174"/>
      <c r="W1" s="175" t="s">
        <v>39</v>
      </c>
      <c r="X1" s="173"/>
      <c r="Y1" s="173"/>
      <c r="Z1" s="173"/>
      <c r="AA1" s="173"/>
      <c r="AB1" s="173"/>
      <c r="AC1" s="173"/>
      <c r="AD1" s="173"/>
      <c r="AE1" s="173"/>
      <c r="AF1" s="173"/>
      <c r="AG1" s="173"/>
      <c r="AH1" s="173"/>
      <c r="AI1" s="173"/>
      <c r="AJ1" s="173"/>
      <c r="AK1" s="173"/>
      <c r="AL1" s="173"/>
      <c r="AM1" s="173"/>
      <c r="AN1" s="173"/>
      <c r="AO1" s="173"/>
      <c r="AP1" s="173"/>
      <c r="AQ1" s="173"/>
      <c r="AR1" s="174"/>
      <c r="AS1" s="164" t="s">
        <v>40</v>
      </c>
      <c r="AT1" s="165"/>
      <c r="AU1" s="166"/>
      <c r="AV1" s="6" t="s">
        <v>41</v>
      </c>
    </row>
    <row r="2" spans="1:49" s="11" customFormat="1" ht="28.5" customHeight="1" thickTop="1" thickBot="1">
      <c r="A2" s="8" t="s">
        <v>42</v>
      </c>
      <c r="B2" s="167" t="s">
        <v>43</v>
      </c>
      <c r="C2" s="167"/>
      <c r="D2" s="167"/>
      <c r="E2" s="167"/>
      <c r="F2" s="167"/>
      <c r="G2" s="167"/>
      <c r="H2" s="168"/>
      <c r="I2" s="169" t="s">
        <v>44</v>
      </c>
      <c r="J2" s="167"/>
      <c r="K2" s="167"/>
      <c r="L2" s="167"/>
      <c r="M2" s="167"/>
      <c r="N2" s="167"/>
      <c r="O2" s="168"/>
      <c r="P2" s="169" t="s">
        <v>45</v>
      </c>
      <c r="Q2" s="167"/>
      <c r="R2" s="167"/>
      <c r="S2" s="167"/>
      <c r="T2" s="167"/>
      <c r="U2" s="167"/>
      <c r="V2" s="168"/>
      <c r="W2" s="169" t="s">
        <v>46</v>
      </c>
      <c r="X2" s="167"/>
      <c r="Y2" s="167"/>
      <c r="Z2" s="167"/>
      <c r="AA2" s="167"/>
      <c r="AB2" s="167"/>
      <c r="AC2" s="168"/>
      <c r="AD2" s="169" t="s">
        <v>47</v>
      </c>
      <c r="AE2" s="167"/>
      <c r="AF2" s="167"/>
      <c r="AG2" s="167"/>
      <c r="AH2" s="167"/>
      <c r="AI2" s="167"/>
      <c r="AJ2" s="168"/>
      <c r="AK2" s="169" t="s">
        <v>48</v>
      </c>
      <c r="AL2" s="167"/>
      <c r="AM2" s="167"/>
      <c r="AN2" s="167"/>
      <c r="AO2" s="167"/>
      <c r="AP2" s="167"/>
      <c r="AQ2" s="168"/>
      <c r="AR2" s="9" t="s">
        <v>49</v>
      </c>
      <c r="AS2" s="170" t="s">
        <v>50</v>
      </c>
      <c r="AT2" s="171"/>
      <c r="AU2" s="172"/>
      <c r="AV2" s="10" t="s">
        <v>51</v>
      </c>
    </row>
    <row r="3" spans="1:49" s="14" customFormat="1" ht="39" customHeight="1" thickBot="1">
      <c r="A3" s="12" t="s">
        <v>52</v>
      </c>
      <c r="B3" s="67" t="s">
        <v>53</v>
      </c>
      <c r="C3" s="63" t="s">
        <v>16</v>
      </c>
      <c r="D3" s="63" t="s">
        <v>54</v>
      </c>
      <c r="E3" s="63" t="s">
        <v>55</v>
      </c>
      <c r="F3" s="63" t="s">
        <v>8</v>
      </c>
      <c r="G3" s="63" t="s">
        <v>13</v>
      </c>
      <c r="H3" s="64" t="s">
        <v>34</v>
      </c>
      <c r="I3" s="65" t="s">
        <v>56</v>
      </c>
      <c r="J3" s="63" t="s">
        <v>57</v>
      </c>
      <c r="K3" s="63" t="s">
        <v>58</v>
      </c>
      <c r="L3" s="63" t="s">
        <v>59</v>
      </c>
      <c r="M3" s="63" t="s">
        <v>60</v>
      </c>
      <c r="N3" s="63" t="s">
        <v>13</v>
      </c>
      <c r="O3" s="64" t="s">
        <v>34</v>
      </c>
      <c r="P3" s="65" t="s">
        <v>53</v>
      </c>
      <c r="Q3" s="63" t="s">
        <v>16</v>
      </c>
      <c r="R3" s="63" t="s">
        <v>54</v>
      </c>
      <c r="S3" s="63" t="s">
        <v>55</v>
      </c>
      <c r="T3" s="63" t="s">
        <v>8</v>
      </c>
      <c r="U3" s="63" t="s">
        <v>13</v>
      </c>
      <c r="V3" s="64" t="s">
        <v>34</v>
      </c>
      <c r="W3" s="65" t="s">
        <v>53</v>
      </c>
      <c r="X3" s="63" t="s">
        <v>16</v>
      </c>
      <c r="Y3" s="63" t="s">
        <v>54</v>
      </c>
      <c r="Z3" s="63" t="s">
        <v>55</v>
      </c>
      <c r="AA3" s="63" t="s">
        <v>8</v>
      </c>
      <c r="AB3" s="63" t="s">
        <v>13</v>
      </c>
      <c r="AC3" s="66" t="s">
        <v>34</v>
      </c>
      <c r="AD3" s="65" t="s">
        <v>53</v>
      </c>
      <c r="AE3" s="63" t="s">
        <v>16</v>
      </c>
      <c r="AF3" s="63" t="s">
        <v>54</v>
      </c>
      <c r="AG3" s="63" t="s">
        <v>55</v>
      </c>
      <c r="AH3" s="63" t="s">
        <v>8</v>
      </c>
      <c r="AI3" s="63" t="s">
        <v>13</v>
      </c>
      <c r="AJ3" s="64" t="s">
        <v>61</v>
      </c>
      <c r="AK3" s="65" t="s">
        <v>53</v>
      </c>
      <c r="AL3" s="67" t="s">
        <v>16</v>
      </c>
      <c r="AM3" s="67" t="s">
        <v>26</v>
      </c>
      <c r="AN3" s="67" t="s">
        <v>54</v>
      </c>
      <c r="AO3" s="64" t="s">
        <v>55</v>
      </c>
      <c r="AP3" s="67" t="s">
        <v>8</v>
      </c>
      <c r="AQ3" s="66" t="s">
        <v>34</v>
      </c>
      <c r="AR3" s="68" t="s">
        <v>16</v>
      </c>
      <c r="AS3" s="65" t="s">
        <v>55</v>
      </c>
      <c r="AT3" s="63" t="s">
        <v>16</v>
      </c>
      <c r="AU3" s="66" t="s">
        <v>61</v>
      </c>
      <c r="AV3" s="69" t="s">
        <v>62</v>
      </c>
      <c r="AW3" s="13"/>
    </row>
    <row r="4" spans="1:49" s="21" customFormat="1" ht="70.5" customHeight="1">
      <c r="A4" s="1" t="s">
        <v>27</v>
      </c>
      <c r="B4" s="15">
        <v>3</v>
      </c>
      <c r="C4" s="15" t="s">
        <v>63</v>
      </c>
      <c r="D4" s="15">
        <v>0</v>
      </c>
      <c r="E4" s="15" t="s">
        <v>63</v>
      </c>
      <c r="F4" s="15">
        <v>0</v>
      </c>
      <c r="G4" s="15">
        <v>2</v>
      </c>
      <c r="H4" s="16">
        <v>0</v>
      </c>
      <c r="I4" s="17">
        <v>3</v>
      </c>
      <c r="J4" s="18">
        <v>2</v>
      </c>
      <c r="K4" s="18">
        <v>3</v>
      </c>
      <c r="L4" s="18">
        <v>2</v>
      </c>
      <c r="M4" s="18">
        <v>2</v>
      </c>
      <c r="N4" s="18">
        <v>2</v>
      </c>
      <c r="O4" s="16">
        <v>2</v>
      </c>
      <c r="P4" s="17"/>
      <c r="Q4" s="18">
        <v>3</v>
      </c>
      <c r="R4" s="18"/>
      <c r="S4" s="18">
        <v>3</v>
      </c>
      <c r="T4" s="16">
        <v>3</v>
      </c>
      <c r="U4" s="15"/>
      <c r="V4" s="16"/>
      <c r="W4" s="15">
        <v>0</v>
      </c>
      <c r="X4" s="15"/>
      <c r="Y4" s="16">
        <v>2</v>
      </c>
      <c r="Z4" s="15"/>
      <c r="AA4" s="16"/>
      <c r="AB4" s="19"/>
      <c r="AC4" s="16"/>
      <c r="AD4" s="15">
        <v>0</v>
      </c>
      <c r="AE4" s="15">
        <v>3</v>
      </c>
      <c r="AF4" s="15">
        <v>2</v>
      </c>
      <c r="AG4" s="15">
        <v>3</v>
      </c>
      <c r="AH4" s="15">
        <v>3</v>
      </c>
      <c r="AI4" s="15"/>
      <c r="AJ4" s="16">
        <v>0</v>
      </c>
      <c r="AK4" s="17">
        <v>3</v>
      </c>
      <c r="AL4" s="15">
        <v>2</v>
      </c>
      <c r="AM4" s="15">
        <v>2</v>
      </c>
      <c r="AN4" s="15">
        <v>3</v>
      </c>
      <c r="AO4" s="16">
        <v>3</v>
      </c>
      <c r="AP4" s="15"/>
      <c r="AQ4" s="20"/>
      <c r="AR4" s="70">
        <v>3</v>
      </c>
      <c r="AS4" s="17">
        <v>1</v>
      </c>
      <c r="AT4" s="18">
        <v>1</v>
      </c>
      <c r="AU4" s="20">
        <v>1</v>
      </c>
      <c r="AV4" s="70">
        <v>0</v>
      </c>
    </row>
    <row r="5" spans="1:49" s="28" customFormat="1" ht="56.25" customHeight="1">
      <c r="A5" s="2" t="s">
        <v>28</v>
      </c>
      <c r="B5" s="22">
        <v>3</v>
      </c>
      <c r="C5" s="22"/>
      <c r="D5" s="22"/>
      <c r="E5" s="22" t="s">
        <v>64</v>
      </c>
      <c r="F5" s="22"/>
      <c r="G5" s="22">
        <v>2</v>
      </c>
      <c r="H5" s="23"/>
      <c r="I5" s="24">
        <v>3</v>
      </c>
      <c r="J5" s="25">
        <v>3</v>
      </c>
      <c r="K5" s="25">
        <v>3</v>
      </c>
      <c r="L5" s="25">
        <v>3</v>
      </c>
      <c r="M5" s="25">
        <v>3</v>
      </c>
      <c r="N5" s="25">
        <v>3</v>
      </c>
      <c r="O5" s="23">
        <v>3</v>
      </c>
      <c r="P5" s="24"/>
      <c r="Q5" s="25">
        <v>3</v>
      </c>
      <c r="R5" s="25"/>
      <c r="S5" s="25">
        <v>3</v>
      </c>
      <c r="T5" s="23">
        <v>3</v>
      </c>
      <c r="U5" s="22"/>
      <c r="V5" s="23"/>
      <c r="W5" s="22">
        <v>3</v>
      </c>
      <c r="X5" s="22"/>
      <c r="Y5" s="23">
        <v>3</v>
      </c>
      <c r="Z5" s="22"/>
      <c r="AA5" s="23"/>
      <c r="AB5" s="26"/>
      <c r="AC5" s="23"/>
      <c r="AD5" s="22">
        <v>3</v>
      </c>
      <c r="AE5" s="22">
        <v>3</v>
      </c>
      <c r="AF5" s="22">
        <v>3</v>
      </c>
      <c r="AG5" s="22">
        <v>3</v>
      </c>
      <c r="AH5" s="22">
        <v>3</v>
      </c>
      <c r="AI5" s="22"/>
      <c r="AJ5" s="23">
        <v>3</v>
      </c>
      <c r="AK5" s="24">
        <v>3</v>
      </c>
      <c r="AL5" s="22">
        <v>3</v>
      </c>
      <c r="AM5" s="22">
        <v>2</v>
      </c>
      <c r="AN5" s="22">
        <v>3</v>
      </c>
      <c r="AO5" s="23">
        <v>3</v>
      </c>
      <c r="AP5" s="22"/>
      <c r="AQ5" s="27"/>
      <c r="AR5" s="71">
        <v>3</v>
      </c>
      <c r="AS5" s="24">
        <v>2</v>
      </c>
      <c r="AT5" s="25">
        <v>2</v>
      </c>
      <c r="AU5" s="27">
        <v>2</v>
      </c>
      <c r="AV5" s="71">
        <v>2</v>
      </c>
    </row>
    <row r="6" spans="1:49" s="28" customFormat="1" ht="75.75" customHeight="1">
      <c r="A6" s="2" t="s">
        <v>29</v>
      </c>
      <c r="B6" s="22">
        <v>2</v>
      </c>
      <c r="C6" s="22"/>
      <c r="D6" s="22">
        <v>1</v>
      </c>
      <c r="E6" s="22">
        <v>0</v>
      </c>
      <c r="F6" s="22">
        <v>1</v>
      </c>
      <c r="G6" s="22">
        <v>1</v>
      </c>
      <c r="H6" s="23">
        <v>1</v>
      </c>
      <c r="I6" s="24">
        <v>1</v>
      </c>
      <c r="J6" s="25">
        <v>0</v>
      </c>
      <c r="K6" s="25">
        <v>0</v>
      </c>
      <c r="L6" s="25">
        <v>0</v>
      </c>
      <c r="M6" s="25">
        <v>0</v>
      </c>
      <c r="N6" s="25">
        <v>0</v>
      </c>
      <c r="O6" s="23">
        <v>0</v>
      </c>
      <c r="P6" s="24"/>
      <c r="Q6" s="25">
        <v>2</v>
      </c>
      <c r="R6" s="25"/>
      <c r="S6" s="25">
        <v>0</v>
      </c>
      <c r="T6" s="23">
        <v>0</v>
      </c>
      <c r="U6" s="22"/>
      <c r="V6" s="23"/>
      <c r="W6" s="22">
        <v>1</v>
      </c>
      <c r="X6" s="22"/>
      <c r="Y6" s="23">
        <v>1</v>
      </c>
      <c r="Z6" s="22"/>
      <c r="AA6" s="23"/>
      <c r="AB6" s="26"/>
      <c r="AC6" s="23"/>
      <c r="AD6" s="22">
        <v>0</v>
      </c>
      <c r="AE6" s="22">
        <v>1</v>
      </c>
      <c r="AF6" s="22">
        <v>0</v>
      </c>
      <c r="AG6" s="22">
        <v>0</v>
      </c>
      <c r="AH6" s="22">
        <v>0</v>
      </c>
      <c r="AI6" s="22"/>
      <c r="AJ6" s="23">
        <v>0</v>
      </c>
      <c r="AK6" s="24">
        <v>1</v>
      </c>
      <c r="AL6" s="22">
        <v>0</v>
      </c>
      <c r="AM6" s="22">
        <v>1</v>
      </c>
      <c r="AN6" s="22">
        <v>0</v>
      </c>
      <c r="AO6" s="23">
        <v>0</v>
      </c>
      <c r="AP6" s="22"/>
      <c r="AQ6" s="27"/>
      <c r="AR6" s="71">
        <v>1</v>
      </c>
      <c r="AS6" s="24">
        <v>0</v>
      </c>
      <c r="AT6" s="25">
        <v>0</v>
      </c>
      <c r="AU6" s="27">
        <v>0</v>
      </c>
      <c r="AV6" s="71">
        <v>0</v>
      </c>
    </row>
    <row r="7" spans="1:49" s="28" customFormat="1" ht="58.5" customHeight="1">
      <c r="A7" s="2" t="s">
        <v>30</v>
      </c>
      <c r="B7" s="22">
        <v>2</v>
      </c>
      <c r="C7" s="22"/>
      <c r="D7" s="22">
        <v>2</v>
      </c>
      <c r="E7" s="22" t="s">
        <v>65</v>
      </c>
      <c r="F7" s="22">
        <v>2</v>
      </c>
      <c r="G7" s="22">
        <v>2</v>
      </c>
      <c r="H7" s="23">
        <v>1</v>
      </c>
      <c r="I7" s="24">
        <v>3</v>
      </c>
      <c r="J7" s="25">
        <v>1</v>
      </c>
      <c r="K7" s="25">
        <v>1</v>
      </c>
      <c r="L7" s="25">
        <v>1</v>
      </c>
      <c r="M7" s="25">
        <v>1</v>
      </c>
      <c r="N7" s="25">
        <v>1</v>
      </c>
      <c r="O7" s="23">
        <v>1</v>
      </c>
      <c r="P7" s="24"/>
      <c r="Q7" s="25">
        <v>3</v>
      </c>
      <c r="R7" s="25"/>
      <c r="S7" s="25">
        <v>1</v>
      </c>
      <c r="T7" s="23">
        <v>1</v>
      </c>
      <c r="U7" s="22"/>
      <c r="V7" s="23"/>
      <c r="W7" s="22">
        <v>1</v>
      </c>
      <c r="X7" s="22"/>
      <c r="Y7" s="23">
        <v>2</v>
      </c>
      <c r="Z7" s="22"/>
      <c r="AA7" s="23"/>
      <c r="AB7" s="26"/>
      <c r="AC7" s="23"/>
      <c r="AD7" s="22">
        <v>1</v>
      </c>
      <c r="AE7" s="22">
        <v>1</v>
      </c>
      <c r="AF7" s="22">
        <v>1</v>
      </c>
      <c r="AG7" s="22">
        <v>1</v>
      </c>
      <c r="AH7" s="22">
        <v>1</v>
      </c>
      <c r="AI7" s="22"/>
      <c r="AJ7" s="23">
        <v>1</v>
      </c>
      <c r="AK7" s="24">
        <v>1</v>
      </c>
      <c r="AL7" s="22">
        <v>1</v>
      </c>
      <c r="AM7" s="22">
        <v>1</v>
      </c>
      <c r="AN7" s="22">
        <v>1</v>
      </c>
      <c r="AO7" s="23">
        <v>1</v>
      </c>
      <c r="AP7" s="22"/>
      <c r="AQ7" s="27"/>
      <c r="AR7" s="71">
        <v>2</v>
      </c>
      <c r="AS7" s="24">
        <v>1</v>
      </c>
      <c r="AT7" s="25">
        <v>1</v>
      </c>
      <c r="AU7" s="27">
        <v>1</v>
      </c>
      <c r="AV7" s="71">
        <v>1</v>
      </c>
    </row>
    <row r="8" spans="1:49" s="28" customFormat="1" ht="74.25" customHeight="1">
      <c r="A8" s="2" t="s">
        <v>31</v>
      </c>
      <c r="B8" s="22">
        <v>2</v>
      </c>
      <c r="C8" s="22"/>
      <c r="D8" s="22">
        <v>1</v>
      </c>
      <c r="E8" s="22"/>
      <c r="F8" s="22">
        <v>0</v>
      </c>
      <c r="G8" s="22">
        <v>1</v>
      </c>
      <c r="H8" s="23">
        <v>0</v>
      </c>
      <c r="I8" s="24">
        <v>3</v>
      </c>
      <c r="J8" s="25">
        <v>1</v>
      </c>
      <c r="K8" s="25">
        <v>0</v>
      </c>
      <c r="L8" s="25">
        <v>1</v>
      </c>
      <c r="M8" s="25">
        <v>0</v>
      </c>
      <c r="N8" s="25">
        <v>1</v>
      </c>
      <c r="O8" s="23">
        <v>0</v>
      </c>
      <c r="P8" s="24"/>
      <c r="Q8" s="25">
        <v>3</v>
      </c>
      <c r="R8" s="25"/>
      <c r="S8" s="25">
        <v>1</v>
      </c>
      <c r="T8" s="23">
        <v>1</v>
      </c>
      <c r="U8" s="22"/>
      <c r="V8" s="23"/>
      <c r="W8" s="22">
        <v>1</v>
      </c>
      <c r="X8" s="22"/>
      <c r="Y8" s="23">
        <v>0</v>
      </c>
      <c r="Z8" s="22"/>
      <c r="AA8" s="23"/>
      <c r="AB8" s="26"/>
      <c r="AC8" s="23"/>
      <c r="AD8" s="22">
        <v>1</v>
      </c>
      <c r="AE8" s="22">
        <v>2</v>
      </c>
      <c r="AF8" s="22">
        <v>1</v>
      </c>
      <c r="AG8" s="22">
        <v>1</v>
      </c>
      <c r="AH8" s="22">
        <v>1</v>
      </c>
      <c r="AI8" s="22"/>
      <c r="AJ8" s="23">
        <v>1</v>
      </c>
      <c r="AK8" s="24">
        <v>1</v>
      </c>
      <c r="AL8" s="22">
        <v>1</v>
      </c>
      <c r="AM8" s="22">
        <v>1</v>
      </c>
      <c r="AN8" s="22">
        <v>1</v>
      </c>
      <c r="AO8" s="23">
        <v>2</v>
      </c>
      <c r="AP8" s="22"/>
      <c r="AQ8" s="27"/>
      <c r="AR8" s="71">
        <v>1</v>
      </c>
      <c r="AS8" s="24">
        <v>1</v>
      </c>
      <c r="AT8" s="25">
        <v>1</v>
      </c>
      <c r="AU8" s="27">
        <v>1</v>
      </c>
      <c r="AV8" s="71">
        <v>0</v>
      </c>
    </row>
    <row r="9" spans="1:49" s="28" customFormat="1" ht="85.5" customHeight="1">
      <c r="A9" s="2" t="s">
        <v>32</v>
      </c>
      <c r="B9" s="22">
        <v>1</v>
      </c>
      <c r="C9" s="22"/>
      <c r="D9" s="22">
        <v>1</v>
      </c>
      <c r="E9" s="22" t="s">
        <v>65</v>
      </c>
      <c r="F9" s="22">
        <v>1</v>
      </c>
      <c r="G9" s="22">
        <v>2</v>
      </c>
      <c r="H9" s="23">
        <v>1</v>
      </c>
      <c r="I9" s="24">
        <v>3</v>
      </c>
      <c r="J9" s="25">
        <v>2</v>
      </c>
      <c r="K9" s="25">
        <v>3</v>
      </c>
      <c r="L9" s="25">
        <v>2</v>
      </c>
      <c r="M9" s="25">
        <v>2</v>
      </c>
      <c r="N9" s="25">
        <v>3</v>
      </c>
      <c r="O9" s="23">
        <v>3</v>
      </c>
      <c r="P9" s="24"/>
      <c r="Q9" s="25">
        <v>3</v>
      </c>
      <c r="R9" s="25"/>
      <c r="S9" s="25">
        <v>2</v>
      </c>
      <c r="T9" s="23">
        <v>2</v>
      </c>
      <c r="U9" s="22"/>
      <c r="V9" s="23"/>
      <c r="W9" s="22">
        <v>2</v>
      </c>
      <c r="X9" s="22"/>
      <c r="Y9" s="23">
        <v>2</v>
      </c>
      <c r="Z9" s="22"/>
      <c r="AA9" s="23"/>
      <c r="AB9" s="26"/>
      <c r="AC9" s="23"/>
      <c r="AD9" s="22">
        <v>2</v>
      </c>
      <c r="AE9" s="22">
        <v>3</v>
      </c>
      <c r="AF9" s="22">
        <v>2</v>
      </c>
      <c r="AG9" s="22">
        <v>2</v>
      </c>
      <c r="AH9" s="22">
        <v>2</v>
      </c>
      <c r="AI9" s="22"/>
      <c r="AJ9" s="23">
        <v>1</v>
      </c>
      <c r="AK9" s="24">
        <v>1</v>
      </c>
      <c r="AL9" s="22">
        <v>1</v>
      </c>
      <c r="AM9" s="22">
        <v>1</v>
      </c>
      <c r="AN9" s="22">
        <v>1</v>
      </c>
      <c r="AO9" s="23">
        <v>1</v>
      </c>
      <c r="AP9" s="22"/>
      <c r="AQ9" s="27"/>
      <c r="AR9" s="71">
        <v>2</v>
      </c>
      <c r="AS9" s="24">
        <v>1</v>
      </c>
      <c r="AT9" s="25">
        <v>1</v>
      </c>
      <c r="AU9" s="27">
        <v>1</v>
      </c>
      <c r="AV9" s="71">
        <v>2</v>
      </c>
    </row>
    <row r="10" spans="1:49" s="35" customFormat="1" ht="70.5" customHeight="1" thickBot="1">
      <c r="A10" s="3" t="s">
        <v>33</v>
      </c>
      <c r="B10" s="29">
        <v>1</v>
      </c>
      <c r="C10" s="29"/>
      <c r="D10" s="29">
        <v>3</v>
      </c>
      <c r="E10" s="29"/>
      <c r="F10" s="29"/>
      <c r="G10" s="29">
        <v>3</v>
      </c>
      <c r="H10" s="30"/>
      <c r="I10" s="31">
        <v>1</v>
      </c>
      <c r="J10" s="32">
        <v>1</v>
      </c>
      <c r="K10" s="32">
        <v>1</v>
      </c>
      <c r="L10" s="32">
        <v>1</v>
      </c>
      <c r="M10" s="32">
        <v>1</v>
      </c>
      <c r="N10" s="32">
        <v>1</v>
      </c>
      <c r="O10" s="30">
        <v>1</v>
      </c>
      <c r="P10" s="31"/>
      <c r="Q10" s="32"/>
      <c r="R10" s="32"/>
      <c r="S10" s="32"/>
      <c r="T10" s="30"/>
      <c r="U10" s="29"/>
      <c r="V10" s="30"/>
      <c r="W10" s="29">
        <v>1</v>
      </c>
      <c r="X10" s="29"/>
      <c r="Y10" s="30">
        <v>2</v>
      </c>
      <c r="Z10" s="29"/>
      <c r="AA10" s="30"/>
      <c r="AB10" s="33"/>
      <c r="AC10" s="30"/>
      <c r="AD10" s="29"/>
      <c r="AE10" s="29"/>
      <c r="AF10" s="29"/>
      <c r="AG10" s="29"/>
      <c r="AH10" s="29"/>
      <c r="AI10" s="29"/>
      <c r="AJ10" s="30"/>
      <c r="AK10" s="31"/>
      <c r="AL10" s="29"/>
      <c r="AM10" s="29">
        <v>3</v>
      </c>
      <c r="AN10" s="29"/>
      <c r="AO10" s="30"/>
      <c r="AP10" s="29"/>
      <c r="AQ10" s="34"/>
      <c r="AR10" s="72"/>
      <c r="AS10" s="31">
        <v>3</v>
      </c>
      <c r="AT10" s="32">
        <v>3</v>
      </c>
      <c r="AU10" s="73">
        <v>3</v>
      </c>
      <c r="AV10" s="74">
        <v>2</v>
      </c>
    </row>
    <row r="11" spans="1:49" s="37" customFormat="1" ht="70.5" customHeight="1" thickBot="1">
      <c r="A11" s="36" t="s">
        <v>66</v>
      </c>
      <c r="B11" s="22">
        <f>SUM(B4:B10)</f>
        <v>14</v>
      </c>
      <c r="C11" s="25"/>
      <c r="D11" s="25">
        <f t="shared" ref="D11:I11" si="0">SUM(D4:D10)</f>
        <v>8</v>
      </c>
      <c r="E11" s="25">
        <f t="shared" si="0"/>
        <v>0</v>
      </c>
      <c r="F11" s="25">
        <f t="shared" si="0"/>
        <v>4</v>
      </c>
      <c r="G11" s="25">
        <f t="shared" si="0"/>
        <v>13</v>
      </c>
      <c r="H11" s="23">
        <f t="shared" si="0"/>
        <v>3</v>
      </c>
      <c r="I11" s="22">
        <f t="shared" si="0"/>
        <v>17</v>
      </c>
      <c r="J11" s="25">
        <f t="shared" ref="J11:O11" si="1">SUM(J4:J10)</f>
        <v>10</v>
      </c>
      <c r="K11" s="25">
        <f t="shared" si="1"/>
        <v>11</v>
      </c>
      <c r="L11" s="25">
        <f t="shared" si="1"/>
        <v>10</v>
      </c>
      <c r="M11" s="25">
        <f t="shared" si="1"/>
        <v>9</v>
      </c>
      <c r="N11" s="25">
        <f t="shared" si="1"/>
        <v>11</v>
      </c>
      <c r="O11" s="23">
        <f t="shared" si="1"/>
        <v>10</v>
      </c>
      <c r="P11" s="22"/>
      <c r="Q11" s="25">
        <f>SUM(Q4:Q10)</f>
        <v>17</v>
      </c>
      <c r="R11" s="25">
        <f t="shared" ref="R11:AV11" si="2">SUM(R4:R10)</f>
        <v>0</v>
      </c>
      <c r="S11" s="25">
        <f t="shared" si="2"/>
        <v>10</v>
      </c>
      <c r="T11" s="23">
        <f t="shared" si="2"/>
        <v>10</v>
      </c>
      <c r="U11" s="22">
        <f t="shared" si="2"/>
        <v>0</v>
      </c>
      <c r="V11" s="25">
        <f t="shared" si="2"/>
        <v>0</v>
      </c>
      <c r="W11" s="25">
        <f t="shared" si="2"/>
        <v>9</v>
      </c>
      <c r="X11" s="25">
        <f t="shared" si="2"/>
        <v>0</v>
      </c>
      <c r="Y11" s="23">
        <f t="shared" si="2"/>
        <v>12</v>
      </c>
      <c r="Z11" s="22">
        <f t="shared" si="2"/>
        <v>0</v>
      </c>
      <c r="AA11" s="25">
        <f t="shared" si="2"/>
        <v>0</v>
      </c>
      <c r="AB11" s="25">
        <f t="shared" si="2"/>
        <v>0</v>
      </c>
      <c r="AC11" s="25">
        <f t="shared" si="2"/>
        <v>0</v>
      </c>
      <c r="AD11" s="25">
        <f t="shared" si="2"/>
        <v>7</v>
      </c>
      <c r="AE11" s="25">
        <f t="shared" si="2"/>
        <v>13</v>
      </c>
      <c r="AF11" s="25">
        <f t="shared" si="2"/>
        <v>9</v>
      </c>
      <c r="AG11" s="25">
        <f t="shared" si="2"/>
        <v>10</v>
      </c>
      <c r="AH11" s="25">
        <f t="shared" si="2"/>
        <v>10</v>
      </c>
      <c r="AI11" s="25">
        <f t="shared" si="2"/>
        <v>0</v>
      </c>
      <c r="AJ11" s="23">
        <f t="shared" si="2"/>
        <v>6</v>
      </c>
      <c r="AK11" s="22">
        <f t="shared" si="2"/>
        <v>10</v>
      </c>
      <c r="AL11" s="25">
        <f t="shared" si="2"/>
        <v>8</v>
      </c>
      <c r="AM11" s="25">
        <f t="shared" si="2"/>
        <v>11</v>
      </c>
      <c r="AN11" s="25">
        <f t="shared" si="2"/>
        <v>9</v>
      </c>
      <c r="AO11" s="23">
        <f t="shared" si="2"/>
        <v>10</v>
      </c>
      <c r="AP11" s="22">
        <f t="shared" si="2"/>
        <v>0</v>
      </c>
      <c r="AQ11" s="25">
        <f t="shared" si="2"/>
        <v>0</v>
      </c>
      <c r="AR11" s="23">
        <f t="shared" si="2"/>
        <v>12</v>
      </c>
      <c r="AS11" s="22">
        <f t="shared" si="2"/>
        <v>9</v>
      </c>
      <c r="AT11" s="22">
        <f t="shared" si="2"/>
        <v>9</v>
      </c>
      <c r="AU11" s="27">
        <f t="shared" si="2"/>
        <v>9</v>
      </c>
      <c r="AV11" s="71">
        <f t="shared" si="2"/>
        <v>7</v>
      </c>
    </row>
    <row r="12" spans="1:49" s="41" customFormat="1">
      <c r="A12" s="38"/>
      <c r="B12" s="39"/>
      <c r="C12" s="39"/>
      <c r="D12" s="39"/>
      <c r="E12" s="39"/>
      <c r="F12" s="39"/>
      <c r="G12" s="39"/>
      <c r="H12" s="40"/>
      <c r="I12" s="39"/>
      <c r="J12" s="39"/>
      <c r="K12" s="39"/>
      <c r="L12" s="39"/>
      <c r="M12" s="39"/>
      <c r="N12" s="39"/>
      <c r="O12" s="40"/>
      <c r="P12" s="39"/>
      <c r="Q12" s="39"/>
      <c r="R12" s="39"/>
      <c r="S12" s="39"/>
      <c r="T12" s="39"/>
      <c r="U12" s="39"/>
      <c r="V12" s="39"/>
      <c r="W12" s="163"/>
      <c r="X12" s="163"/>
      <c r="Y12" s="163"/>
      <c r="Z12" s="39"/>
      <c r="AA12" s="39"/>
      <c r="AB12" s="39"/>
      <c r="AC12" s="39"/>
      <c r="AD12" s="39"/>
      <c r="AE12" s="39"/>
      <c r="AF12" s="39"/>
      <c r="AG12" s="39"/>
      <c r="AH12" s="39"/>
      <c r="AI12" s="39"/>
      <c r="AJ12" s="39"/>
      <c r="AK12" s="39"/>
      <c r="AL12" s="39"/>
      <c r="AM12" s="39"/>
      <c r="AN12" s="39"/>
      <c r="AO12" s="39"/>
      <c r="AP12" s="39"/>
      <c r="AQ12" s="39"/>
      <c r="AR12" s="39"/>
      <c r="AS12" s="39"/>
      <c r="AT12" s="39"/>
      <c r="AU12" s="39"/>
      <c r="AV12" s="39"/>
    </row>
    <row r="13" spans="1:49" s="47" customFormat="1" ht="13.5" customHeight="1">
      <c r="A13" s="42"/>
      <c r="B13" s="43" t="s">
        <v>67</v>
      </c>
      <c r="C13" s="44"/>
      <c r="D13" s="45"/>
      <c r="E13" s="44"/>
      <c r="F13" s="44"/>
      <c r="G13" s="44"/>
      <c r="H13" s="46"/>
      <c r="I13" s="176" t="s">
        <v>68</v>
      </c>
      <c r="J13" s="177"/>
      <c r="K13" s="177"/>
      <c r="L13" s="177"/>
      <c r="M13" s="177"/>
      <c r="N13" s="177"/>
      <c r="O13" s="178"/>
    </row>
    <row r="14" spans="1:49" s="47" customFormat="1" ht="13.5" customHeight="1">
      <c r="A14" s="42"/>
      <c r="B14" s="44" t="s">
        <v>69</v>
      </c>
      <c r="C14" s="48"/>
      <c r="D14" s="45"/>
      <c r="E14" s="48"/>
      <c r="F14" s="48"/>
      <c r="G14" s="44"/>
      <c r="H14" s="49"/>
      <c r="I14" s="182" t="s">
        <v>70</v>
      </c>
      <c r="J14" s="183"/>
      <c r="K14" s="183"/>
      <c r="L14" s="183"/>
      <c r="M14" s="183"/>
      <c r="N14" s="183"/>
      <c r="O14" s="184"/>
    </row>
    <row r="15" spans="1:49" s="47" customFormat="1" ht="10.5" customHeight="1">
      <c r="A15" s="42"/>
      <c r="B15" s="44" t="s">
        <v>71</v>
      </c>
      <c r="C15" s="48"/>
      <c r="D15" s="45"/>
      <c r="E15" s="48"/>
      <c r="F15" s="48"/>
      <c r="G15" s="44"/>
      <c r="H15" s="49"/>
      <c r="I15" s="182" t="s">
        <v>72</v>
      </c>
      <c r="J15" s="183"/>
      <c r="K15" s="183"/>
      <c r="L15" s="183"/>
      <c r="M15" s="183"/>
      <c r="N15" s="183"/>
      <c r="O15" s="184"/>
    </row>
    <row r="16" spans="1:49" s="47" customFormat="1" ht="15" customHeight="1">
      <c r="A16" s="42"/>
      <c r="B16" s="44" t="s">
        <v>73</v>
      </c>
      <c r="C16" s="48"/>
      <c r="D16" s="45"/>
      <c r="E16" s="48"/>
      <c r="F16" s="48"/>
      <c r="G16" s="44"/>
      <c r="H16" s="50"/>
      <c r="I16" s="185" t="s">
        <v>74</v>
      </c>
      <c r="J16" s="186"/>
      <c r="K16" s="186"/>
      <c r="L16" s="186"/>
      <c r="M16" s="186"/>
      <c r="N16" s="186"/>
      <c r="O16" s="187"/>
    </row>
    <row r="17" spans="1:15" s="47" customFormat="1" ht="25.5" customHeight="1">
      <c r="A17" s="42"/>
      <c r="B17" s="51"/>
      <c r="C17" s="48"/>
      <c r="D17" s="45"/>
      <c r="E17" s="48"/>
      <c r="F17" s="48"/>
      <c r="G17" s="44"/>
      <c r="H17" s="50"/>
      <c r="I17" s="185" t="s">
        <v>75</v>
      </c>
      <c r="J17" s="186"/>
      <c r="K17" s="186"/>
      <c r="L17" s="186"/>
      <c r="M17" s="186"/>
      <c r="N17" s="186"/>
      <c r="O17" s="187"/>
    </row>
    <row r="18" spans="1:15" s="47" customFormat="1" ht="15" customHeight="1">
      <c r="A18" s="42"/>
      <c r="B18" s="44" t="s">
        <v>76</v>
      </c>
      <c r="C18" s="44"/>
      <c r="D18" s="45"/>
      <c r="E18" s="44"/>
      <c r="F18" s="44"/>
      <c r="G18" s="44"/>
      <c r="H18" s="50"/>
      <c r="I18" s="185" t="s">
        <v>77</v>
      </c>
      <c r="J18" s="186"/>
      <c r="K18" s="186"/>
      <c r="L18" s="186"/>
      <c r="M18" s="186"/>
      <c r="N18" s="186"/>
      <c r="O18" s="187"/>
    </row>
    <row r="19" spans="1:15" s="47" customFormat="1" ht="38.25" customHeight="1">
      <c r="A19" s="42"/>
      <c r="B19" s="44" t="s">
        <v>78</v>
      </c>
      <c r="C19" s="44"/>
      <c r="D19" s="45"/>
      <c r="E19" s="44"/>
      <c r="F19" s="44"/>
      <c r="G19" s="44"/>
      <c r="H19" s="50"/>
      <c r="I19" s="52" t="s">
        <v>79</v>
      </c>
      <c r="O19" s="53"/>
    </row>
    <row r="20" spans="1:15" s="47" customFormat="1" ht="17.25" customHeight="1">
      <c r="A20" s="42"/>
      <c r="B20" s="44" t="s">
        <v>80</v>
      </c>
      <c r="C20" s="43"/>
      <c r="D20" s="45"/>
      <c r="E20" s="44"/>
      <c r="F20" s="44"/>
      <c r="G20" s="44"/>
      <c r="H20" s="46"/>
      <c r="I20" s="54"/>
      <c r="O20" s="53"/>
    </row>
    <row r="21" spans="1:15" s="47" customFormat="1" ht="15.75" customHeight="1">
      <c r="A21" s="42"/>
      <c r="B21" s="44"/>
      <c r="C21" s="48"/>
      <c r="D21" s="45"/>
      <c r="E21" s="48"/>
      <c r="F21" s="48"/>
      <c r="G21" s="44"/>
      <c r="H21" s="50"/>
      <c r="I21" s="176" t="s">
        <v>81</v>
      </c>
      <c r="J21" s="177"/>
      <c r="K21" s="177"/>
      <c r="L21" s="177"/>
      <c r="M21" s="177"/>
      <c r="N21" s="177"/>
      <c r="O21" s="178"/>
    </row>
    <row r="22" spans="1:15" s="47" customFormat="1" ht="30.75" customHeight="1">
      <c r="A22" s="42"/>
      <c r="B22" s="43"/>
      <c r="C22" s="48"/>
      <c r="D22" s="45"/>
      <c r="E22" s="48"/>
      <c r="F22" s="48"/>
      <c r="G22" s="44"/>
      <c r="H22" s="50"/>
      <c r="I22" s="54" t="s">
        <v>82</v>
      </c>
      <c r="O22" s="53"/>
    </row>
    <row r="23" spans="1:15" s="39" customFormat="1">
      <c r="A23" s="38"/>
      <c r="B23" s="44"/>
      <c r="C23" s="48"/>
      <c r="D23" s="45"/>
      <c r="E23" s="48"/>
      <c r="F23" s="48"/>
      <c r="G23" s="44"/>
      <c r="H23" s="50"/>
      <c r="I23" s="179" t="s">
        <v>83</v>
      </c>
      <c r="J23" s="180"/>
      <c r="K23" s="180"/>
      <c r="L23" s="180"/>
      <c r="M23" s="180"/>
      <c r="N23" s="180"/>
      <c r="O23" s="181"/>
    </row>
    <row r="24" spans="1:15" s="39" customFormat="1" ht="15.75">
      <c r="A24" s="38"/>
      <c r="B24" s="55"/>
      <c r="C24" s="55"/>
      <c r="E24" s="55"/>
      <c r="F24" s="55"/>
      <c r="G24" s="55"/>
      <c r="H24" s="55"/>
      <c r="I24" s="56" t="s">
        <v>84</v>
      </c>
      <c r="O24" s="40"/>
    </row>
    <row r="25" spans="1:15" s="39" customFormat="1" ht="15.75">
      <c r="A25" s="38"/>
      <c r="B25" s="55"/>
      <c r="C25" s="55"/>
      <c r="D25" s="55"/>
      <c r="E25" s="55"/>
      <c r="F25" s="55"/>
      <c r="G25" s="55"/>
      <c r="H25" s="55"/>
      <c r="I25" s="57" t="s">
        <v>85</v>
      </c>
      <c r="O25" s="40"/>
    </row>
    <row r="26" spans="1:15" s="39" customFormat="1">
      <c r="A26" s="38"/>
      <c r="I26" s="58" t="s">
        <v>86</v>
      </c>
      <c r="O26" s="40"/>
    </row>
    <row r="27" spans="1:15" s="39" customFormat="1">
      <c r="A27" s="38"/>
      <c r="I27" s="58" t="s">
        <v>87</v>
      </c>
      <c r="O27" s="40"/>
    </row>
    <row r="28" spans="1:15" s="39" customFormat="1">
      <c r="A28" s="38"/>
    </row>
    <row r="29" spans="1:15" s="39" customFormat="1">
      <c r="A29" s="38"/>
    </row>
    <row r="30" spans="1:15" s="39" customFormat="1">
      <c r="A30" s="38"/>
    </row>
    <row r="31" spans="1:15" s="39" customFormat="1">
      <c r="A31" s="38"/>
    </row>
    <row r="32" spans="1:15" s="39" customFormat="1">
      <c r="A32" s="38"/>
    </row>
    <row r="33" spans="1:1" s="39" customFormat="1">
      <c r="A33" s="38"/>
    </row>
    <row r="34" spans="1:1" s="39" customFormat="1">
      <c r="A34" s="38"/>
    </row>
    <row r="35" spans="1:1" s="39" customFormat="1">
      <c r="A35" s="38"/>
    </row>
    <row r="36" spans="1:1" s="39" customFormat="1">
      <c r="A36" s="38"/>
    </row>
    <row r="37" spans="1:1" s="39" customFormat="1">
      <c r="A37" s="38"/>
    </row>
    <row r="38" spans="1:1" s="39" customFormat="1">
      <c r="A38" s="38"/>
    </row>
    <row r="39" spans="1:1" s="39" customFormat="1">
      <c r="A39" s="38"/>
    </row>
    <row r="40" spans="1:1" s="39" customFormat="1">
      <c r="A40" s="38"/>
    </row>
    <row r="41" spans="1:1" s="39" customFormat="1">
      <c r="A41" s="38"/>
    </row>
    <row r="42" spans="1:1" s="39" customFormat="1">
      <c r="A42" s="38"/>
    </row>
    <row r="43" spans="1:1" s="39" customFormat="1">
      <c r="A43" s="38"/>
    </row>
    <row r="44" spans="1:1" s="39" customFormat="1">
      <c r="A44" s="38"/>
    </row>
    <row r="45" spans="1:1" s="39" customFormat="1">
      <c r="A45" s="38"/>
    </row>
    <row r="46" spans="1:1" s="39" customFormat="1">
      <c r="A46" s="38"/>
    </row>
    <row r="47" spans="1:1" s="39" customFormat="1">
      <c r="A47" s="38"/>
    </row>
    <row r="48" spans="1:1" s="39" customFormat="1">
      <c r="A48" s="38"/>
    </row>
    <row r="49" spans="1:1" s="39" customFormat="1">
      <c r="A49" s="38"/>
    </row>
    <row r="50" spans="1:1" s="39" customFormat="1">
      <c r="A50" s="38"/>
    </row>
    <row r="51" spans="1:1" s="39" customFormat="1">
      <c r="A51" s="38"/>
    </row>
    <row r="52" spans="1:1" s="39" customFormat="1">
      <c r="A52" s="38"/>
    </row>
    <row r="53" spans="1:1" s="39" customFormat="1">
      <c r="A53" s="38"/>
    </row>
    <row r="54" spans="1:1" s="39" customFormat="1">
      <c r="A54" s="38"/>
    </row>
    <row r="55" spans="1:1" s="39" customFormat="1">
      <c r="A55" s="38"/>
    </row>
    <row r="56" spans="1:1" s="39" customFormat="1">
      <c r="A56" s="38"/>
    </row>
    <row r="57" spans="1:1" s="39" customFormat="1">
      <c r="A57" s="38"/>
    </row>
    <row r="58" spans="1:1" s="60" customFormat="1">
      <c r="A58" s="59"/>
    </row>
    <row r="59" spans="1:1" s="60" customFormat="1">
      <c r="A59" s="59"/>
    </row>
    <row r="60" spans="1:1" s="60" customFormat="1">
      <c r="A60" s="59"/>
    </row>
    <row r="61" spans="1:1" s="60" customFormat="1">
      <c r="A61" s="59"/>
    </row>
    <row r="62" spans="1:1" s="60" customFormat="1">
      <c r="A62" s="59"/>
    </row>
    <row r="63" spans="1:1" s="60" customFormat="1">
      <c r="A63" s="59"/>
    </row>
    <row r="64" spans="1:1" s="60" customFormat="1">
      <c r="A64" s="59"/>
    </row>
    <row r="65" s="60" customFormat="1"/>
    <row r="66" s="60" customFormat="1"/>
    <row r="67" s="60" customFormat="1"/>
    <row r="68" s="60" customFormat="1"/>
    <row r="69" s="60" customFormat="1"/>
    <row r="70" s="60" customFormat="1"/>
    <row r="71" s="60" customFormat="1"/>
    <row r="72" s="60" customFormat="1"/>
    <row r="73" s="60" customFormat="1"/>
    <row r="74" s="60" customFormat="1"/>
    <row r="75" s="60" customFormat="1"/>
    <row r="76" s="60" customFormat="1"/>
    <row r="77" s="60" customFormat="1"/>
    <row r="78" s="60" customFormat="1"/>
    <row r="79" s="60" customFormat="1"/>
    <row r="80" s="60" customFormat="1"/>
    <row r="81" s="60" customFormat="1"/>
    <row r="82" s="60" customFormat="1"/>
    <row r="83" s="60" customFormat="1"/>
    <row r="84" s="60" customFormat="1"/>
    <row r="85" s="60" customFormat="1"/>
    <row r="86" s="60" customFormat="1"/>
    <row r="87" s="60" customFormat="1"/>
    <row r="88" s="60" customFormat="1"/>
    <row r="89" s="60" customFormat="1"/>
    <row r="90" s="60" customFormat="1"/>
    <row r="91" s="60" customFormat="1"/>
    <row r="92" s="60" customFormat="1"/>
    <row r="93" s="60" customFormat="1"/>
    <row r="94" s="60" customFormat="1"/>
    <row r="95" s="60" customFormat="1"/>
    <row r="96" s="60" customFormat="1"/>
    <row r="97" s="60" customFormat="1"/>
    <row r="98" s="60" customFormat="1"/>
    <row r="99" s="60" customFormat="1"/>
    <row r="100" s="60" customFormat="1"/>
    <row r="101" s="60" customFormat="1"/>
    <row r="102" s="60" customFormat="1"/>
    <row r="103" s="60" customFormat="1"/>
    <row r="104" s="60" customFormat="1"/>
    <row r="105" s="60" customFormat="1"/>
    <row r="106" s="60" customFormat="1"/>
    <row r="107" s="60" customFormat="1"/>
    <row r="108" s="60" customFormat="1"/>
    <row r="109" s="60" customFormat="1"/>
    <row r="110" s="60" customFormat="1"/>
    <row r="111" s="60" customFormat="1"/>
    <row r="112" s="60" customFormat="1"/>
    <row r="113" s="60" customFormat="1"/>
    <row r="114" s="60" customFormat="1"/>
    <row r="115" s="60" customFormat="1"/>
    <row r="116" s="60" customFormat="1"/>
    <row r="117" s="60" customFormat="1"/>
    <row r="118" s="60" customFormat="1"/>
    <row r="119" s="60" customFormat="1"/>
    <row r="120" s="60" customFormat="1"/>
    <row r="121" s="60" customFormat="1"/>
    <row r="122" s="60" customFormat="1"/>
    <row r="123" s="60" customFormat="1"/>
    <row r="124" s="60" customFormat="1"/>
    <row r="125" s="60" customFormat="1"/>
    <row r="126" s="60" customFormat="1"/>
    <row r="127" s="60" customFormat="1"/>
    <row r="128" s="60" customFormat="1"/>
    <row r="129" s="60" customFormat="1"/>
    <row r="130" s="60" customFormat="1"/>
    <row r="131" s="60" customFormat="1"/>
    <row r="132" s="60" customFormat="1"/>
    <row r="133" s="60" customFormat="1"/>
    <row r="134" s="60" customFormat="1"/>
    <row r="135" s="60" customFormat="1"/>
    <row r="136" s="60" customFormat="1"/>
    <row r="137" s="60" customFormat="1"/>
    <row r="138" s="60" customFormat="1"/>
    <row r="139" s="60" customFormat="1"/>
    <row r="140" s="60" customFormat="1"/>
    <row r="141" s="60" customFormat="1"/>
    <row r="142" s="60" customFormat="1"/>
  </sheetData>
  <mergeCells count="21">
    <mergeCell ref="I21:O21"/>
    <mergeCell ref="I23:O23"/>
    <mergeCell ref="I13:O13"/>
    <mergeCell ref="I14:O14"/>
    <mergeCell ref="I15:O15"/>
    <mergeCell ref="I16:O16"/>
    <mergeCell ref="I17:O17"/>
    <mergeCell ref="I18:O18"/>
    <mergeCell ref="W12:Y12"/>
    <mergeCell ref="AS1:AU1"/>
    <mergeCell ref="B2:H2"/>
    <mergeCell ref="I2:O2"/>
    <mergeCell ref="P2:V2"/>
    <mergeCell ref="W2:AC2"/>
    <mergeCell ref="AD2:AJ2"/>
    <mergeCell ref="AK2:AQ2"/>
    <mergeCell ref="AS2:AU2"/>
    <mergeCell ref="B1:H1"/>
    <mergeCell ref="I1:O1"/>
    <mergeCell ref="P1:V1"/>
    <mergeCell ref="W1:AR1"/>
  </mergeCells>
  <pageMargins left="0.7" right="0.7" top="0.75" bottom="0.75" header="0.3" footer="0.3"/>
  <pageSetup paperSize="9" orientation="portrait"/>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57"/>
  <sheetViews>
    <sheetView workbookViewId="0">
      <pane xSplit="6" ySplit="3" topLeftCell="X30" activePane="bottomRight" state="frozen"/>
      <selection pane="topRight" activeCell="E1" sqref="E1"/>
      <selection pane="bottomLeft" activeCell="A4" sqref="A4"/>
      <selection pane="bottomRight" activeCell="AB32" sqref="AB32:AB33"/>
    </sheetView>
  </sheetViews>
  <sheetFormatPr defaultColWidth="8.85546875" defaultRowHeight="12.75"/>
  <cols>
    <col min="1" max="1" width="11.140625" style="80" customWidth="1"/>
    <col min="2" max="2" width="15.7109375" style="80" customWidth="1"/>
    <col min="3" max="3" width="20.42578125" style="80" customWidth="1"/>
    <col min="4" max="4" width="11.42578125" style="80" customWidth="1"/>
    <col min="5" max="5" width="18.28515625" style="97" customWidth="1"/>
    <col min="6" max="6" width="20.28515625" style="97" customWidth="1"/>
    <col min="7" max="7" width="37.42578125" style="97" customWidth="1"/>
    <col min="8" max="8" width="18.42578125" style="97" customWidth="1"/>
    <col min="9" max="9" width="20.28515625" style="97" customWidth="1"/>
    <col min="10" max="10" width="13.140625" style="87" customWidth="1"/>
    <col min="11" max="11" width="12.140625" style="80" customWidth="1"/>
    <col min="12" max="12" width="14.42578125" style="80" customWidth="1"/>
    <col min="13" max="13" width="8.85546875" style="80"/>
    <col min="14" max="14" width="11" style="80" customWidth="1"/>
    <col min="15" max="15" width="14.7109375" style="80" customWidth="1"/>
    <col min="16" max="16" width="15.42578125" style="80" customWidth="1"/>
    <col min="17" max="17" width="16" style="80" customWidth="1"/>
    <col min="18" max="18" width="12.7109375" style="80" customWidth="1"/>
    <col min="19" max="19" width="11.42578125" style="80" customWidth="1"/>
    <col min="20" max="22" width="12.28515625" style="80" customWidth="1"/>
    <col min="23" max="23" width="10.42578125" style="80" customWidth="1"/>
    <col min="24" max="24" width="11.140625" style="80" customWidth="1"/>
    <col min="25" max="25" width="9.42578125" style="80" customWidth="1"/>
    <col min="26" max="26" width="9.7109375" style="80" customWidth="1"/>
    <col min="27" max="27" width="10.28515625" style="80" customWidth="1"/>
    <col min="28" max="28" width="7" style="80" customWidth="1"/>
    <col min="29" max="29" width="9.42578125" style="80" customWidth="1"/>
    <col min="30" max="30" width="8" style="80" customWidth="1"/>
    <col min="31" max="31" width="8.28515625" style="80" customWidth="1"/>
    <col min="32" max="33" width="10" style="80" customWidth="1"/>
    <col min="34" max="34" width="8.7109375" style="80" customWidth="1"/>
    <col min="35" max="40" width="12.28515625" style="80" customWidth="1"/>
    <col min="41" max="41" width="12" style="80" customWidth="1"/>
    <col min="42" max="42" width="14.85546875" style="80" customWidth="1"/>
    <col min="43" max="43" width="14" style="80" customWidth="1"/>
    <col min="44" max="53" width="8.85546875" style="80"/>
    <col min="54" max="54" width="28" style="80" customWidth="1"/>
    <col min="55" max="55" width="38.140625" style="80" customWidth="1"/>
    <col min="56" max="16384" width="8.85546875" style="80"/>
  </cols>
  <sheetData>
    <row r="1" spans="1:86" s="79" customFormat="1" ht="20.25" customHeight="1">
      <c r="A1" s="192" t="s">
        <v>111</v>
      </c>
      <c r="B1" s="192" t="s">
        <v>110</v>
      </c>
      <c r="C1" s="215" t="s">
        <v>183</v>
      </c>
      <c r="D1" s="192" t="s">
        <v>161</v>
      </c>
      <c r="E1" s="192" t="s">
        <v>0</v>
      </c>
      <c r="F1" s="192" t="s">
        <v>135</v>
      </c>
      <c r="G1" s="215" t="s">
        <v>193</v>
      </c>
      <c r="H1" s="219" t="s">
        <v>216</v>
      </c>
      <c r="I1" s="215" t="s">
        <v>213</v>
      </c>
      <c r="J1" s="192" t="s">
        <v>188</v>
      </c>
      <c r="K1" s="215" t="s">
        <v>91</v>
      </c>
      <c r="L1" s="215"/>
      <c r="M1" s="215"/>
      <c r="N1" s="215"/>
      <c r="O1" s="215"/>
      <c r="P1" s="215"/>
      <c r="Q1" s="192" t="s">
        <v>115</v>
      </c>
      <c r="R1" s="192"/>
      <c r="S1" s="192"/>
      <c r="T1" s="192"/>
      <c r="U1" s="77"/>
      <c r="V1" s="77"/>
      <c r="W1" s="192" t="s">
        <v>124</v>
      </c>
      <c r="X1" s="192"/>
      <c r="Y1" s="192"/>
      <c r="Z1" s="192"/>
      <c r="AA1" s="192"/>
      <c r="AB1" s="192"/>
      <c r="AC1" s="192"/>
      <c r="AD1" s="192"/>
      <c r="AE1" s="192"/>
      <c r="AF1" s="192"/>
      <c r="AG1" s="192"/>
      <c r="AH1" s="192"/>
      <c r="AI1" s="192"/>
      <c r="AJ1" s="192"/>
      <c r="AK1" s="192" t="s">
        <v>157</v>
      </c>
      <c r="AL1" s="192"/>
      <c r="AM1" s="192"/>
      <c r="AN1" s="192"/>
      <c r="AO1" s="215" t="s">
        <v>121</v>
      </c>
      <c r="AP1" s="215"/>
      <c r="AQ1" s="215"/>
      <c r="AR1" s="215"/>
      <c r="AS1" s="192" t="s">
        <v>92</v>
      </c>
      <c r="AT1" s="192"/>
      <c r="AU1" s="192"/>
      <c r="AV1" s="192"/>
      <c r="AW1" s="192"/>
      <c r="AX1" s="192"/>
      <c r="AY1" s="192"/>
      <c r="AZ1" s="192"/>
      <c r="BA1" s="192"/>
      <c r="BB1" s="192" t="s">
        <v>173</v>
      </c>
      <c r="BC1" s="192"/>
      <c r="BD1" s="78"/>
      <c r="BE1" s="78"/>
      <c r="BF1" s="78"/>
      <c r="BG1" s="78"/>
      <c r="BH1" s="78"/>
      <c r="BI1" s="78"/>
      <c r="BJ1" s="78"/>
      <c r="BK1" s="78"/>
      <c r="BL1" s="78"/>
      <c r="BM1" s="78"/>
      <c r="BN1" s="78"/>
      <c r="BO1" s="78"/>
      <c r="BP1" s="78"/>
      <c r="BQ1" s="78"/>
      <c r="BR1" s="78"/>
      <c r="BS1" s="78"/>
      <c r="BT1" s="78"/>
      <c r="BU1" s="192"/>
      <c r="BV1" s="192"/>
      <c r="BW1" s="192"/>
      <c r="BX1" s="192"/>
      <c r="BY1" s="192"/>
      <c r="BZ1" s="192"/>
      <c r="CA1" s="192"/>
      <c r="CB1" s="192"/>
      <c r="CC1" s="192"/>
      <c r="CD1" s="192"/>
      <c r="CE1" s="192"/>
      <c r="CF1" s="192"/>
      <c r="CG1" s="192"/>
      <c r="CH1" s="192"/>
    </row>
    <row r="2" spans="1:86" ht="25.5" customHeight="1">
      <c r="A2" s="192"/>
      <c r="B2" s="192"/>
      <c r="C2" s="192"/>
      <c r="D2" s="192"/>
      <c r="E2" s="192"/>
      <c r="F2" s="192"/>
      <c r="G2" s="215"/>
      <c r="H2" s="220"/>
      <c r="I2" s="215"/>
      <c r="J2" s="192"/>
      <c r="K2" s="188" t="s">
        <v>93</v>
      </c>
      <c r="L2" s="188" t="s">
        <v>112</v>
      </c>
      <c r="M2" s="188" t="s">
        <v>94</v>
      </c>
      <c r="N2" s="188" t="s">
        <v>95</v>
      </c>
      <c r="O2" s="188" t="s">
        <v>127</v>
      </c>
      <c r="P2" s="188" t="s">
        <v>114</v>
      </c>
      <c r="Q2" s="201" t="s">
        <v>116</v>
      </c>
      <c r="R2" s="201" t="s">
        <v>118</v>
      </c>
      <c r="S2" s="201" t="s">
        <v>117</v>
      </c>
      <c r="T2" s="201" t="s">
        <v>119</v>
      </c>
      <c r="U2" s="196" t="s">
        <v>166</v>
      </c>
      <c r="V2" s="196" t="s">
        <v>167</v>
      </c>
      <c r="W2" s="201" t="s">
        <v>138</v>
      </c>
      <c r="X2" s="196" t="s">
        <v>147</v>
      </c>
      <c r="Y2" s="201" t="s">
        <v>116</v>
      </c>
      <c r="Z2" s="201" t="s">
        <v>141</v>
      </c>
      <c r="AA2" s="196" t="s">
        <v>148</v>
      </c>
      <c r="AB2" s="196" t="s">
        <v>139</v>
      </c>
      <c r="AC2" s="201" t="s">
        <v>140</v>
      </c>
      <c r="AD2" s="196" t="s">
        <v>99</v>
      </c>
      <c r="AE2" s="196" t="s">
        <v>144</v>
      </c>
      <c r="AF2" s="196" t="s">
        <v>149</v>
      </c>
      <c r="AG2" s="196" t="s">
        <v>143</v>
      </c>
      <c r="AH2" s="196" t="s">
        <v>142</v>
      </c>
      <c r="AI2" s="196" t="s">
        <v>146</v>
      </c>
      <c r="AJ2" s="196" t="s">
        <v>145</v>
      </c>
      <c r="AK2" s="196" t="s">
        <v>168</v>
      </c>
      <c r="AL2" s="196" t="s">
        <v>158</v>
      </c>
      <c r="AM2" s="196" t="s">
        <v>159</v>
      </c>
      <c r="AN2" s="196" t="s">
        <v>160</v>
      </c>
      <c r="AO2" s="201" t="s">
        <v>122</v>
      </c>
      <c r="AP2" s="201" t="s">
        <v>97</v>
      </c>
      <c r="AQ2" s="201" t="s">
        <v>98</v>
      </c>
      <c r="AR2" s="201" t="s">
        <v>123</v>
      </c>
      <c r="AS2" s="201" t="s">
        <v>155</v>
      </c>
      <c r="AT2" s="196" t="s">
        <v>150</v>
      </c>
      <c r="AU2" s="196" t="s">
        <v>151</v>
      </c>
      <c r="AV2" s="196" t="s">
        <v>96</v>
      </c>
      <c r="AW2" s="196" t="s">
        <v>152</v>
      </c>
      <c r="AX2" s="196" t="s">
        <v>153</v>
      </c>
      <c r="AY2" s="196" t="s">
        <v>154</v>
      </c>
      <c r="AZ2" s="196" t="s">
        <v>156</v>
      </c>
      <c r="BA2" s="194"/>
      <c r="BB2" s="201" t="s">
        <v>172</v>
      </c>
      <c r="BC2" s="201" t="s">
        <v>137</v>
      </c>
    </row>
    <row r="3" spans="1:86">
      <c r="A3" s="192"/>
      <c r="B3" s="192"/>
      <c r="C3" s="192"/>
      <c r="D3" s="192"/>
      <c r="E3" s="192"/>
      <c r="F3" s="192"/>
      <c r="G3" s="215"/>
      <c r="H3" s="221"/>
      <c r="I3" s="215"/>
      <c r="J3" s="192"/>
      <c r="K3" s="188"/>
      <c r="L3" s="188"/>
      <c r="M3" s="188"/>
      <c r="N3" s="188"/>
      <c r="O3" s="188"/>
      <c r="P3" s="188"/>
      <c r="Q3" s="201"/>
      <c r="R3" s="201"/>
      <c r="S3" s="201"/>
      <c r="T3" s="201"/>
      <c r="U3" s="196"/>
      <c r="V3" s="196"/>
      <c r="W3" s="201"/>
      <c r="X3" s="196"/>
      <c r="Y3" s="201"/>
      <c r="Z3" s="201"/>
      <c r="AA3" s="196"/>
      <c r="AB3" s="196"/>
      <c r="AC3" s="201"/>
      <c r="AD3" s="196"/>
      <c r="AE3" s="196"/>
      <c r="AF3" s="196"/>
      <c r="AG3" s="196"/>
      <c r="AH3" s="196"/>
      <c r="AI3" s="196"/>
      <c r="AJ3" s="196"/>
      <c r="AK3" s="196"/>
      <c r="AL3" s="196"/>
      <c r="AM3" s="196"/>
      <c r="AN3" s="196"/>
      <c r="AO3" s="201"/>
      <c r="AP3" s="201"/>
      <c r="AQ3" s="201"/>
      <c r="AR3" s="201"/>
      <c r="AS3" s="201"/>
      <c r="AT3" s="196"/>
      <c r="AU3" s="196"/>
      <c r="AV3" s="196"/>
      <c r="AW3" s="196"/>
      <c r="AX3" s="196"/>
      <c r="AY3" s="196"/>
      <c r="AZ3" s="196"/>
      <c r="BA3" s="194"/>
      <c r="BB3" s="201"/>
      <c r="BC3" s="201"/>
    </row>
    <row r="4" spans="1:86" s="83" customFormat="1" ht="81" customHeight="1">
      <c r="A4" s="207" t="s">
        <v>107</v>
      </c>
      <c r="B4" s="205" t="s">
        <v>24</v>
      </c>
      <c r="C4" s="208" t="s">
        <v>192</v>
      </c>
      <c r="D4" s="206" t="s">
        <v>162</v>
      </c>
      <c r="E4" s="96" t="s">
        <v>105</v>
      </c>
      <c r="F4" s="86" t="s">
        <v>136</v>
      </c>
      <c r="G4" s="107" t="s">
        <v>194</v>
      </c>
      <c r="H4" s="108" t="s">
        <v>217</v>
      </c>
      <c r="I4" s="109" t="s">
        <v>184</v>
      </c>
      <c r="J4" s="91" t="s">
        <v>126</v>
      </c>
      <c r="K4" s="82" t="s">
        <v>101</v>
      </c>
      <c r="L4" s="82" t="s">
        <v>100</v>
      </c>
      <c r="M4" s="82" t="s">
        <v>101</v>
      </c>
      <c r="O4" s="82" t="s">
        <v>101</v>
      </c>
      <c r="P4" s="82" t="s">
        <v>101</v>
      </c>
      <c r="Q4" s="195" t="s">
        <v>120</v>
      </c>
      <c r="R4" s="202"/>
      <c r="S4" s="202"/>
      <c r="T4" s="195" t="s">
        <v>120</v>
      </c>
      <c r="U4" s="195" t="s">
        <v>120</v>
      </c>
      <c r="V4" s="195" t="s">
        <v>120</v>
      </c>
      <c r="W4" s="195" t="s">
        <v>120</v>
      </c>
      <c r="X4" s="198" t="s">
        <v>120</v>
      </c>
      <c r="Y4" s="195" t="s">
        <v>120</v>
      </c>
      <c r="Z4" s="195" t="s">
        <v>120</v>
      </c>
      <c r="AA4" s="188"/>
      <c r="AB4" s="188"/>
      <c r="AC4" s="202"/>
      <c r="AD4" s="188"/>
      <c r="AE4" s="188"/>
      <c r="AF4" s="188"/>
      <c r="AG4" s="188"/>
      <c r="AH4" s="188"/>
      <c r="AI4" s="188"/>
      <c r="AJ4" s="188"/>
      <c r="AK4" s="84"/>
      <c r="AL4" s="84"/>
      <c r="AM4" s="200"/>
      <c r="AN4" s="85"/>
      <c r="AO4" s="195" t="s">
        <v>120</v>
      </c>
      <c r="AP4" s="202"/>
      <c r="AQ4" s="202"/>
      <c r="AR4" s="202"/>
      <c r="AS4" s="195" t="s">
        <v>120</v>
      </c>
      <c r="AT4" s="198" t="s">
        <v>120</v>
      </c>
      <c r="AU4" s="198" t="s">
        <v>120</v>
      </c>
      <c r="AV4" s="188"/>
      <c r="AW4" s="188"/>
      <c r="AX4" s="188"/>
      <c r="AY4" s="188"/>
      <c r="AZ4" s="188"/>
      <c r="BA4" s="204"/>
    </row>
    <row r="5" spans="1:86" s="83" customFormat="1">
      <c r="A5" s="207"/>
      <c r="B5" s="205"/>
      <c r="C5" s="205"/>
      <c r="D5" s="206"/>
      <c r="E5" s="190" t="s">
        <v>16</v>
      </c>
      <c r="F5" s="86" t="s">
        <v>129</v>
      </c>
      <c r="G5" s="86"/>
      <c r="H5" s="86"/>
      <c r="I5" s="81" t="s">
        <v>184</v>
      </c>
      <c r="J5" s="87" t="s">
        <v>126</v>
      </c>
      <c r="K5" s="82" t="s">
        <v>101</v>
      </c>
      <c r="L5" s="82" t="s">
        <v>100</v>
      </c>
      <c r="M5" s="82" t="s">
        <v>101</v>
      </c>
      <c r="O5" s="82" t="s">
        <v>101</v>
      </c>
      <c r="P5" s="82" t="s">
        <v>101</v>
      </c>
      <c r="Q5" s="195"/>
      <c r="R5" s="202"/>
      <c r="S5" s="202"/>
      <c r="T5" s="195"/>
      <c r="U5" s="195"/>
      <c r="V5" s="195"/>
      <c r="W5" s="195"/>
      <c r="X5" s="198"/>
      <c r="Y5" s="195"/>
      <c r="Z5" s="195"/>
      <c r="AA5" s="188"/>
      <c r="AB5" s="188"/>
      <c r="AC5" s="202"/>
      <c r="AD5" s="188"/>
      <c r="AE5" s="188"/>
      <c r="AF5" s="188"/>
      <c r="AG5" s="188"/>
      <c r="AH5" s="188"/>
      <c r="AI5" s="188"/>
      <c r="AJ5" s="188"/>
      <c r="AK5" s="84"/>
      <c r="AL5" s="84"/>
      <c r="AM5" s="200"/>
      <c r="AN5" s="88"/>
      <c r="AO5" s="195"/>
      <c r="AP5" s="202"/>
      <c r="AQ5" s="202"/>
      <c r="AR5" s="202"/>
      <c r="AS5" s="195"/>
      <c r="AT5" s="198"/>
      <c r="AU5" s="198"/>
      <c r="AV5" s="188"/>
      <c r="AW5" s="188"/>
      <c r="AX5" s="188"/>
      <c r="AY5" s="188"/>
      <c r="AZ5" s="188"/>
      <c r="BA5" s="204"/>
    </row>
    <row r="6" spans="1:86" s="83" customFormat="1">
      <c r="A6" s="207"/>
      <c r="B6" s="205"/>
      <c r="C6" s="205"/>
      <c r="D6" s="206"/>
      <c r="E6" s="190"/>
      <c r="F6" s="86" t="s">
        <v>130</v>
      </c>
      <c r="G6" s="86"/>
      <c r="H6" s="86"/>
      <c r="I6" s="81" t="s">
        <v>184</v>
      </c>
      <c r="J6" s="87" t="s">
        <v>126</v>
      </c>
      <c r="K6" s="82" t="s">
        <v>101</v>
      </c>
      <c r="L6" s="82" t="s">
        <v>100</v>
      </c>
      <c r="M6" s="82" t="s">
        <v>101</v>
      </c>
      <c r="O6" s="82" t="s">
        <v>101</v>
      </c>
      <c r="P6" s="82" t="s">
        <v>101</v>
      </c>
      <c r="Q6" s="195"/>
      <c r="R6" s="202"/>
      <c r="S6" s="202"/>
      <c r="T6" s="195"/>
      <c r="U6" s="195"/>
      <c r="V6" s="195"/>
      <c r="W6" s="195"/>
      <c r="X6" s="198"/>
      <c r="Y6" s="195"/>
      <c r="Z6" s="195"/>
      <c r="AA6" s="188"/>
      <c r="AB6" s="188"/>
      <c r="AC6" s="202"/>
      <c r="AD6" s="188"/>
      <c r="AE6" s="188"/>
      <c r="AF6" s="188"/>
      <c r="AG6" s="188"/>
      <c r="AH6" s="188"/>
      <c r="AI6" s="188"/>
      <c r="AJ6" s="188"/>
      <c r="AK6" s="84"/>
      <c r="AL6" s="84"/>
      <c r="AM6" s="200"/>
      <c r="AN6" s="88"/>
      <c r="AO6" s="195"/>
      <c r="AP6" s="202"/>
      <c r="AQ6" s="202"/>
      <c r="AR6" s="202"/>
      <c r="AS6" s="195"/>
      <c r="AT6" s="198"/>
      <c r="AU6" s="198"/>
      <c r="AV6" s="188"/>
      <c r="AW6" s="188"/>
      <c r="AX6" s="188"/>
      <c r="AY6" s="188"/>
      <c r="AZ6" s="188"/>
      <c r="BA6" s="204"/>
    </row>
    <row r="7" spans="1:86" s="83" customFormat="1">
      <c r="A7" s="207"/>
      <c r="B7" s="205"/>
      <c r="C7" s="205"/>
      <c r="D7" s="206"/>
      <c r="E7" s="89" t="s">
        <v>54</v>
      </c>
      <c r="F7" s="105" t="s">
        <v>54</v>
      </c>
      <c r="G7" s="86"/>
      <c r="H7" s="86"/>
      <c r="I7" s="81" t="s">
        <v>184</v>
      </c>
      <c r="J7" s="87" t="s">
        <v>126</v>
      </c>
      <c r="K7" s="82" t="s">
        <v>101</v>
      </c>
      <c r="L7" s="82" t="s">
        <v>100</v>
      </c>
      <c r="M7" s="82" t="s">
        <v>101</v>
      </c>
      <c r="O7" s="82" t="s">
        <v>101</v>
      </c>
      <c r="P7" s="82" t="s">
        <v>101</v>
      </c>
      <c r="Q7" s="195"/>
      <c r="R7" s="202"/>
      <c r="S7" s="202"/>
      <c r="T7" s="195"/>
      <c r="U7" s="195"/>
      <c r="V7" s="195"/>
      <c r="W7" s="195"/>
      <c r="X7" s="198"/>
      <c r="Y7" s="195"/>
      <c r="Z7" s="195"/>
      <c r="AA7" s="188"/>
      <c r="AB7" s="188"/>
      <c r="AC7" s="202"/>
      <c r="AD7" s="188"/>
      <c r="AE7" s="188"/>
      <c r="AF7" s="188"/>
      <c r="AG7" s="188"/>
      <c r="AH7" s="188"/>
      <c r="AI7" s="188"/>
      <c r="AJ7" s="188"/>
      <c r="AK7" s="84"/>
      <c r="AL7" s="84"/>
      <c r="AM7" s="200"/>
      <c r="AN7" s="88"/>
      <c r="AO7" s="195"/>
      <c r="AP7" s="202"/>
      <c r="AQ7" s="202"/>
      <c r="AR7" s="202"/>
      <c r="AS7" s="195"/>
      <c r="AT7" s="198"/>
      <c r="AU7" s="198"/>
      <c r="AV7" s="188"/>
      <c r="AW7" s="188"/>
      <c r="AX7" s="188"/>
      <c r="AY7" s="188"/>
      <c r="AZ7" s="188"/>
      <c r="BA7" s="204"/>
    </row>
    <row r="8" spans="1:86" s="83" customFormat="1">
      <c r="A8" s="207"/>
      <c r="B8" s="205"/>
      <c r="C8" s="205"/>
      <c r="D8" s="206"/>
      <c r="E8" s="89" t="s">
        <v>8</v>
      </c>
      <c r="F8" s="86" t="s">
        <v>131</v>
      </c>
      <c r="G8" s="86"/>
      <c r="H8" s="86"/>
      <c r="I8" s="81" t="s">
        <v>184</v>
      </c>
      <c r="J8" s="87" t="s">
        <v>126</v>
      </c>
      <c r="K8" s="82" t="s">
        <v>101</v>
      </c>
      <c r="L8" s="82" t="s">
        <v>100</v>
      </c>
      <c r="M8" s="82" t="s">
        <v>101</v>
      </c>
      <c r="O8" s="82" t="s">
        <v>101</v>
      </c>
      <c r="P8" s="82" t="s">
        <v>101</v>
      </c>
      <c r="Q8" s="195"/>
      <c r="R8" s="202"/>
      <c r="S8" s="202"/>
      <c r="T8" s="195"/>
      <c r="U8" s="195"/>
      <c r="V8" s="195"/>
      <c r="W8" s="195"/>
      <c r="X8" s="198"/>
      <c r="Y8" s="195"/>
      <c r="Z8" s="195"/>
      <c r="AA8" s="188"/>
      <c r="AB8" s="188"/>
      <c r="AC8" s="202"/>
      <c r="AD8" s="188"/>
      <c r="AE8" s="188"/>
      <c r="AF8" s="188"/>
      <c r="AG8" s="188"/>
      <c r="AH8" s="188"/>
      <c r="AI8" s="188"/>
      <c r="AJ8" s="188"/>
      <c r="AK8" s="84"/>
      <c r="AL8" s="84"/>
      <c r="AM8" s="200"/>
      <c r="AN8" s="88"/>
      <c r="AO8" s="195"/>
      <c r="AP8" s="202"/>
      <c r="AQ8" s="202"/>
      <c r="AR8" s="202"/>
      <c r="AS8" s="195"/>
      <c r="AT8" s="198"/>
      <c r="AU8" s="198"/>
      <c r="AV8" s="188"/>
      <c r="AW8" s="188"/>
      <c r="AX8" s="188"/>
      <c r="AY8" s="188"/>
      <c r="AZ8" s="188"/>
      <c r="BA8" s="204"/>
    </row>
    <row r="9" spans="1:86" s="83" customFormat="1" ht="70.5" customHeight="1">
      <c r="A9" s="207"/>
      <c r="B9" s="205"/>
      <c r="C9" s="205"/>
      <c r="D9" s="206"/>
      <c r="E9" s="190" t="s">
        <v>6</v>
      </c>
      <c r="F9" s="86" t="s">
        <v>132</v>
      </c>
      <c r="G9" s="107" t="s">
        <v>195</v>
      </c>
      <c r="H9" s="108" t="s">
        <v>217</v>
      </c>
      <c r="I9" s="109" t="s">
        <v>184</v>
      </c>
      <c r="J9" s="91" t="s">
        <v>126</v>
      </c>
      <c r="K9" s="82" t="s">
        <v>101</v>
      </c>
      <c r="L9" s="82" t="s">
        <v>100</v>
      </c>
      <c r="M9" s="82" t="s">
        <v>101</v>
      </c>
      <c r="O9" s="82" t="s">
        <v>101</v>
      </c>
      <c r="P9" s="82" t="s">
        <v>101</v>
      </c>
      <c r="Q9" s="195"/>
      <c r="R9" s="202"/>
      <c r="S9" s="202"/>
      <c r="T9" s="195"/>
      <c r="U9" s="195"/>
      <c r="V9" s="195"/>
      <c r="W9" s="195"/>
      <c r="X9" s="198"/>
      <c r="Y9" s="195"/>
      <c r="Z9" s="195"/>
      <c r="AA9" s="188"/>
      <c r="AB9" s="188"/>
      <c r="AC9" s="202"/>
      <c r="AD9" s="188"/>
      <c r="AE9" s="188"/>
      <c r="AF9" s="188"/>
      <c r="AG9" s="188"/>
      <c r="AH9" s="188"/>
      <c r="AI9" s="188"/>
      <c r="AJ9" s="188"/>
      <c r="AK9" s="84"/>
      <c r="AL9" s="84"/>
      <c r="AM9" s="200"/>
      <c r="AN9" s="88"/>
      <c r="AO9" s="195"/>
      <c r="AP9" s="202"/>
      <c r="AQ9" s="202"/>
      <c r="AR9" s="202"/>
      <c r="AS9" s="195"/>
      <c r="AT9" s="198"/>
      <c r="AU9" s="198"/>
      <c r="AV9" s="188"/>
      <c r="AW9" s="188"/>
      <c r="AX9" s="188"/>
      <c r="AY9" s="188"/>
      <c r="AZ9" s="188"/>
      <c r="BA9" s="204"/>
    </row>
    <row r="10" spans="1:86" s="83" customFormat="1">
      <c r="A10" s="207"/>
      <c r="B10" s="205"/>
      <c r="C10" s="205"/>
      <c r="D10" s="206"/>
      <c r="E10" s="190"/>
      <c r="F10" s="86" t="s">
        <v>133</v>
      </c>
      <c r="G10" s="86"/>
      <c r="H10" s="86"/>
      <c r="I10" s="109" t="s">
        <v>184</v>
      </c>
      <c r="J10" s="91" t="s">
        <v>126</v>
      </c>
      <c r="K10" s="82" t="s">
        <v>101</v>
      </c>
      <c r="L10" s="82" t="s">
        <v>100</v>
      </c>
      <c r="M10" s="82" t="s">
        <v>101</v>
      </c>
      <c r="O10" s="82" t="s">
        <v>101</v>
      </c>
      <c r="P10" s="82" t="s">
        <v>101</v>
      </c>
      <c r="Q10" s="195"/>
      <c r="R10" s="202"/>
      <c r="S10" s="202"/>
      <c r="T10" s="195"/>
      <c r="U10" s="195"/>
      <c r="V10" s="195"/>
      <c r="W10" s="195"/>
      <c r="X10" s="198"/>
      <c r="Y10" s="195"/>
      <c r="Z10" s="195"/>
      <c r="AA10" s="188"/>
      <c r="AB10" s="188"/>
      <c r="AC10" s="202"/>
      <c r="AD10" s="188"/>
      <c r="AE10" s="188"/>
      <c r="AF10" s="188"/>
      <c r="AG10" s="188"/>
      <c r="AH10" s="188"/>
      <c r="AI10" s="188"/>
      <c r="AJ10" s="188"/>
      <c r="AK10" s="84"/>
      <c r="AL10" s="84"/>
      <c r="AM10" s="200"/>
      <c r="AN10" s="88"/>
      <c r="AO10" s="195"/>
      <c r="AP10" s="202"/>
      <c r="AQ10" s="202"/>
      <c r="AR10" s="202"/>
      <c r="AS10" s="195"/>
      <c r="AT10" s="198"/>
      <c r="AU10" s="198"/>
      <c r="AV10" s="188"/>
      <c r="AW10" s="188"/>
      <c r="AX10" s="188"/>
      <c r="AY10" s="188"/>
      <c r="AZ10" s="188"/>
      <c r="BA10" s="204"/>
    </row>
    <row r="11" spans="1:86" s="83" customFormat="1" ht="46.5" customHeight="1">
      <c r="A11" s="207"/>
      <c r="B11" s="205"/>
      <c r="C11" s="205"/>
      <c r="D11" s="206"/>
      <c r="E11" s="89" t="s">
        <v>34</v>
      </c>
      <c r="F11" s="90" t="s">
        <v>134</v>
      </c>
      <c r="G11" s="86"/>
      <c r="H11" s="86"/>
      <c r="I11" s="81" t="s">
        <v>184</v>
      </c>
      <c r="J11" s="87" t="s">
        <v>126</v>
      </c>
      <c r="K11" s="91" t="s">
        <v>101</v>
      </c>
      <c r="L11" s="91" t="s">
        <v>100</v>
      </c>
      <c r="M11" s="91" t="s">
        <v>101</v>
      </c>
      <c r="N11" s="92"/>
      <c r="O11" s="91" t="s">
        <v>101</v>
      </c>
      <c r="P11" s="91" t="s">
        <v>101</v>
      </c>
      <c r="Q11" s="195"/>
      <c r="R11" s="202"/>
      <c r="S11" s="202"/>
      <c r="T11" s="195"/>
      <c r="U11" s="195"/>
      <c r="V11" s="195"/>
      <c r="W11" s="195"/>
      <c r="X11" s="198"/>
      <c r="Y11" s="195"/>
      <c r="Z11" s="195"/>
      <c r="AA11" s="188"/>
      <c r="AB11" s="188"/>
      <c r="AC11" s="202"/>
      <c r="AD11" s="188"/>
      <c r="AE11" s="188"/>
      <c r="AF11" s="188"/>
      <c r="AG11" s="188"/>
      <c r="AH11" s="188"/>
      <c r="AI11" s="188"/>
      <c r="AJ11" s="188"/>
      <c r="AK11" s="84"/>
      <c r="AL11" s="84"/>
      <c r="AM11" s="200"/>
      <c r="AN11" s="88"/>
      <c r="AO11" s="195"/>
      <c r="AP11" s="202"/>
      <c r="AQ11" s="202"/>
      <c r="AR11" s="202"/>
      <c r="AS11" s="195"/>
      <c r="AT11" s="198"/>
      <c r="AU11" s="198"/>
      <c r="AV11" s="188"/>
      <c r="AW11" s="188"/>
      <c r="AX11" s="188"/>
      <c r="AY11" s="188"/>
      <c r="AZ11" s="188"/>
      <c r="BA11" s="204"/>
    </row>
    <row r="12" spans="1:86" ht="97.5" customHeight="1">
      <c r="A12" s="207"/>
      <c r="B12" s="205"/>
      <c r="C12" s="208" t="s">
        <v>175</v>
      </c>
      <c r="D12" s="191" t="s">
        <v>163</v>
      </c>
      <c r="E12" s="96" t="s">
        <v>105</v>
      </c>
      <c r="F12" s="92" t="s">
        <v>136</v>
      </c>
      <c r="G12" s="110" t="s">
        <v>196</v>
      </c>
      <c r="H12" s="76" t="s">
        <v>218</v>
      </c>
      <c r="I12" s="109" t="s">
        <v>184</v>
      </c>
      <c r="J12" s="91" t="s">
        <v>125</v>
      </c>
      <c r="K12" s="87" t="s">
        <v>100</v>
      </c>
      <c r="L12" s="87" t="s">
        <v>101</v>
      </c>
      <c r="M12" s="87" t="s">
        <v>113</v>
      </c>
      <c r="N12" s="87"/>
      <c r="O12" s="87" t="s">
        <v>113</v>
      </c>
      <c r="P12" s="87" t="s">
        <v>113</v>
      </c>
      <c r="Q12" s="193" t="s">
        <v>120</v>
      </c>
      <c r="R12" s="194"/>
      <c r="S12" s="194"/>
      <c r="T12" s="193" t="s">
        <v>120</v>
      </c>
      <c r="U12" s="87"/>
      <c r="V12" s="87"/>
      <c r="W12" s="93" t="s">
        <v>169</v>
      </c>
      <c r="X12" s="87" t="s">
        <v>170</v>
      </c>
      <c r="Y12" s="87" t="s">
        <v>171</v>
      </c>
      <c r="Z12" s="193" t="s">
        <v>120</v>
      </c>
      <c r="AA12" s="87"/>
      <c r="AB12" s="87"/>
      <c r="AC12" s="87"/>
      <c r="AD12" s="87"/>
      <c r="AE12" s="193" t="s">
        <v>120</v>
      </c>
      <c r="AF12" s="87"/>
      <c r="AG12" s="193" t="s">
        <v>120</v>
      </c>
      <c r="AH12" s="193" t="s">
        <v>120</v>
      </c>
      <c r="AI12" s="87"/>
      <c r="AJ12" s="193" t="s">
        <v>120</v>
      </c>
      <c r="AK12" s="94"/>
      <c r="AL12" s="94"/>
      <c r="AM12" s="189"/>
      <c r="AN12" s="93">
        <v>0.02</v>
      </c>
      <c r="AO12" s="193" t="s">
        <v>120</v>
      </c>
      <c r="AP12" s="95"/>
      <c r="AQ12" s="95"/>
      <c r="AR12" s="95"/>
      <c r="AS12" s="193" t="s">
        <v>120</v>
      </c>
      <c r="AT12" s="193"/>
      <c r="AU12" s="193"/>
      <c r="AV12" s="193" t="s">
        <v>120</v>
      </c>
      <c r="AW12" s="193" t="s">
        <v>120</v>
      </c>
      <c r="AY12" s="193" t="s">
        <v>120</v>
      </c>
      <c r="AZ12" s="193" t="s">
        <v>120</v>
      </c>
    </row>
    <row r="13" spans="1:86">
      <c r="A13" s="207"/>
      <c r="B13" s="205"/>
      <c r="C13" s="208"/>
      <c r="D13" s="191"/>
      <c r="E13" s="191" t="s">
        <v>16</v>
      </c>
      <c r="F13" s="92" t="s">
        <v>129</v>
      </c>
      <c r="G13" s="92"/>
      <c r="H13" s="91" t="s">
        <v>217</v>
      </c>
      <c r="I13" s="109" t="s">
        <v>184</v>
      </c>
      <c r="J13" s="91" t="s">
        <v>125</v>
      </c>
      <c r="K13" s="87" t="s">
        <v>100</v>
      </c>
      <c r="L13" s="87" t="s">
        <v>101</v>
      </c>
      <c r="M13" s="87" t="s">
        <v>113</v>
      </c>
      <c r="N13" s="87"/>
      <c r="O13" s="87" t="s">
        <v>113</v>
      </c>
      <c r="P13" s="87" t="s">
        <v>113</v>
      </c>
      <c r="Q13" s="193"/>
      <c r="R13" s="194"/>
      <c r="S13" s="194"/>
      <c r="T13" s="193"/>
      <c r="U13" s="87"/>
      <c r="V13" s="87"/>
      <c r="W13" s="193" t="s">
        <v>120</v>
      </c>
      <c r="X13" s="193" t="s">
        <v>120</v>
      </c>
      <c r="Y13" s="193" t="s">
        <v>120</v>
      </c>
      <c r="Z13" s="193"/>
      <c r="AA13" s="87"/>
      <c r="AB13" s="87"/>
      <c r="AC13" s="87"/>
      <c r="AD13" s="87"/>
      <c r="AE13" s="193"/>
      <c r="AF13" s="87"/>
      <c r="AG13" s="193"/>
      <c r="AH13" s="193"/>
      <c r="AI13" s="87"/>
      <c r="AJ13" s="193"/>
      <c r="AK13" s="94"/>
      <c r="AL13" s="94"/>
      <c r="AM13" s="189"/>
      <c r="AN13" s="193" t="s">
        <v>120</v>
      </c>
      <c r="AO13" s="193"/>
      <c r="AP13" s="95"/>
      <c r="AQ13" s="95"/>
      <c r="AR13" s="95"/>
      <c r="AS13" s="193"/>
      <c r="AT13" s="193"/>
      <c r="AU13" s="193"/>
      <c r="AV13" s="193"/>
      <c r="AW13" s="193"/>
      <c r="AY13" s="193"/>
      <c r="AZ13" s="193"/>
    </row>
    <row r="14" spans="1:86">
      <c r="A14" s="207"/>
      <c r="B14" s="205"/>
      <c r="C14" s="208"/>
      <c r="D14" s="191"/>
      <c r="E14" s="191"/>
      <c r="F14" s="92" t="s">
        <v>130</v>
      </c>
      <c r="G14" s="92"/>
      <c r="H14" s="91" t="s">
        <v>217</v>
      </c>
      <c r="I14" s="109" t="s">
        <v>184</v>
      </c>
      <c r="J14" s="91" t="s">
        <v>125</v>
      </c>
      <c r="K14" s="87" t="s">
        <v>100</v>
      </c>
      <c r="L14" s="87" t="s">
        <v>101</v>
      </c>
      <c r="M14" s="87" t="s">
        <v>113</v>
      </c>
      <c r="N14" s="87"/>
      <c r="O14" s="87" t="s">
        <v>113</v>
      </c>
      <c r="P14" s="87" t="s">
        <v>113</v>
      </c>
      <c r="Q14" s="193"/>
      <c r="R14" s="194"/>
      <c r="S14" s="194"/>
      <c r="T14" s="193"/>
      <c r="U14" s="87"/>
      <c r="V14" s="87"/>
      <c r="W14" s="193"/>
      <c r="X14" s="193"/>
      <c r="Y14" s="193"/>
      <c r="Z14" s="193"/>
      <c r="AA14" s="87"/>
      <c r="AB14" s="87"/>
      <c r="AC14" s="87"/>
      <c r="AD14" s="87"/>
      <c r="AE14" s="193"/>
      <c r="AF14" s="87"/>
      <c r="AG14" s="193"/>
      <c r="AH14" s="193"/>
      <c r="AI14" s="87"/>
      <c r="AJ14" s="193"/>
      <c r="AK14" s="94"/>
      <c r="AL14" s="94"/>
      <c r="AM14" s="189"/>
      <c r="AN14" s="193"/>
      <c r="AO14" s="193"/>
      <c r="AP14" s="95"/>
      <c r="AQ14" s="95"/>
      <c r="AR14" s="95"/>
      <c r="AS14" s="193"/>
      <c r="AT14" s="193"/>
      <c r="AU14" s="193"/>
      <c r="AV14" s="193"/>
      <c r="AW14" s="193"/>
      <c r="AY14" s="193"/>
      <c r="AZ14" s="193"/>
    </row>
    <row r="15" spans="1:86">
      <c r="A15" s="207"/>
      <c r="B15" s="205"/>
      <c r="C15" s="208"/>
      <c r="D15" s="191"/>
      <c r="E15" s="96" t="s">
        <v>54</v>
      </c>
      <c r="F15" s="105" t="s">
        <v>54</v>
      </c>
      <c r="G15" s="92"/>
      <c r="H15" s="92"/>
      <c r="I15" s="109" t="s">
        <v>184</v>
      </c>
      <c r="J15" s="91" t="s">
        <v>126</v>
      </c>
      <c r="K15" s="87" t="s">
        <v>100</v>
      </c>
      <c r="L15" s="87" t="s">
        <v>101</v>
      </c>
      <c r="M15" s="87" t="s">
        <v>101</v>
      </c>
      <c r="N15" s="87"/>
      <c r="O15" s="87" t="s">
        <v>101</v>
      </c>
      <c r="P15" s="87" t="s">
        <v>113</v>
      </c>
      <c r="Q15" s="193"/>
      <c r="R15" s="194"/>
      <c r="S15" s="194"/>
      <c r="T15" s="193"/>
      <c r="U15" s="87"/>
      <c r="V15" s="87"/>
      <c r="W15" s="193"/>
      <c r="X15" s="193"/>
      <c r="Y15" s="193"/>
      <c r="Z15" s="193"/>
      <c r="AA15" s="87"/>
      <c r="AB15" s="87"/>
      <c r="AC15" s="87"/>
      <c r="AD15" s="87"/>
      <c r="AE15" s="193"/>
      <c r="AF15" s="87"/>
      <c r="AG15" s="193"/>
      <c r="AH15" s="193"/>
      <c r="AI15" s="87"/>
      <c r="AJ15" s="193"/>
      <c r="AK15" s="94"/>
      <c r="AL15" s="94"/>
      <c r="AM15" s="189"/>
      <c r="AN15" s="193"/>
      <c r="AO15" s="193"/>
      <c r="AP15" s="95"/>
      <c r="AQ15" s="95"/>
      <c r="AR15" s="95"/>
      <c r="AS15" s="193"/>
      <c r="AT15" s="193"/>
      <c r="AU15" s="193"/>
      <c r="AV15" s="193"/>
      <c r="AW15" s="193"/>
      <c r="AY15" s="193"/>
      <c r="AZ15" s="193"/>
    </row>
    <row r="16" spans="1:86">
      <c r="A16" s="207"/>
      <c r="B16" s="205"/>
      <c r="C16" s="208"/>
      <c r="D16" s="191"/>
      <c r="E16" s="96" t="s">
        <v>8</v>
      </c>
      <c r="F16" s="92" t="s">
        <v>131</v>
      </c>
      <c r="G16" s="92"/>
      <c r="H16" s="92"/>
      <c r="I16" s="109" t="s">
        <v>184</v>
      </c>
      <c r="J16" s="91" t="s">
        <v>125</v>
      </c>
      <c r="K16" s="87" t="s">
        <v>100</v>
      </c>
      <c r="L16" s="87" t="s">
        <v>101</v>
      </c>
      <c r="M16" s="87" t="s">
        <v>101</v>
      </c>
      <c r="N16" s="87"/>
      <c r="O16" s="87" t="s">
        <v>101</v>
      </c>
      <c r="P16" s="95" t="s">
        <v>113</v>
      </c>
      <c r="Q16" s="193"/>
      <c r="R16" s="194"/>
      <c r="S16" s="194"/>
      <c r="T16" s="193"/>
      <c r="U16" s="87"/>
      <c r="V16" s="87"/>
      <c r="W16" s="193"/>
      <c r="X16" s="193"/>
      <c r="Y16" s="193"/>
      <c r="Z16" s="193"/>
      <c r="AA16" s="87"/>
      <c r="AB16" s="87"/>
      <c r="AC16" s="87"/>
      <c r="AD16" s="87"/>
      <c r="AE16" s="193"/>
      <c r="AF16" s="87"/>
      <c r="AG16" s="193"/>
      <c r="AH16" s="193"/>
      <c r="AI16" s="87"/>
      <c r="AJ16" s="193"/>
      <c r="AK16" s="94"/>
      <c r="AL16" s="94"/>
      <c r="AM16" s="189"/>
      <c r="AN16" s="193"/>
      <c r="AO16" s="193"/>
      <c r="AP16" s="95"/>
      <c r="AQ16" s="95"/>
      <c r="AR16" s="95"/>
      <c r="AS16" s="193"/>
      <c r="AT16" s="193"/>
      <c r="AU16" s="193"/>
      <c r="AV16" s="193"/>
      <c r="AW16" s="193"/>
      <c r="AY16" s="193"/>
      <c r="AZ16" s="193"/>
    </row>
    <row r="17" spans="1:55" ht="63.75">
      <c r="A17" s="207"/>
      <c r="B17" s="205"/>
      <c r="C17" s="208"/>
      <c r="D17" s="191"/>
      <c r="E17" s="191" t="s">
        <v>6</v>
      </c>
      <c r="F17" s="92" t="s">
        <v>132</v>
      </c>
      <c r="G17" s="110" t="s">
        <v>197</v>
      </c>
      <c r="H17" s="76" t="s">
        <v>217</v>
      </c>
      <c r="I17" s="109" t="s">
        <v>184</v>
      </c>
      <c r="J17" s="91" t="s">
        <v>126</v>
      </c>
      <c r="K17" s="87" t="s">
        <v>100</v>
      </c>
      <c r="L17" s="87" t="s">
        <v>101</v>
      </c>
      <c r="M17" s="87" t="s">
        <v>101</v>
      </c>
      <c r="N17" s="87"/>
      <c r="O17" s="87" t="s">
        <v>101</v>
      </c>
      <c r="P17" s="95" t="s">
        <v>113</v>
      </c>
      <c r="Q17" s="193"/>
      <c r="R17" s="194"/>
      <c r="S17" s="194"/>
      <c r="T17" s="193"/>
      <c r="U17" s="87"/>
      <c r="V17" s="87"/>
      <c r="W17" s="193"/>
      <c r="X17" s="193"/>
      <c r="Y17" s="193"/>
      <c r="Z17" s="193"/>
      <c r="AA17" s="87"/>
      <c r="AB17" s="87"/>
      <c r="AC17" s="87"/>
      <c r="AD17" s="87"/>
      <c r="AE17" s="193"/>
      <c r="AF17" s="87"/>
      <c r="AG17" s="193"/>
      <c r="AH17" s="193"/>
      <c r="AI17" s="87"/>
      <c r="AJ17" s="193"/>
      <c r="AK17" s="94"/>
      <c r="AL17" s="94"/>
      <c r="AM17" s="189"/>
      <c r="AN17" s="193"/>
      <c r="AO17" s="193"/>
      <c r="AP17" s="95"/>
      <c r="AQ17" s="95"/>
      <c r="AR17" s="95"/>
      <c r="AS17" s="193"/>
      <c r="AT17" s="193"/>
      <c r="AU17" s="193"/>
      <c r="AV17" s="193"/>
      <c r="AW17" s="193"/>
      <c r="AY17" s="193"/>
      <c r="AZ17" s="193"/>
    </row>
    <row r="18" spans="1:55">
      <c r="A18" s="207"/>
      <c r="B18" s="205"/>
      <c r="C18" s="208"/>
      <c r="D18" s="191"/>
      <c r="E18" s="191"/>
      <c r="F18" s="92" t="s">
        <v>133</v>
      </c>
      <c r="G18" s="92"/>
      <c r="H18" s="92"/>
      <c r="I18" s="81" t="s">
        <v>184</v>
      </c>
      <c r="J18" s="87" t="s">
        <v>126</v>
      </c>
      <c r="K18" s="87" t="s">
        <v>100</v>
      </c>
      <c r="L18" s="87" t="s">
        <v>101</v>
      </c>
      <c r="M18" s="87" t="s">
        <v>101</v>
      </c>
      <c r="N18" s="87"/>
      <c r="O18" s="87" t="s">
        <v>101</v>
      </c>
      <c r="P18" s="95" t="s">
        <v>113</v>
      </c>
      <c r="Q18" s="193"/>
      <c r="R18" s="194"/>
      <c r="S18" s="194"/>
      <c r="T18" s="193"/>
      <c r="U18" s="87"/>
      <c r="V18" s="87"/>
      <c r="W18" s="193"/>
      <c r="X18" s="193"/>
      <c r="Y18" s="193"/>
      <c r="Z18" s="193"/>
      <c r="AA18" s="87"/>
      <c r="AB18" s="87"/>
      <c r="AC18" s="87"/>
      <c r="AD18" s="87"/>
      <c r="AE18" s="193"/>
      <c r="AF18" s="87"/>
      <c r="AG18" s="193"/>
      <c r="AH18" s="193"/>
      <c r="AI18" s="87"/>
      <c r="AJ18" s="193"/>
      <c r="AK18" s="94"/>
      <c r="AL18" s="94"/>
      <c r="AM18" s="189"/>
      <c r="AN18" s="193"/>
      <c r="AO18" s="193"/>
      <c r="AP18" s="95"/>
      <c r="AQ18" s="95"/>
      <c r="AR18" s="95"/>
      <c r="AS18" s="193"/>
      <c r="AT18" s="193"/>
      <c r="AU18" s="193"/>
      <c r="AV18" s="193"/>
      <c r="AW18" s="193"/>
      <c r="AY18" s="193"/>
      <c r="AZ18" s="193"/>
    </row>
    <row r="19" spans="1:55" ht="12" customHeight="1">
      <c r="A19" s="207"/>
      <c r="B19" s="205"/>
      <c r="C19" s="208"/>
      <c r="D19" s="191"/>
      <c r="E19" s="96" t="s">
        <v>34</v>
      </c>
      <c r="F19" s="92" t="s">
        <v>134</v>
      </c>
      <c r="G19" s="92"/>
      <c r="H19" s="92"/>
      <c r="I19" s="81" t="s">
        <v>184</v>
      </c>
      <c r="J19" s="87" t="s">
        <v>126</v>
      </c>
      <c r="K19" s="95" t="s">
        <v>100</v>
      </c>
      <c r="L19" s="95" t="s">
        <v>101</v>
      </c>
      <c r="M19" s="95" t="s">
        <v>101</v>
      </c>
      <c r="N19" s="95"/>
      <c r="O19" s="95" t="s">
        <v>101</v>
      </c>
      <c r="P19" s="95" t="s">
        <v>113</v>
      </c>
      <c r="Q19" s="193"/>
      <c r="R19" s="194"/>
      <c r="S19" s="194"/>
      <c r="T19" s="193"/>
      <c r="U19" s="87"/>
      <c r="V19" s="87"/>
      <c r="W19" s="193"/>
      <c r="X19" s="193"/>
      <c r="Y19" s="193"/>
      <c r="Z19" s="193"/>
      <c r="AA19" s="87"/>
      <c r="AB19" s="87"/>
      <c r="AC19" s="87"/>
      <c r="AD19" s="87"/>
      <c r="AE19" s="193"/>
      <c r="AF19" s="87"/>
      <c r="AG19" s="193"/>
      <c r="AH19" s="193"/>
      <c r="AI19" s="87"/>
      <c r="AJ19" s="193"/>
      <c r="AK19" s="94"/>
      <c r="AL19" s="94"/>
      <c r="AM19" s="189"/>
      <c r="AN19" s="193"/>
      <c r="AO19" s="193"/>
      <c r="AP19" s="95"/>
      <c r="AQ19" s="95"/>
      <c r="AR19" s="95"/>
      <c r="AS19" s="193"/>
      <c r="AT19" s="193"/>
      <c r="AU19" s="193"/>
      <c r="AV19" s="193"/>
      <c r="AW19" s="193"/>
      <c r="AY19" s="193"/>
      <c r="AZ19" s="193"/>
    </row>
    <row r="20" spans="1:55" ht="82.5" customHeight="1">
      <c r="A20" s="207"/>
      <c r="B20" s="205" t="s">
        <v>104</v>
      </c>
      <c r="C20" s="197" t="s">
        <v>176</v>
      </c>
      <c r="D20" s="189"/>
      <c r="E20" s="216" t="s">
        <v>16</v>
      </c>
      <c r="F20" s="92" t="s">
        <v>129</v>
      </c>
      <c r="G20" s="110" t="s">
        <v>198</v>
      </c>
      <c r="H20" s="76" t="s">
        <v>217</v>
      </c>
      <c r="I20" s="91" t="s">
        <v>211</v>
      </c>
      <c r="J20" s="91" t="s">
        <v>126</v>
      </c>
      <c r="K20" s="95"/>
      <c r="L20" s="95"/>
      <c r="M20" s="95"/>
      <c r="N20" s="95"/>
      <c r="O20" s="95"/>
      <c r="P20" s="95"/>
      <c r="Q20" s="87"/>
      <c r="R20" s="95"/>
      <c r="S20" s="95"/>
      <c r="T20" s="87"/>
      <c r="U20" s="87"/>
      <c r="V20" s="87"/>
      <c r="W20" s="87"/>
      <c r="X20" s="87"/>
      <c r="Y20" s="87"/>
      <c r="Z20" s="87"/>
      <c r="AA20" s="87"/>
      <c r="AB20" s="87"/>
      <c r="AC20" s="87"/>
      <c r="AD20" s="87"/>
      <c r="AE20" s="87"/>
      <c r="AF20" s="87"/>
      <c r="AG20" s="87"/>
      <c r="AH20" s="87"/>
      <c r="AI20" s="87"/>
      <c r="AJ20" s="87"/>
      <c r="AK20" s="91"/>
      <c r="AL20" s="91"/>
      <c r="AM20" s="91"/>
      <c r="AN20" s="87"/>
      <c r="AO20" s="87"/>
      <c r="AP20" s="95"/>
      <c r="AQ20" s="95"/>
      <c r="AR20" s="95"/>
      <c r="AS20" s="87"/>
      <c r="AT20" s="87"/>
      <c r="AU20" s="87"/>
      <c r="AV20" s="87"/>
      <c r="AW20" s="87"/>
      <c r="AY20" s="87"/>
      <c r="AZ20" s="87"/>
    </row>
    <row r="21" spans="1:55" ht="76.5" customHeight="1">
      <c r="A21" s="207"/>
      <c r="B21" s="205"/>
      <c r="C21" s="197"/>
      <c r="D21" s="189"/>
      <c r="E21" s="217"/>
      <c r="F21" s="92" t="s">
        <v>130</v>
      </c>
      <c r="G21" s="110" t="s">
        <v>209</v>
      </c>
      <c r="H21" s="76" t="s">
        <v>217</v>
      </c>
      <c r="I21" s="91" t="s">
        <v>211</v>
      </c>
      <c r="J21" s="91" t="s">
        <v>126</v>
      </c>
      <c r="K21" s="95" t="s">
        <v>101</v>
      </c>
      <c r="L21" s="95" t="s">
        <v>101</v>
      </c>
      <c r="M21" s="95" t="s">
        <v>101</v>
      </c>
      <c r="N21" s="95"/>
      <c r="O21" s="95" t="s">
        <v>100</v>
      </c>
      <c r="P21" s="95" t="s">
        <v>100</v>
      </c>
      <c r="Q21" s="193" t="s">
        <v>120</v>
      </c>
      <c r="R21" s="95"/>
      <c r="S21" s="95"/>
      <c r="T21" s="193" t="s">
        <v>120</v>
      </c>
      <c r="U21" s="87"/>
      <c r="V21" s="87"/>
      <c r="W21" s="87"/>
      <c r="X21" s="193" t="s">
        <v>120</v>
      </c>
      <c r="Y21" s="193" t="s">
        <v>120</v>
      </c>
      <c r="Z21" s="193" t="s">
        <v>120</v>
      </c>
      <c r="AA21" s="193" t="s">
        <v>120</v>
      </c>
      <c r="AB21" s="87"/>
      <c r="AC21" s="87"/>
      <c r="AD21" s="87"/>
      <c r="AE21" s="87"/>
      <c r="AF21" s="87"/>
      <c r="AG21" s="87"/>
      <c r="AH21" s="193" t="s">
        <v>120</v>
      </c>
      <c r="AI21" s="87"/>
      <c r="AJ21" s="87"/>
      <c r="AK21" s="87"/>
      <c r="AL21" s="87"/>
      <c r="AM21" s="87"/>
      <c r="AN21" s="87"/>
      <c r="AO21" s="95"/>
      <c r="AP21" s="193" t="s">
        <v>120</v>
      </c>
      <c r="AQ21" s="193" t="s">
        <v>120</v>
      </c>
      <c r="AR21" s="95"/>
      <c r="AV21" s="193" t="s">
        <v>120</v>
      </c>
    </row>
    <row r="22" spans="1:55" ht="20.25" customHeight="1">
      <c r="A22" s="207"/>
      <c r="B22" s="205"/>
      <c r="C22" s="197"/>
      <c r="D22" s="189"/>
      <c r="E22" s="205" t="s">
        <v>6</v>
      </c>
      <c r="F22" s="97" t="s">
        <v>133</v>
      </c>
      <c r="G22" s="92"/>
      <c r="H22" s="92"/>
      <c r="I22" s="87" t="s">
        <v>126</v>
      </c>
      <c r="J22" s="87" t="s">
        <v>126</v>
      </c>
      <c r="K22" s="95" t="s">
        <v>101</v>
      </c>
      <c r="L22" s="95" t="s">
        <v>101</v>
      </c>
      <c r="M22" s="95" t="s">
        <v>101</v>
      </c>
      <c r="N22" s="95"/>
      <c r="O22" s="95" t="s">
        <v>100</v>
      </c>
      <c r="P22" s="95" t="s">
        <v>100</v>
      </c>
      <c r="Q22" s="193"/>
      <c r="R22" s="95"/>
      <c r="S22" s="95"/>
      <c r="T22" s="193"/>
      <c r="U22" s="87"/>
      <c r="V22" s="87"/>
      <c r="W22" s="87"/>
      <c r="X22" s="193"/>
      <c r="Y22" s="193"/>
      <c r="Z22" s="193"/>
      <c r="AA22" s="193"/>
      <c r="AB22" s="87"/>
      <c r="AC22" s="87"/>
      <c r="AD22" s="87"/>
      <c r="AE22" s="87"/>
      <c r="AF22" s="87"/>
      <c r="AG22" s="87"/>
      <c r="AH22" s="193"/>
      <c r="AI22" s="87"/>
      <c r="AJ22" s="87"/>
      <c r="AK22" s="87"/>
      <c r="AL22" s="87"/>
      <c r="AM22" s="87"/>
      <c r="AN22" s="87"/>
      <c r="AO22" s="95"/>
      <c r="AP22" s="193"/>
      <c r="AQ22" s="193"/>
      <c r="AR22" s="95"/>
      <c r="AV22" s="193"/>
    </row>
    <row r="23" spans="1:55" ht="20.25" customHeight="1">
      <c r="A23" s="207"/>
      <c r="B23" s="205"/>
      <c r="C23" s="197"/>
      <c r="D23" s="189"/>
      <c r="E23" s="205"/>
      <c r="F23" s="97" t="s">
        <v>90</v>
      </c>
      <c r="G23" s="92"/>
      <c r="H23" s="92"/>
      <c r="I23" s="87" t="s">
        <v>126</v>
      </c>
      <c r="J23" s="87" t="s">
        <v>126</v>
      </c>
      <c r="K23" s="95" t="s">
        <v>100</v>
      </c>
      <c r="L23" s="95" t="s">
        <v>113</v>
      </c>
      <c r="M23" s="95" t="s">
        <v>101</v>
      </c>
      <c r="N23" s="95" t="s">
        <v>100</v>
      </c>
      <c r="O23" s="95" t="s">
        <v>100</v>
      </c>
      <c r="P23" s="95" t="s">
        <v>100</v>
      </c>
      <c r="Q23" s="193"/>
      <c r="R23" s="95"/>
      <c r="S23" s="95"/>
      <c r="T23" s="193"/>
      <c r="U23" s="87"/>
      <c r="V23" s="87"/>
      <c r="W23" s="87"/>
      <c r="X23" s="193"/>
      <c r="Y23" s="193"/>
      <c r="Z23" s="193"/>
      <c r="AA23" s="193"/>
      <c r="AB23" s="87"/>
      <c r="AC23" s="87"/>
      <c r="AD23" s="87"/>
      <c r="AE23" s="87"/>
      <c r="AF23" s="87"/>
      <c r="AG23" s="87"/>
      <c r="AH23" s="193"/>
      <c r="AI23" s="87"/>
      <c r="AJ23" s="87"/>
      <c r="AK23" s="87"/>
      <c r="AL23" s="87"/>
      <c r="AM23" s="87"/>
      <c r="AN23" s="87"/>
      <c r="AO23" s="95"/>
      <c r="AP23" s="193"/>
      <c r="AQ23" s="193"/>
      <c r="AR23" s="95"/>
      <c r="AV23" s="193"/>
    </row>
    <row r="24" spans="1:55" ht="83.25" customHeight="1">
      <c r="A24" s="207"/>
      <c r="B24" s="205"/>
      <c r="C24" s="197"/>
      <c r="D24" s="189"/>
      <c r="E24" s="96" t="s">
        <v>8</v>
      </c>
      <c r="F24" s="92" t="s">
        <v>131</v>
      </c>
      <c r="G24" s="92"/>
      <c r="H24" s="91" t="s">
        <v>217</v>
      </c>
      <c r="I24" s="91" t="s">
        <v>211</v>
      </c>
      <c r="J24" s="91" t="s">
        <v>126</v>
      </c>
      <c r="K24" s="87" t="s">
        <v>101</v>
      </c>
      <c r="L24" s="87" t="s">
        <v>101</v>
      </c>
      <c r="M24" s="87" t="s">
        <v>101</v>
      </c>
      <c r="N24" s="87"/>
      <c r="O24" s="87" t="s">
        <v>100</v>
      </c>
      <c r="P24" s="87" t="s">
        <v>100</v>
      </c>
      <c r="Q24" s="193"/>
      <c r="R24" s="95"/>
      <c r="S24" s="95"/>
      <c r="T24" s="193"/>
      <c r="U24" s="87"/>
      <c r="V24" s="87"/>
      <c r="W24" s="87"/>
      <c r="X24" s="193"/>
      <c r="Y24" s="193"/>
      <c r="Z24" s="193"/>
      <c r="AA24" s="193"/>
      <c r="AB24" s="87"/>
      <c r="AC24" s="87"/>
      <c r="AD24" s="87"/>
      <c r="AE24" s="87"/>
      <c r="AF24" s="87"/>
      <c r="AG24" s="87"/>
      <c r="AH24" s="193"/>
      <c r="AI24" s="87"/>
      <c r="AJ24" s="87"/>
      <c r="AK24" s="87"/>
      <c r="AL24" s="87"/>
      <c r="AM24" s="87"/>
      <c r="AN24" s="87"/>
      <c r="AO24" s="95"/>
      <c r="AP24" s="193"/>
      <c r="AQ24" s="193"/>
      <c r="AR24" s="95"/>
      <c r="AV24" s="193"/>
    </row>
    <row r="25" spans="1:55" ht="54" customHeight="1">
      <c r="A25" s="209" t="s">
        <v>108</v>
      </c>
      <c r="B25" s="205" t="s">
        <v>23</v>
      </c>
      <c r="C25" s="197" t="s">
        <v>182</v>
      </c>
      <c r="D25" s="189"/>
      <c r="E25" s="191" t="s">
        <v>16</v>
      </c>
      <c r="F25" s="92" t="s">
        <v>129</v>
      </c>
      <c r="G25" s="110" t="s">
        <v>199</v>
      </c>
      <c r="H25" s="76" t="s">
        <v>218</v>
      </c>
      <c r="I25" s="91" t="s">
        <v>125</v>
      </c>
      <c r="J25" s="91" t="s">
        <v>125</v>
      </c>
      <c r="K25" s="87" t="s">
        <v>101</v>
      </c>
      <c r="L25" s="87" t="s">
        <v>100</v>
      </c>
      <c r="M25" s="87" t="s">
        <v>101</v>
      </c>
      <c r="N25" s="87"/>
      <c r="O25" s="87" t="s">
        <v>101</v>
      </c>
      <c r="P25" s="87" t="s">
        <v>101</v>
      </c>
      <c r="Q25" s="95"/>
      <c r="R25" s="95" t="s">
        <v>120</v>
      </c>
      <c r="S25" s="95" t="s">
        <v>120</v>
      </c>
      <c r="T25" s="95" t="s">
        <v>120</v>
      </c>
      <c r="U25" s="95"/>
      <c r="V25" s="95"/>
      <c r="W25" s="95"/>
      <c r="X25" s="95"/>
      <c r="Y25" s="95"/>
      <c r="Z25" s="95"/>
      <c r="AA25" s="95"/>
      <c r="AB25" s="193" t="s">
        <v>120</v>
      </c>
      <c r="AC25" s="193" t="s">
        <v>120</v>
      </c>
      <c r="AD25" s="193" t="s">
        <v>120</v>
      </c>
      <c r="AE25" s="95" t="s">
        <v>120</v>
      </c>
      <c r="AF25" s="95"/>
      <c r="AG25" s="193" t="s">
        <v>120</v>
      </c>
      <c r="AH25" s="95"/>
      <c r="AI25" s="193" t="s">
        <v>120</v>
      </c>
      <c r="AJ25" s="193" t="s">
        <v>120</v>
      </c>
      <c r="AK25" s="87"/>
      <c r="AL25" s="87"/>
      <c r="AM25" s="87"/>
      <c r="AN25" s="87"/>
      <c r="AO25" s="95"/>
      <c r="AP25" s="193" t="s">
        <v>120</v>
      </c>
      <c r="AQ25" s="193" t="s">
        <v>120</v>
      </c>
      <c r="AR25" s="193" t="s">
        <v>120</v>
      </c>
      <c r="AV25" s="193" t="s">
        <v>120</v>
      </c>
      <c r="AX25" s="193" t="s">
        <v>120</v>
      </c>
    </row>
    <row r="26" spans="1:55" ht="57.75" customHeight="1">
      <c r="A26" s="210"/>
      <c r="B26" s="205"/>
      <c r="C26" s="191"/>
      <c r="D26" s="189"/>
      <c r="E26" s="191"/>
      <c r="F26" s="92" t="s">
        <v>130</v>
      </c>
      <c r="G26" s="110" t="s">
        <v>200</v>
      </c>
      <c r="H26" s="76" t="s">
        <v>218</v>
      </c>
      <c r="I26" s="91" t="s">
        <v>189</v>
      </c>
      <c r="J26" s="91" t="s">
        <v>125</v>
      </c>
      <c r="K26" s="87" t="s">
        <v>101</v>
      </c>
      <c r="L26" s="87" t="s">
        <v>100</v>
      </c>
      <c r="M26" s="87" t="s">
        <v>101</v>
      </c>
      <c r="N26" s="87"/>
      <c r="O26" s="87" t="s">
        <v>101</v>
      </c>
      <c r="P26" s="87" t="s">
        <v>101</v>
      </c>
      <c r="Q26" s="95"/>
      <c r="R26" s="95"/>
      <c r="S26" s="95"/>
      <c r="T26" s="95"/>
      <c r="U26" s="95"/>
      <c r="V26" s="95"/>
      <c r="W26" s="95"/>
      <c r="X26" s="95"/>
      <c r="Y26" s="95"/>
      <c r="Z26" s="95"/>
      <c r="AA26" s="95"/>
      <c r="AB26" s="193"/>
      <c r="AC26" s="193"/>
      <c r="AD26" s="193"/>
      <c r="AE26" s="95" t="s">
        <v>120</v>
      </c>
      <c r="AF26" s="95"/>
      <c r="AG26" s="193"/>
      <c r="AH26" s="95"/>
      <c r="AI26" s="193"/>
      <c r="AJ26" s="193"/>
      <c r="AK26" s="87"/>
      <c r="AL26" s="87"/>
      <c r="AM26" s="87"/>
      <c r="AN26" s="87"/>
      <c r="AO26" s="95"/>
      <c r="AP26" s="193"/>
      <c r="AQ26" s="193"/>
      <c r="AR26" s="193"/>
      <c r="AV26" s="193"/>
      <c r="AX26" s="193"/>
    </row>
    <row r="27" spans="1:55" ht="52.5" customHeight="1">
      <c r="A27" s="210"/>
      <c r="B27" s="205"/>
      <c r="C27" s="191"/>
      <c r="D27" s="189"/>
      <c r="E27" s="96" t="s">
        <v>8</v>
      </c>
      <c r="F27" s="92" t="s">
        <v>131</v>
      </c>
      <c r="G27" s="110" t="s">
        <v>201</v>
      </c>
      <c r="H27" s="76" t="s">
        <v>217</v>
      </c>
      <c r="I27" s="91" t="s">
        <v>189</v>
      </c>
      <c r="J27" s="91" t="s">
        <v>125</v>
      </c>
      <c r="K27" s="87" t="s">
        <v>101</v>
      </c>
      <c r="L27" s="95" t="s">
        <v>100</v>
      </c>
      <c r="M27" s="95" t="s">
        <v>101</v>
      </c>
      <c r="N27" s="95"/>
      <c r="O27" s="95" t="s">
        <v>101</v>
      </c>
      <c r="P27" s="95" t="s">
        <v>101</v>
      </c>
      <c r="Q27" s="95"/>
      <c r="R27" s="95"/>
      <c r="S27" s="95"/>
      <c r="T27" s="95"/>
      <c r="U27" s="95"/>
      <c r="V27" s="95"/>
      <c r="W27" s="95"/>
      <c r="X27" s="95"/>
      <c r="Y27" s="95"/>
      <c r="Z27" s="95"/>
      <c r="AA27" s="95"/>
      <c r="AB27" s="193"/>
      <c r="AC27" s="193"/>
      <c r="AD27" s="193"/>
      <c r="AE27" s="95"/>
      <c r="AF27" s="95"/>
      <c r="AG27" s="193"/>
      <c r="AH27" s="95"/>
      <c r="AI27" s="193"/>
      <c r="AJ27" s="193"/>
      <c r="AK27" s="87"/>
      <c r="AL27" s="87"/>
      <c r="AM27" s="87"/>
      <c r="AN27" s="87"/>
      <c r="AO27" s="95"/>
      <c r="AP27" s="193"/>
      <c r="AQ27" s="193"/>
      <c r="AR27" s="193"/>
      <c r="AV27" s="193"/>
      <c r="AX27" s="193"/>
    </row>
    <row r="28" spans="1:55" ht="24" customHeight="1">
      <c r="A28" s="210"/>
      <c r="B28" s="205"/>
      <c r="C28" s="191"/>
      <c r="D28" s="189"/>
      <c r="E28" s="205" t="s">
        <v>6</v>
      </c>
      <c r="F28" s="97" t="s">
        <v>132</v>
      </c>
      <c r="G28" s="92"/>
      <c r="H28" s="92"/>
      <c r="I28" s="87" t="s">
        <v>126</v>
      </c>
      <c r="J28" s="87" t="s">
        <v>126</v>
      </c>
      <c r="K28" s="87" t="s">
        <v>101</v>
      </c>
      <c r="L28" s="95" t="s">
        <v>100</v>
      </c>
      <c r="M28" s="95" t="s">
        <v>101</v>
      </c>
      <c r="N28" s="95"/>
      <c r="O28" s="95" t="s">
        <v>100</v>
      </c>
      <c r="P28" s="95" t="s">
        <v>101</v>
      </c>
      <c r="Q28" s="95"/>
      <c r="R28" s="95"/>
      <c r="S28" s="95"/>
      <c r="T28" s="95"/>
      <c r="U28" s="95"/>
      <c r="V28" s="95"/>
      <c r="W28" s="95"/>
      <c r="X28" s="95"/>
      <c r="Y28" s="95"/>
      <c r="Z28" s="95"/>
      <c r="AA28" s="95"/>
      <c r="AB28" s="193"/>
      <c r="AC28" s="193"/>
      <c r="AD28" s="193"/>
      <c r="AE28" s="95"/>
      <c r="AF28" s="95"/>
      <c r="AG28" s="193"/>
      <c r="AH28" s="95"/>
      <c r="AI28" s="193"/>
      <c r="AJ28" s="193"/>
      <c r="AK28" s="87"/>
      <c r="AL28" s="87"/>
      <c r="AM28" s="87"/>
      <c r="AN28" s="87"/>
      <c r="AO28" s="95"/>
      <c r="AP28" s="193"/>
      <c r="AQ28" s="193"/>
      <c r="AR28" s="193"/>
      <c r="AV28" s="193"/>
      <c r="AX28" s="193"/>
    </row>
    <row r="29" spans="1:55" ht="24" customHeight="1">
      <c r="A29" s="210"/>
      <c r="B29" s="205"/>
      <c r="C29" s="191"/>
      <c r="D29" s="189"/>
      <c r="E29" s="205"/>
      <c r="F29" s="97" t="s">
        <v>133</v>
      </c>
      <c r="G29" s="92"/>
      <c r="H29" s="92"/>
      <c r="I29" s="87" t="s">
        <v>126</v>
      </c>
      <c r="J29" s="87" t="s">
        <v>126</v>
      </c>
      <c r="K29" s="87" t="s">
        <v>101</v>
      </c>
      <c r="L29" s="95" t="s">
        <v>100</v>
      </c>
      <c r="M29" s="95" t="s">
        <v>101</v>
      </c>
      <c r="N29" s="95"/>
      <c r="O29" s="95" t="s">
        <v>100</v>
      </c>
      <c r="P29" s="95" t="s">
        <v>101</v>
      </c>
      <c r="Q29" s="95"/>
      <c r="R29" s="95"/>
      <c r="S29" s="95"/>
      <c r="T29" s="95"/>
      <c r="U29" s="95"/>
      <c r="V29" s="95"/>
      <c r="W29" s="95"/>
      <c r="X29" s="95"/>
      <c r="Y29" s="95"/>
      <c r="Z29" s="95"/>
      <c r="AA29" s="95"/>
      <c r="AB29" s="193"/>
      <c r="AC29" s="193"/>
      <c r="AD29" s="193"/>
      <c r="AE29" s="95"/>
      <c r="AF29" s="95"/>
      <c r="AG29" s="193"/>
      <c r="AH29" s="95"/>
      <c r="AI29" s="193"/>
      <c r="AJ29" s="193"/>
      <c r="AK29" s="87"/>
      <c r="AL29" s="87"/>
      <c r="AM29" s="87"/>
      <c r="AN29" s="87"/>
      <c r="AO29" s="95"/>
      <c r="AP29" s="193"/>
      <c r="AQ29" s="193"/>
      <c r="AR29" s="193"/>
      <c r="AV29" s="193"/>
      <c r="AX29" s="193"/>
    </row>
    <row r="30" spans="1:55" ht="24" customHeight="1">
      <c r="A30" s="210"/>
      <c r="B30" s="205"/>
      <c r="C30" s="191"/>
      <c r="D30" s="189"/>
      <c r="E30" s="205"/>
      <c r="F30" s="97" t="s">
        <v>90</v>
      </c>
      <c r="G30" s="92"/>
      <c r="H30" s="92"/>
      <c r="I30" s="87" t="s">
        <v>126</v>
      </c>
      <c r="J30" s="87" t="s">
        <v>126</v>
      </c>
      <c r="K30" s="87" t="s">
        <v>100</v>
      </c>
      <c r="L30" s="95" t="s">
        <v>113</v>
      </c>
      <c r="M30" s="95" t="s">
        <v>101</v>
      </c>
      <c r="N30" s="95" t="s">
        <v>100</v>
      </c>
      <c r="O30" s="95" t="s">
        <v>100</v>
      </c>
      <c r="P30" s="95" t="s">
        <v>101</v>
      </c>
      <c r="Q30" s="95"/>
      <c r="R30" s="95"/>
      <c r="S30" s="95"/>
      <c r="T30" s="95"/>
      <c r="U30" s="95"/>
      <c r="V30" s="95"/>
      <c r="W30" s="95"/>
      <c r="X30" s="95"/>
      <c r="Y30" s="95"/>
      <c r="Z30" s="95"/>
      <c r="AA30" s="95"/>
      <c r="AB30" s="193"/>
      <c r="AC30" s="193"/>
      <c r="AD30" s="193"/>
      <c r="AE30" s="95"/>
      <c r="AF30" s="95"/>
      <c r="AG30" s="193"/>
      <c r="AH30" s="95"/>
      <c r="AI30" s="193"/>
      <c r="AJ30" s="193"/>
      <c r="AK30" s="87"/>
      <c r="AL30" s="87"/>
      <c r="AM30" s="87"/>
      <c r="AN30" s="87"/>
      <c r="AO30" s="95"/>
      <c r="AP30" s="193"/>
      <c r="AQ30" s="193"/>
      <c r="AR30" s="193"/>
      <c r="AV30" s="193"/>
      <c r="AX30" s="193"/>
    </row>
    <row r="31" spans="1:55" ht="10.5" customHeight="1">
      <c r="A31" s="210"/>
      <c r="B31" s="205"/>
      <c r="C31" s="191"/>
      <c r="D31" s="189"/>
      <c r="E31" s="98" t="s">
        <v>22</v>
      </c>
      <c r="F31" s="97" t="s">
        <v>106</v>
      </c>
      <c r="G31" s="92"/>
      <c r="H31" s="92"/>
      <c r="I31" s="87" t="s">
        <v>126</v>
      </c>
      <c r="J31" s="87" t="s">
        <v>126</v>
      </c>
      <c r="K31" s="87" t="s">
        <v>101</v>
      </c>
      <c r="L31" s="95" t="s">
        <v>100</v>
      </c>
      <c r="M31" s="95" t="s">
        <v>101</v>
      </c>
      <c r="N31" s="95"/>
      <c r="O31" s="95" t="s">
        <v>100</v>
      </c>
      <c r="P31" s="95" t="s">
        <v>101</v>
      </c>
      <c r="Q31" s="95"/>
      <c r="R31" s="95"/>
      <c r="S31" s="95"/>
      <c r="T31" s="95"/>
      <c r="U31" s="95"/>
      <c r="V31" s="95"/>
      <c r="W31" s="95"/>
      <c r="X31" s="95"/>
      <c r="Y31" s="95"/>
      <c r="Z31" s="95"/>
      <c r="AA31" s="95"/>
      <c r="AB31" s="193"/>
      <c r="AC31" s="193"/>
      <c r="AD31" s="193"/>
      <c r="AE31" s="95"/>
      <c r="AF31" s="95"/>
      <c r="AG31" s="193"/>
      <c r="AH31" s="95"/>
      <c r="AI31" s="193"/>
      <c r="AJ31" s="193"/>
      <c r="AK31" s="87"/>
      <c r="AL31" s="87"/>
      <c r="AM31" s="87"/>
      <c r="AN31" s="87"/>
      <c r="AO31" s="95"/>
      <c r="AP31" s="193"/>
      <c r="AQ31" s="193"/>
      <c r="AR31" s="193"/>
      <c r="AV31" s="193"/>
      <c r="AX31" s="193"/>
    </row>
    <row r="32" spans="1:55" ht="89.25">
      <c r="A32" s="210"/>
      <c r="B32" s="205" t="s">
        <v>109</v>
      </c>
      <c r="C32" s="208" t="s">
        <v>181</v>
      </c>
      <c r="D32" s="191" t="s">
        <v>164</v>
      </c>
      <c r="E32" s="191" t="s">
        <v>16</v>
      </c>
      <c r="F32" s="92" t="s">
        <v>129</v>
      </c>
      <c r="G32" s="110" t="s">
        <v>203</v>
      </c>
      <c r="H32" s="76" t="s">
        <v>219</v>
      </c>
      <c r="I32" s="91" t="s">
        <v>125</v>
      </c>
      <c r="J32" s="91" t="s">
        <v>125</v>
      </c>
      <c r="K32" s="95" t="s">
        <v>100</v>
      </c>
      <c r="L32" s="95" t="s">
        <v>100</v>
      </c>
      <c r="M32" s="95" t="s">
        <v>113</v>
      </c>
      <c r="N32" s="95"/>
      <c r="O32" s="193" t="s">
        <v>113</v>
      </c>
      <c r="P32" s="193" t="s">
        <v>113</v>
      </c>
      <c r="Q32" s="95"/>
      <c r="R32" s="193" t="s">
        <v>120</v>
      </c>
      <c r="S32" s="193" t="s">
        <v>120</v>
      </c>
      <c r="T32" s="193" t="s">
        <v>120</v>
      </c>
      <c r="U32" s="87"/>
      <c r="V32" s="87"/>
      <c r="W32" s="95"/>
      <c r="X32" s="95"/>
      <c r="Y32" s="95"/>
      <c r="Z32" s="95"/>
      <c r="AA32" s="95"/>
      <c r="AB32" s="193" t="s">
        <v>169</v>
      </c>
      <c r="AC32" s="193" t="s">
        <v>169</v>
      </c>
      <c r="AD32" s="193" t="s">
        <v>169</v>
      </c>
      <c r="AE32" s="95" t="s">
        <v>120</v>
      </c>
      <c r="AF32" s="95"/>
      <c r="AG32" s="193" t="s">
        <v>120</v>
      </c>
      <c r="AH32" s="95"/>
      <c r="AI32" s="193" t="s">
        <v>174</v>
      </c>
      <c r="AJ32" s="193" t="s">
        <v>120</v>
      </c>
      <c r="AK32" s="93">
        <v>0.41</v>
      </c>
      <c r="AL32" s="203">
        <v>0.92</v>
      </c>
      <c r="AM32" s="93">
        <v>0.63</v>
      </c>
      <c r="AN32" s="87"/>
      <c r="AO32" s="95"/>
      <c r="AP32" s="193" t="s">
        <v>120</v>
      </c>
      <c r="AQ32" s="193" t="s">
        <v>120</v>
      </c>
      <c r="AR32" s="193" t="s">
        <v>120</v>
      </c>
      <c r="AV32" s="193" t="s">
        <v>120</v>
      </c>
      <c r="AX32" s="193" t="s">
        <v>120</v>
      </c>
      <c r="BB32" s="99"/>
      <c r="BC32" s="100" t="s">
        <v>207</v>
      </c>
    </row>
    <row r="33" spans="1:57" ht="108" customHeight="1">
      <c r="A33" s="210"/>
      <c r="B33" s="205"/>
      <c r="C33" s="208"/>
      <c r="D33" s="191"/>
      <c r="E33" s="191"/>
      <c r="F33" s="92" t="s">
        <v>130</v>
      </c>
      <c r="G33" s="106" t="s">
        <v>202</v>
      </c>
      <c r="H33" s="76" t="s">
        <v>219</v>
      </c>
      <c r="I33" s="91" t="s">
        <v>125</v>
      </c>
      <c r="J33" s="91" t="s">
        <v>125</v>
      </c>
      <c r="K33" s="95" t="s">
        <v>100</v>
      </c>
      <c r="L33" s="95" t="s">
        <v>100</v>
      </c>
      <c r="M33" s="95" t="s">
        <v>113</v>
      </c>
      <c r="N33" s="95"/>
      <c r="O33" s="193"/>
      <c r="P33" s="193"/>
      <c r="Q33" s="95"/>
      <c r="R33" s="193"/>
      <c r="S33" s="193"/>
      <c r="T33" s="193"/>
      <c r="U33" s="87"/>
      <c r="V33" s="87"/>
      <c r="W33" s="95"/>
      <c r="X33" s="95"/>
      <c r="Y33" s="95"/>
      <c r="Z33" s="95"/>
      <c r="AA33" s="95"/>
      <c r="AB33" s="193"/>
      <c r="AC33" s="193"/>
      <c r="AD33" s="193"/>
      <c r="AE33" s="95" t="s">
        <v>120</v>
      </c>
      <c r="AF33" s="95"/>
      <c r="AG33" s="193"/>
      <c r="AH33" s="95"/>
      <c r="AI33" s="193"/>
      <c r="AJ33" s="193"/>
      <c r="AK33" s="93">
        <v>0.47</v>
      </c>
      <c r="AL33" s="203"/>
      <c r="AM33" s="93">
        <v>0.54</v>
      </c>
      <c r="AN33" s="87"/>
      <c r="AO33" s="95"/>
      <c r="AP33" s="193"/>
      <c r="AQ33" s="193"/>
      <c r="AR33" s="193"/>
      <c r="AV33" s="193"/>
      <c r="AX33" s="193"/>
      <c r="BB33" s="99"/>
      <c r="BC33" s="101" t="s">
        <v>208</v>
      </c>
      <c r="BE33" s="102"/>
    </row>
    <row r="34" spans="1:57" ht="14.25">
      <c r="A34" s="210"/>
      <c r="B34" s="205"/>
      <c r="C34" s="208" t="s">
        <v>177</v>
      </c>
      <c r="D34" s="191" t="s">
        <v>165</v>
      </c>
      <c r="E34" s="191" t="s">
        <v>6</v>
      </c>
      <c r="F34" s="92" t="s">
        <v>133</v>
      </c>
      <c r="G34" s="92"/>
      <c r="H34" s="92"/>
      <c r="I34" s="91" t="s">
        <v>126</v>
      </c>
      <c r="J34" s="91" t="s">
        <v>126</v>
      </c>
      <c r="K34" s="95" t="s">
        <v>101</v>
      </c>
      <c r="L34" s="95" t="s">
        <v>100</v>
      </c>
      <c r="M34" s="95" t="s">
        <v>101</v>
      </c>
      <c r="N34" s="95"/>
      <c r="O34" s="87" t="s">
        <v>101</v>
      </c>
      <c r="P34" s="87" t="s">
        <v>101</v>
      </c>
      <c r="Q34" s="95"/>
      <c r="R34" s="193"/>
      <c r="S34" s="193"/>
      <c r="T34" s="193"/>
      <c r="U34" s="87"/>
      <c r="V34" s="87"/>
      <c r="W34" s="95"/>
      <c r="X34" s="95"/>
      <c r="Y34" s="95"/>
      <c r="Z34" s="95"/>
      <c r="AA34" s="95"/>
      <c r="AB34" s="193" t="s">
        <v>120</v>
      </c>
      <c r="AC34" s="193" t="s">
        <v>120</v>
      </c>
      <c r="AD34" s="193" t="s">
        <v>120</v>
      </c>
      <c r="AE34" s="95"/>
      <c r="AF34" s="95"/>
      <c r="AG34" s="193"/>
      <c r="AH34" s="95"/>
      <c r="AI34" s="193" t="s">
        <v>120</v>
      </c>
      <c r="AJ34" s="193"/>
      <c r="AK34" s="193"/>
      <c r="AL34" s="193"/>
      <c r="AM34" s="97"/>
      <c r="AN34" s="87"/>
      <c r="AO34" s="95"/>
      <c r="AP34" s="193"/>
      <c r="AQ34" s="193"/>
      <c r="AR34" s="193"/>
      <c r="AV34" s="193"/>
      <c r="AX34" s="193"/>
      <c r="BC34" s="102"/>
      <c r="BE34" s="102"/>
    </row>
    <row r="35" spans="1:57" ht="14.25">
      <c r="A35" s="210"/>
      <c r="B35" s="205"/>
      <c r="C35" s="208"/>
      <c r="D35" s="191"/>
      <c r="E35" s="191"/>
      <c r="F35" s="92" t="s">
        <v>132</v>
      </c>
      <c r="G35" s="92"/>
      <c r="H35" s="92"/>
      <c r="I35" s="91" t="s">
        <v>126</v>
      </c>
      <c r="J35" s="91" t="s">
        <v>125</v>
      </c>
      <c r="K35" s="95" t="s">
        <v>101</v>
      </c>
      <c r="L35" s="95" t="s">
        <v>100</v>
      </c>
      <c r="M35" s="95" t="s">
        <v>101</v>
      </c>
      <c r="N35" s="95"/>
      <c r="O35" s="87" t="s">
        <v>101</v>
      </c>
      <c r="P35" s="87" t="s">
        <v>101</v>
      </c>
      <c r="Q35" s="95"/>
      <c r="R35" s="193"/>
      <c r="S35" s="193"/>
      <c r="T35" s="193"/>
      <c r="U35" s="87"/>
      <c r="V35" s="87"/>
      <c r="W35" s="95"/>
      <c r="X35" s="95"/>
      <c r="Y35" s="95"/>
      <c r="Z35" s="95"/>
      <c r="AA35" s="95"/>
      <c r="AB35" s="193"/>
      <c r="AC35" s="193"/>
      <c r="AD35" s="193"/>
      <c r="AE35" s="95"/>
      <c r="AF35" s="95"/>
      <c r="AG35" s="193"/>
      <c r="AH35" s="95"/>
      <c r="AI35" s="193"/>
      <c r="AJ35" s="193"/>
      <c r="AK35" s="193"/>
      <c r="AL35" s="193"/>
      <c r="AM35" s="97"/>
      <c r="AN35" s="87"/>
      <c r="AO35" s="95"/>
      <c r="AP35" s="193"/>
      <c r="AQ35" s="193"/>
      <c r="AR35" s="193"/>
      <c r="AV35" s="193"/>
      <c r="AX35" s="193"/>
      <c r="BC35" s="102"/>
      <c r="BE35" s="102"/>
    </row>
    <row r="36" spans="1:57" ht="14.25">
      <c r="A36" s="210"/>
      <c r="B36" s="205"/>
      <c r="C36" s="208"/>
      <c r="D36" s="191"/>
      <c r="E36" s="191"/>
      <c r="F36" s="92" t="s">
        <v>90</v>
      </c>
      <c r="G36" s="92"/>
      <c r="H36" s="92"/>
      <c r="I36" s="91" t="s">
        <v>126</v>
      </c>
      <c r="J36" s="91" t="s">
        <v>126</v>
      </c>
      <c r="K36" s="95" t="s">
        <v>100</v>
      </c>
      <c r="L36" s="95" t="s">
        <v>101</v>
      </c>
      <c r="M36" s="95" t="s">
        <v>100</v>
      </c>
      <c r="N36" s="95" t="s">
        <v>100</v>
      </c>
      <c r="O36" s="87" t="s">
        <v>100</v>
      </c>
      <c r="P36" s="87" t="s">
        <v>101</v>
      </c>
      <c r="Q36" s="95"/>
      <c r="R36" s="193"/>
      <c r="S36" s="193"/>
      <c r="T36" s="193"/>
      <c r="U36" s="87"/>
      <c r="V36" s="87"/>
      <c r="W36" s="95"/>
      <c r="X36" s="95"/>
      <c r="Y36" s="95"/>
      <c r="Z36" s="95"/>
      <c r="AA36" s="95"/>
      <c r="AB36" s="193"/>
      <c r="AC36" s="193"/>
      <c r="AD36" s="193"/>
      <c r="AE36" s="95"/>
      <c r="AF36" s="95"/>
      <c r="AG36" s="193"/>
      <c r="AH36" s="95"/>
      <c r="AI36" s="193"/>
      <c r="AJ36" s="193"/>
      <c r="AK36" s="193"/>
      <c r="AL36" s="193"/>
      <c r="AM36" s="97"/>
      <c r="AN36" s="87"/>
      <c r="AO36" s="95"/>
      <c r="AP36" s="193"/>
      <c r="AQ36" s="193"/>
      <c r="AR36" s="193"/>
      <c r="AV36" s="193"/>
      <c r="AX36" s="193"/>
      <c r="BC36" s="102"/>
      <c r="BE36" s="102"/>
    </row>
    <row r="37" spans="1:57" ht="14.25">
      <c r="A37" s="210"/>
      <c r="B37" s="205"/>
      <c r="C37" s="208"/>
      <c r="D37" s="191"/>
      <c r="E37" s="96" t="s">
        <v>8</v>
      </c>
      <c r="F37" s="92" t="s">
        <v>131</v>
      </c>
      <c r="G37" s="92"/>
      <c r="H37" s="92"/>
      <c r="I37" s="91" t="s">
        <v>126</v>
      </c>
      <c r="J37" s="91" t="s">
        <v>126</v>
      </c>
      <c r="K37" s="95" t="s">
        <v>101</v>
      </c>
      <c r="L37" s="95" t="s">
        <v>101</v>
      </c>
      <c r="M37" s="95" t="s">
        <v>101</v>
      </c>
      <c r="N37" s="95"/>
      <c r="O37" s="87" t="s">
        <v>101</v>
      </c>
      <c r="P37" s="87" t="s">
        <v>101</v>
      </c>
      <c r="Q37" s="95"/>
      <c r="R37" s="193"/>
      <c r="S37" s="193"/>
      <c r="T37" s="193"/>
      <c r="U37" s="87"/>
      <c r="V37" s="87"/>
      <c r="W37" s="95"/>
      <c r="X37" s="95"/>
      <c r="Y37" s="95"/>
      <c r="Z37" s="95"/>
      <c r="AA37" s="95"/>
      <c r="AB37" s="193"/>
      <c r="AC37" s="193"/>
      <c r="AD37" s="193"/>
      <c r="AE37" s="95"/>
      <c r="AF37" s="95"/>
      <c r="AG37" s="193"/>
      <c r="AH37" s="95"/>
      <c r="AI37" s="193"/>
      <c r="AJ37" s="193"/>
      <c r="AK37" s="193"/>
      <c r="AL37" s="193"/>
      <c r="AM37" s="97"/>
      <c r="AN37" s="87"/>
      <c r="AO37" s="95"/>
      <c r="AP37" s="193"/>
      <c r="AQ37" s="193"/>
      <c r="AR37" s="193"/>
      <c r="AV37" s="193"/>
      <c r="AX37" s="193"/>
      <c r="BC37" s="102"/>
      <c r="BE37" s="102"/>
    </row>
    <row r="38" spans="1:57" ht="90" customHeight="1">
      <c r="A38" s="210"/>
      <c r="B38" s="205"/>
      <c r="C38" s="208"/>
      <c r="D38" s="191"/>
      <c r="E38" s="96" t="s">
        <v>22</v>
      </c>
      <c r="F38" s="92" t="s">
        <v>106</v>
      </c>
      <c r="G38" s="110" t="s">
        <v>204</v>
      </c>
      <c r="H38" s="76" t="s">
        <v>217</v>
      </c>
      <c r="I38" s="91" t="s">
        <v>212</v>
      </c>
      <c r="J38" s="91" t="s">
        <v>125</v>
      </c>
      <c r="K38" s="95" t="s">
        <v>100</v>
      </c>
      <c r="L38" s="95" t="s">
        <v>100</v>
      </c>
      <c r="M38" s="95" t="s">
        <v>101</v>
      </c>
      <c r="N38" s="95"/>
      <c r="O38" s="87" t="s">
        <v>101</v>
      </c>
      <c r="P38" s="87" t="s">
        <v>101</v>
      </c>
      <c r="Q38" s="95"/>
      <c r="R38" s="193"/>
      <c r="S38" s="193"/>
      <c r="T38" s="193"/>
      <c r="U38" s="87"/>
      <c r="V38" s="87"/>
      <c r="W38" s="95"/>
      <c r="X38" s="95"/>
      <c r="Y38" s="95"/>
      <c r="Z38" s="95"/>
      <c r="AA38" s="95"/>
      <c r="AB38" s="193"/>
      <c r="AC38" s="193"/>
      <c r="AD38" s="193"/>
      <c r="AE38" s="95"/>
      <c r="AF38" s="95"/>
      <c r="AG38" s="193"/>
      <c r="AH38" s="95"/>
      <c r="AI38" s="193"/>
      <c r="AJ38" s="193"/>
      <c r="AK38" s="193"/>
      <c r="AL38" s="193"/>
      <c r="AM38" s="97"/>
      <c r="AN38" s="87"/>
      <c r="AO38" s="95"/>
      <c r="AP38" s="193"/>
      <c r="AQ38" s="193"/>
      <c r="AR38" s="193"/>
      <c r="AV38" s="193"/>
      <c r="AX38" s="193"/>
      <c r="BC38" s="102"/>
      <c r="BE38" s="102"/>
    </row>
    <row r="39" spans="1:57" ht="12.75" customHeight="1">
      <c r="A39" s="210"/>
      <c r="B39" s="193" t="s">
        <v>88</v>
      </c>
      <c r="C39" s="197" t="s">
        <v>178</v>
      </c>
      <c r="D39" s="197" t="s">
        <v>185</v>
      </c>
      <c r="E39" s="191" t="s">
        <v>105</v>
      </c>
      <c r="F39" s="191" t="s">
        <v>136</v>
      </c>
      <c r="G39" s="105" t="s">
        <v>191</v>
      </c>
      <c r="H39" s="105"/>
      <c r="I39" s="91" t="s">
        <v>126</v>
      </c>
      <c r="J39" s="91" t="s">
        <v>126</v>
      </c>
      <c r="K39" s="95" t="s">
        <v>101</v>
      </c>
      <c r="L39" s="95" t="s">
        <v>100</v>
      </c>
      <c r="M39" s="95" t="s">
        <v>100</v>
      </c>
      <c r="N39" s="95"/>
      <c r="O39" s="95" t="s">
        <v>100</v>
      </c>
      <c r="P39" s="95" t="s">
        <v>100</v>
      </c>
      <c r="Q39" s="95" t="s">
        <v>120</v>
      </c>
      <c r="R39" s="95" t="s">
        <v>120</v>
      </c>
      <c r="S39" s="95"/>
      <c r="T39" s="95" t="s">
        <v>120</v>
      </c>
      <c r="U39" s="95"/>
      <c r="V39" s="95"/>
      <c r="W39" s="95"/>
      <c r="X39" s="193" t="s">
        <v>120</v>
      </c>
      <c r="Y39" s="193" t="s">
        <v>120</v>
      </c>
      <c r="Z39" s="95"/>
      <c r="AA39" s="95"/>
      <c r="AB39" s="95"/>
      <c r="AC39" s="95"/>
      <c r="AD39" s="95"/>
      <c r="AE39" s="95" t="s">
        <v>120</v>
      </c>
      <c r="AF39" s="95"/>
      <c r="AG39" s="193" t="s">
        <v>120</v>
      </c>
      <c r="AH39" s="193" t="s">
        <v>120</v>
      </c>
      <c r="AI39" s="193" t="s">
        <v>120</v>
      </c>
      <c r="AJ39" s="193" t="s">
        <v>120</v>
      </c>
      <c r="AK39" s="87"/>
      <c r="AL39" s="87"/>
      <c r="AM39" s="87"/>
      <c r="AN39" s="203">
        <v>0.13</v>
      </c>
      <c r="AO39" s="193" t="s">
        <v>120</v>
      </c>
      <c r="AP39" s="193" t="s">
        <v>120</v>
      </c>
      <c r="AQ39" s="95"/>
      <c r="AR39" s="95" t="s">
        <v>120</v>
      </c>
      <c r="AS39" s="199" t="s">
        <v>120</v>
      </c>
      <c r="AV39" s="193" t="s">
        <v>120</v>
      </c>
      <c r="BC39" s="102"/>
      <c r="BE39" s="102"/>
    </row>
    <row r="40" spans="1:57" ht="14.25">
      <c r="A40" s="210"/>
      <c r="B40" s="193"/>
      <c r="C40" s="197"/>
      <c r="D40" s="197"/>
      <c r="E40" s="191"/>
      <c r="F40" s="191"/>
      <c r="G40" s="105" t="s">
        <v>190</v>
      </c>
      <c r="H40" s="105"/>
      <c r="I40" s="91" t="s">
        <v>126</v>
      </c>
      <c r="J40" s="91" t="s">
        <v>125</v>
      </c>
      <c r="K40" s="95" t="s">
        <v>101</v>
      </c>
      <c r="L40" s="95" t="s">
        <v>101</v>
      </c>
      <c r="M40" s="95" t="s">
        <v>100</v>
      </c>
      <c r="N40" s="95"/>
      <c r="O40" s="95" t="s">
        <v>100</v>
      </c>
      <c r="P40" s="95"/>
      <c r="Q40" s="95"/>
      <c r="R40" s="95"/>
      <c r="S40" s="95"/>
      <c r="T40" s="95"/>
      <c r="U40" s="95"/>
      <c r="V40" s="95"/>
      <c r="W40" s="95"/>
      <c r="X40" s="193"/>
      <c r="Y40" s="193"/>
      <c r="Z40" s="95"/>
      <c r="AA40" s="95"/>
      <c r="AB40" s="95"/>
      <c r="AC40" s="95"/>
      <c r="AD40" s="95"/>
      <c r="AE40" s="95" t="s">
        <v>120</v>
      </c>
      <c r="AF40" s="95"/>
      <c r="AG40" s="193"/>
      <c r="AH40" s="193"/>
      <c r="AI40" s="193"/>
      <c r="AJ40" s="193"/>
      <c r="AK40" s="87"/>
      <c r="AL40" s="87"/>
      <c r="AM40" s="87"/>
      <c r="AN40" s="203"/>
      <c r="AO40" s="193"/>
      <c r="AP40" s="193"/>
      <c r="AQ40" s="95"/>
      <c r="AR40" s="95" t="s">
        <v>120</v>
      </c>
      <c r="AS40" s="199"/>
      <c r="AV40" s="193"/>
      <c r="BC40" s="102"/>
      <c r="BE40" s="102"/>
    </row>
    <row r="41" spans="1:57" ht="14.25">
      <c r="A41" s="210"/>
      <c r="B41" s="193"/>
      <c r="C41" s="197"/>
      <c r="D41" s="197"/>
      <c r="E41" s="96" t="s">
        <v>54</v>
      </c>
      <c r="F41" s="105" t="s">
        <v>54</v>
      </c>
      <c r="G41" s="105" t="s">
        <v>191</v>
      </c>
      <c r="H41" s="105"/>
      <c r="I41" s="91" t="s">
        <v>126</v>
      </c>
      <c r="J41" s="91" t="s">
        <v>125</v>
      </c>
      <c r="K41" s="95" t="s">
        <v>101</v>
      </c>
      <c r="L41" s="95" t="s">
        <v>100</v>
      </c>
      <c r="M41" s="95" t="s">
        <v>101</v>
      </c>
      <c r="N41" s="95"/>
      <c r="O41" s="95" t="s">
        <v>100</v>
      </c>
      <c r="P41" s="95" t="s">
        <v>100</v>
      </c>
      <c r="Q41" s="95" t="s">
        <v>120</v>
      </c>
      <c r="R41" s="95"/>
      <c r="S41" s="95"/>
      <c r="T41" s="95" t="s">
        <v>120</v>
      </c>
      <c r="U41" s="95"/>
      <c r="V41" s="95"/>
      <c r="W41" s="95"/>
      <c r="X41" s="193"/>
      <c r="Y41" s="193"/>
      <c r="Z41" s="95"/>
      <c r="AA41" s="95"/>
      <c r="AB41" s="95"/>
      <c r="AC41" s="95"/>
      <c r="AD41" s="95"/>
      <c r="AE41" s="95" t="s">
        <v>120</v>
      </c>
      <c r="AF41" s="95" t="s">
        <v>120</v>
      </c>
      <c r="AG41" s="193"/>
      <c r="AH41" s="193"/>
      <c r="AI41" s="193"/>
      <c r="AJ41" s="193"/>
      <c r="AK41" s="87"/>
      <c r="AL41" s="87"/>
      <c r="AM41" s="87"/>
      <c r="AN41" s="97"/>
      <c r="AO41" s="193"/>
      <c r="AP41" s="193"/>
      <c r="AQ41" s="95" t="s">
        <v>120</v>
      </c>
      <c r="AR41" s="95" t="s">
        <v>120</v>
      </c>
      <c r="AS41" s="199"/>
      <c r="AV41" s="193"/>
      <c r="BC41" s="102"/>
    </row>
    <row r="42" spans="1:57" ht="38.25" customHeight="1">
      <c r="A42" s="210"/>
      <c r="B42" s="193"/>
      <c r="C42" s="197"/>
      <c r="D42" s="197" t="s">
        <v>215</v>
      </c>
      <c r="E42" s="191" t="s">
        <v>16</v>
      </c>
      <c r="F42" s="92" t="s">
        <v>129</v>
      </c>
      <c r="G42" s="105" t="s">
        <v>205</v>
      </c>
      <c r="H42" s="105"/>
      <c r="I42" s="91" t="s">
        <v>126</v>
      </c>
      <c r="J42" s="91" t="s">
        <v>126</v>
      </c>
      <c r="K42" s="95" t="s">
        <v>101</v>
      </c>
      <c r="L42" s="95" t="s">
        <v>100</v>
      </c>
      <c r="M42" s="95" t="s">
        <v>101</v>
      </c>
      <c r="N42" s="95"/>
      <c r="O42" s="95" t="s">
        <v>100</v>
      </c>
      <c r="P42" s="95" t="s">
        <v>100</v>
      </c>
      <c r="Q42" s="95"/>
      <c r="R42" s="95"/>
      <c r="S42" s="95"/>
      <c r="T42" s="95"/>
      <c r="U42" s="95"/>
      <c r="V42" s="95"/>
      <c r="W42" s="95"/>
      <c r="X42" s="193"/>
      <c r="Y42" s="193"/>
      <c r="Z42" s="95"/>
      <c r="AA42" s="95"/>
      <c r="AB42" s="95"/>
      <c r="AC42" s="95"/>
      <c r="AD42" s="95"/>
      <c r="AE42" s="95" t="s">
        <v>120</v>
      </c>
      <c r="AF42" s="95"/>
      <c r="AG42" s="193"/>
      <c r="AH42" s="193"/>
      <c r="AI42" s="193"/>
      <c r="AJ42" s="193"/>
      <c r="AK42" s="87"/>
      <c r="AL42" s="87"/>
      <c r="AM42" s="87"/>
      <c r="AN42" s="97"/>
      <c r="AO42" s="193"/>
      <c r="AP42" s="193"/>
      <c r="AQ42" s="95" t="s">
        <v>120</v>
      </c>
      <c r="AR42" s="95" t="s">
        <v>120</v>
      </c>
      <c r="AS42" s="199"/>
      <c r="AV42" s="193"/>
      <c r="BC42" s="102"/>
    </row>
    <row r="43" spans="1:57" ht="34.5" customHeight="1">
      <c r="A43" s="210"/>
      <c r="B43" s="193"/>
      <c r="C43" s="197"/>
      <c r="D43" s="197"/>
      <c r="E43" s="191"/>
      <c r="F43" s="92" t="s">
        <v>130</v>
      </c>
      <c r="G43" s="105" t="s">
        <v>214</v>
      </c>
      <c r="H43" s="105"/>
      <c r="I43" s="91" t="s">
        <v>126</v>
      </c>
      <c r="J43" s="91" t="s">
        <v>126</v>
      </c>
      <c r="K43" s="95" t="s">
        <v>101</v>
      </c>
      <c r="L43" s="95" t="s">
        <v>101</v>
      </c>
      <c r="M43" s="95" t="s">
        <v>101</v>
      </c>
      <c r="N43" s="95"/>
      <c r="O43" s="95" t="s">
        <v>101</v>
      </c>
      <c r="P43" s="95" t="s">
        <v>101</v>
      </c>
      <c r="Q43" s="95" t="s">
        <v>120</v>
      </c>
      <c r="R43" s="95" t="s">
        <v>120</v>
      </c>
      <c r="S43" s="95"/>
      <c r="T43" s="95" t="s">
        <v>120</v>
      </c>
      <c r="U43" s="95"/>
      <c r="V43" s="95"/>
      <c r="W43" s="95"/>
      <c r="X43" s="193"/>
      <c r="Y43" s="193"/>
      <c r="Z43" s="95"/>
      <c r="AA43" s="95"/>
      <c r="AB43" s="95"/>
      <c r="AC43" s="95"/>
      <c r="AD43" s="95"/>
      <c r="AE43" s="95" t="s">
        <v>120</v>
      </c>
      <c r="AF43" s="95"/>
      <c r="AG43" s="193"/>
      <c r="AH43" s="193"/>
      <c r="AI43" s="193"/>
      <c r="AJ43" s="193"/>
      <c r="AK43" s="87"/>
      <c r="AL43" s="87"/>
      <c r="AM43" s="87"/>
      <c r="AN43" s="87"/>
      <c r="AO43" s="193"/>
      <c r="AP43" s="193"/>
      <c r="AQ43" s="95" t="s">
        <v>120</v>
      </c>
      <c r="AR43" s="95" t="s">
        <v>120</v>
      </c>
      <c r="AS43" s="199"/>
      <c r="AV43" s="193"/>
      <c r="BC43" s="102"/>
    </row>
    <row r="44" spans="1:57" ht="25.5">
      <c r="A44" s="210"/>
      <c r="B44" s="193"/>
      <c r="C44" s="197"/>
      <c r="D44" s="106" t="s">
        <v>186</v>
      </c>
      <c r="E44" s="92" t="s">
        <v>6</v>
      </c>
      <c r="F44" s="92" t="s">
        <v>132</v>
      </c>
      <c r="G44" s="105" t="s">
        <v>191</v>
      </c>
      <c r="H44" s="105"/>
      <c r="I44" s="91" t="s">
        <v>126</v>
      </c>
      <c r="J44" s="91" t="s">
        <v>125</v>
      </c>
      <c r="K44" s="95" t="s">
        <v>101</v>
      </c>
      <c r="L44" s="95" t="s">
        <v>101</v>
      </c>
      <c r="M44" s="95" t="s">
        <v>101</v>
      </c>
      <c r="O44" s="95" t="s">
        <v>100</v>
      </c>
      <c r="P44" s="95" t="s">
        <v>100</v>
      </c>
      <c r="Q44" s="95"/>
      <c r="R44" s="95"/>
      <c r="S44" s="95"/>
      <c r="T44" s="95"/>
      <c r="U44" s="95"/>
      <c r="V44" s="95"/>
      <c r="W44" s="95"/>
      <c r="X44" s="193"/>
      <c r="Y44" s="193"/>
      <c r="Z44" s="95"/>
      <c r="AA44" s="95"/>
      <c r="AB44" s="95"/>
      <c r="AC44" s="95"/>
      <c r="AD44" s="95"/>
      <c r="AE44" s="95" t="s">
        <v>120</v>
      </c>
      <c r="AF44" s="95" t="s">
        <v>120</v>
      </c>
      <c r="AG44" s="193"/>
      <c r="AH44" s="193"/>
      <c r="AI44" s="193"/>
      <c r="AJ44" s="193"/>
      <c r="AK44" s="87"/>
      <c r="AL44" s="87"/>
      <c r="AM44" s="87"/>
      <c r="AN44" s="87"/>
      <c r="AO44" s="193"/>
      <c r="AP44" s="193"/>
      <c r="AQ44" s="95"/>
      <c r="AR44" s="95" t="s">
        <v>120</v>
      </c>
      <c r="AS44" s="199"/>
      <c r="AV44" s="193"/>
    </row>
    <row r="45" spans="1:57" ht="26.25" customHeight="1">
      <c r="A45" s="210"/>
      <c r="B45" s="193"/>
      <c r="C45" s="197"/>
      <c r="D45" s="106" t="s">
        <v>187</v>
      </c>
      <c r="E45" s="96" t="s">
        <v>8</v>
      </c>
      <c r="F45" s="92" t="s">
        <v>131</v>
      </c>
      <c r="G45" s="92"/>
      <c r="H45" s="92"/>
      <c r="I45" s="87" t="s">
        <v>126</v>
      </c>
      <c r="J45" s="87" t="s">
        <v>126</v>
      </c>
      <c r="K45" s="87" t="s">
        <v>101</v>
      </c>
      <c r="L45" s="87" t="s">
        <v>101</v>
      </c>
      <c r="M45" s="87" t="s">
        <v>100</v>
      </c>
      <c r="N45" s="97"/>
      <c r="O45" s="87" t="s">
        <v>100</v>
      </c>
      <c r="P45" s="87" t="s">
        <v>100</v>
      </c>
      <c r="X45" s="193"/>
      <c r="Y45" s="193"/>
      <c r="AF45" s="95" t="s">
        <v>120</v>
      </c>
      <c r="AG45" s="193"/>
      <c r="AH45" s="193"/>
      <c r="AI45" s="193"/>
      <c r="AJ45" s="193"/>
      <c r="AK45" s="87"/>
      <c r="AL45" s="87"/>
      <c r="AM45" s="87"/>
      <c r="AN45" s="87"/>
      <c r="AO45" s="193"/>
      <c r="AP45" s="193"/>
      <c r="AS45" s="199"/>
      <c r="AV45" s="193"/>
    </row>
    <row r="46" spans="1:57" ht="26.25" customHeight="1">
      <c r="A46" s="210"/>
      <c r="B46" s="193"/>
      <c r="C46" s="197"/>
      <c r="D46" s="106" t="s">
        <v>103</v>
      </c>
      <c r="E46" s="96" t="s">
        <v>16</v>
      </c>
      <c r="F46" s="92" t="s">
        <v>129</v>
      </c>
      <c r="G46" s="92"/>
      <c r="H46" s="92"/>
      <c r="I46" s="87" t="s">
        <v>126</v>
      </c>
      <c r="J46" s="87" t="s">
        <v>126</v>
      </c>
      <c r="K46" s="87" t="s">
        <v>101</v>
      </c>
      <c r="L46" s="87" t="s">
        <v>101</v>
      </c>
      <c r="M46" s="87" t="s">
        <v>101</v>
      </c>
      <c r="N46" s="97"/>
      <c r="O46" s="87" t="s">
        <v>101</v>
      </c>
      <c r="P46" s="87" t="s">
        <v>101</v>
      </c>
      <c r="X46" s="87"/>
      <c r="Y46" s="87"/>
      <c r="AF46" s="95"/>
      <c r="AG46" s="87"/>
      <c r="AH46" s="87"/>
      <c r="AI46" s="87"/>
      <c r="AJ46" s="87"/>
      <c r="AK46" s="87"/>
      <c r="AL46" s="87"/>
      <c r="AM46" s="87"/>
      <c r="AN46" s="87"/>
      <c r="AO46" s="87"/>
      <c r="AP46" s="87"/>
      <c r="AS46" s="103"/>
      <c r="AV46" s="87"/>
    </row>
    <row r="47" spans="1:57" ht="84" customHeight="1">
      <c r="A47" s="210"/>
      <c r="B47" s="205" t="s">
        <v>102</v>
      </c>
      <c r="C47" s="197" t="s">
        <v>179</v>
      </c>
      <c r="D47" s="212"/>
      <c r="E47" s="191" t="s">
        <v>16</v>
      </c>
      <c r="F47" s="92" t="s">
        <v>129</v>
      </c>
      <c r="G47" s="110" t="s">
        <v>210</v>
      </c>
      <c r="H47" s="76" t="s">
        <v>217</v>
      </c>
      <c r="I47" s="91" t="s">
        <v>212</v>
      </c>
      <c r="J47" s="91" t="s">
        <v>126</v>
      </c>
      <c r="K47" s="95" t="s">
        <v>100</v>
      </c>
      <c r="L47" s="87" t="s">
        <v>101</v>
      </c>
      <c r="M47" s="87" t="s">
        <v>100</v>
      </c>
      <c r="N47" s="87"/>
      <c r="O47" s="87" t="s">
        <v>100</v>
      </c>
      <c r="P47" s="87" t="s">
        <v>101</v>
      </c>
      <c r="Q47" s="193"/>
      <c r="R47" s="193"/>
      <c r="S47" s="193"/>
      <c r="T47" s="193"/>
      <c r="U47" s="87"/>
      <c r="V47" s="87"/>
      <c r="W47" s="95"/>
      <c r="X47" s="193"/>
      <c r="Y47" s="193"/>
      <c r="Z47" s="95"/>
      <c r="AA47" s="95"/>
      <c r="AB47" s="193"/>
      <c r="AC47" s="95"/>
      <c r="AD47" s="95"/>
      <c r="AE47" s="193"/>
      <c r="AF47" s="95"/>
      <c r="AG47" s="193"/>
      <c r="AH47" s="193"/>
      <c r="AI47" s="193"/>
      <c r="AJ47" s="193"/>
      <c r="AK47" s="87"/>
      <c r="AL47" s="87"/>
      <c r="AM47" s="87"/>
      <c r="AN47" s="87"/>
      <c r="AO47" s="193"/>
      <c r="AP47" s="193"/>
      <c r="AQ47" s="193"/>
      <c r="AR47" s="193"/>
      <c r="AV47" s="193"/>
      <c r="AX47" s="193"/>
      <c r="AZ47" s="193"/>
    </row>
    <row r="48" spans="1:57" ht="86.25" customHeight="1">
      <c r="A48" s="210"/>
      <c r="B48" s="205"/>
      <c r="C48" s="197"/>
      <c r="D48" s="213"/>
      <c r="E48" s="191"/>
      <c r="F48" s="92" t="s">
        <v>130</v>
      </c>
      <c r="G48" s="110" t="s">
        <v>206</v>
      </c>
      <c r="H48" s="76" t="s">
        <v>217</v>
      </c>
      <c r="I48" s="91" t="s">
        <v>212</v>
      </c>
      <c r="J48" s="91" t="s">
        <v>126</v>
      </c>
      <c r="K48" s="95" t="s">
        <v>101</v>
      </c>
      <c r="L48" s="87" t="s">
        <v>101</v>
      </c>
      <c r="M48" s="87" t="s">
        <v>100</v>
      </c>
      <c r="N48" s="97"/>
      <c r="O48" s="87" t="s">
        <v>100</v>
      </c>
      <c r="P48" s="87" t="s">
        <v>101</v>
      </c>
      <c r="Q48" s="193"/>
      <c r="R48" s="193"/>
      <c r="S48" s="193"/>
      <c r="T48" s="193"/>
      <c r="U48" s="87"/>
      <c r="V48" s="87"/>
      <c r="X48" s="193"/>
      <c r="Y48" s="193"/>
      <c r="AB48" s="193"/>
      <c r="AE48" s="193"/>
      <c r="AG48" s="193"/>
      <c r="AH48" s="193"/>
      <c r="AI48" s="193"/>
      <c r="AJ48" s="193"/>
      <c r="AK48" s="87"/>
      <c r="AL48" s="87"/>
      <c r="AM48" s="87"/>
      <c r="AN48" s="87"/>
      <c r="AO48" s="193"/>
      <c r="AP48" s="193"/>
      <c r="AQ48" s="193"/>
      <c r="AR48" s="193"/>
      <c r="AV48" s="193"/>
      <c r="AX48" s="193"/>
      <c r="AZ48" s="193"/>
    </row>
    <row r="49" spans="1:52">
      <c r="A49" s="210"/>
      <c r="B49" s="205"/>
      <c r="C49" s="197"/>
      <c r="D49" s="213"/>
      <c r="E49" s="191" t="s">
        <v>6</v>
      </c>
      <c r="F49" s="92" t="s">
        <v>133</v>
      </c>
      <c r="G49" s="92"/>
      <c r="H49" s="92"/>
      <c r="I49" s="87" t="s">
        <v>126</v>
      </c>
      <c r="J49" s="87" t="s">
        <v>126</v>
      </c>
      <c r="K49" s="95" t="s">
        <v>100</v>
      </c>
      <c r="L49" s="95" t="s">
        <v>101</v>
      </c>
      <c r="M49" s="95" t="s">
        <v>100</v>
      </c>
      <c r="O49" s="95" t="s">
        <v>100</v>
      </c>
      <c r="P49" s="95" t="s">
        <v>101</v>
      </c>
      <c r="Q49" s="193"/>
      <c r="R49" s="193"/>
      <c r="S49" s="193"/>
      <c r="T49" s="193"/>
      <c r="U49" s="87"/>
      <c r="V49" s="87"/>
      <c r="X49" s="193"/>
      <c r="Y49" s="193"/>
      <c r="AB49" s="193"/>
      <c r="AE49" s="193"/>
      <c r="AG49" s="193"/>
      <c r="AH49" s="193"/>
      <c r="AI49" s="193"/>
      <c r="AJ49" s="193"/>
      <c r="AK49" s="87"/>
      <c r="AL49" s="87"/>
      <c r="AM49" s="87"/>
      <c r="AN49" s="87"/>
      <c r="AO49" s="193"/>
      <c r="AP49" s="193"/>
      <c r="AQ49" s="193"/>
      <c r="AR49" s="193"/>
      <c r="AV49" s="193"/>
      <c r="AX49" s="193"/>
      <c r="AZ49" s="193"/>
    </row>
    <row r="50" spans="1:52">
      <c r="A50" s="210"/>
      <c r="B50" s="205"/>
      <c r="C50" s="197"/>
      <c r="D50" s="213"/>
      <c r="E50" s="191"/>
      <c r="F50" s="92" t="s">
        <v>132</v>
      </c>
      <c r="G50" s="92"/>
      <c r="H50" s="92"/>
      <c r="I50" s="87" t="s">
        <v>126</v>
      </c>
      <c r="J50" s="87" t="s">
        <v>126</v>
      </c>
      <c r="K50" s="95" t="s">
        <v>100</v>
      </c>
      <c r="L50" s="95" t="s">
        <v>113</v>
      </c>
      <c r="M50" s="95" t="s">
        <v>100</v>
      </c>
      <c r="O50" s="95" t="s">
        <v>100</v>
      </c>
      <c r="P50" s="95" t="s">
        <v>101</v>
      </c>
      <c r="Q50" s="193"/>
      <c r="R50" s="193"/>
      <c r="S50" s="193"/>
      <c r="T50" s="193"/>
      <c r="U50" s="87"/>
      <c r="V50" s="87"/>
      <c r="X50" s="193"/>
      <c r="Y50" s="193"/>
      <c r="AB50" s="193"/>
      <c r="AE50" s="193"/>
      <c r="AG50" s="193"/>
      <c r="AH50" s="193"/>
      <c r="AI50" s="193"/>
      <c r="AJ50" s="193"/>
      <c r="AK50" s="87"/>
      <c r="AL50" s="87"/>
      <c r="AM50" s="87"/>
      <c r="AN50" s="87"/>
      <c r="AO50" s="193"/>
      <c r="AP50" s="193"/>
      <c r="AQ50" s="193"/>
      <c r="AR50" s="193"/>
      <c r="AV50" s="193"/>
      <c r="AX50" s="193"/>
      <c r="AZ50" s="193"/>
    </row>
    <row r="51" spans="1:52">
      <c r="A51" s="210"/>
      <c r="B51" s="205"/>
      <c r="C51" s="197"/>
      <c r="D51" s="213"/>
      <c r="E51" s="191"/>
      <c r="F51" s="92" t="s">
        <v>90</v>
      </c>
      <c r="G51" s="92"/>
      <c r="H51" s="92"/>
      <c r="I51" s="87" t="s">
        <v>126</v>
      </c>
      <c r="J51" s="87" t="s">
        <v>126</v>
      </c>
      <c r="K51" s="95" t="s">
        <v>100</v>
      </c>
      <c r="L51" s="95" t="s">
        <v>101</v>
      </c>
      <c r="M51" s="95" t="s">
        <v>100</v>
      </c>
      <c r="O51" s="95" t="s">
        <v>100</v>
      </c>
      <c r="P51" s="95" t="s">
        <v>101</v>
      </c>
      <c r="Q51" s="193"/>
      <c r="R51" s="193"/>
      <c r="S51" s="193"/>
      <c r="T51" s="193"/>
      <c r="U51" s="87"/>
      <c r="V51" s="87"/>
      <c r="X51" s="193"/>
      <c r="Y51" s="193"/>
      <c r="AB51" s="193"/>
      <c r="AE51" s="193"/>
      <c r="AG51" s="193"/>
      <c r="AH51" s="193"/>
      <c r="AI51" s="193"/>
      <c r="AJ51" s="193"/>
      <c r="AK51" s="87"/>
      <c r="AL51" s="87"/>
      <c r="AM51" s="87"/>
      <c r="AN51" s="87"/>
      <c r="AO51" s="193"/>
      <c r="AP51" s="193"/>
      <c r="AQ51" s="193"/>
      <c r="AR51" s="193"/>
      <c r="AV51" s="193"/>
      <c r="AX51" s="193"/>
      <c r="AZ51" s="193"/>
    </row>
    <row r="52" spans="1:52" ht="30.75" customHeight="1">
      <c r="A52" s="210"/>
      <c r="B52" s="205"/>
      <c r="C52" s="197"/>
      <c r="D52" s="214"/>
      <c r="E52" s="92" t="s">
        <v>8</v>
      </c>
      <c r="F52" s="92" t="s">
        <v>131</v>
      </c>
      <c r="G52" s="92"/>
      <c r="H52" s="91" t="s">
        <v>217</v>
      </c>
      <c r="I52" s="91" t="s">
        <v>126</v>
      </c>
      <c r="J52" s="91" t="s">
        <v>126</v>
      </c>
      <c r="K52" s="95" t="s">
        <v>101</v>
      </c>
      <c r="L52" s="95" t="s">
        <v>101</v>
      </c>
      <c r="M52" s="95" t="s">
        <v>100</v>
      </c>
      <c r="O52" s="95" t="s">
        <v>100</v>
      </c>
      <c r="P52" s="95" t="s">
        <v>101</v>
      </c>
      <c r="Q52" s="193"/>
      <c r="R52" s="193"/>
      <c r="S52" s="193"/>
      <c r="T52" s="193"/>
      <c r="U52" s="87"/>
      <c r="V52" s="87"/>
      <c r="X52" s="193"/>
      <c r="Y52" s="193"/>
      <c r="AB52" s="193"/>
      <c r="AE52" s="193"/>
      <c r="AG52" s="193"/>
      <c r="AH52" s="193"/>
      <c r="AI52" s="193"/>
      <c r="AJ52" s="193"/>
      <c r="AK52" s="87"/>
      <c r="AL52" s="87"/>
      <c r="AM52" s="87"/>
      <c r="AN52" s="87"/>
      <c r="AO52" s="193"/>
      <c r="AP52" s="193"/>
      <c r="AQ52" s="193"/>
      <c r="AR52" s="193"/>
      <c r="AV52" s="193"/>
      <c r="AX52" s="193"/>
      <c r="AZ52" s="193"/>
    </row>
    <row r="53" spans="1:52" ht="117" customHeight="1">
      <c r="A53" s="210"/>
      <c r="B53" s="205" t="s">
        <v>128</v>
      </c>
      <c r="C53" s="197" t="s">
        <v>180</v>
      </c>
      <c r="D53" s="218"/>
      <c r="E53" s="97" t="s">
        <v>8</v>
      </c>
      <c r="F53" s="97" t="s">
        <v>131</v>
      </c>
      <c r="G53" s="218"/>
      <c r="H53" s="91"/>
      <c r="I53" s="193" t="s">
        <v>126</v>
      </c>
      <c r="J53" s="193" t="s">
        <v>126</v>
      </c>
      <c r="K53" s="193" t="s">
        <v>100</v>
      </c>
      <c r="L53" s="193" t="s">
        <v>101</v>
      </c>
      <c r="M53" s="193" t="s">
        <v>100</v>
      </c>
      <c r="N53" s="194"/>
      <c r="O53" s="193" t="s">
        <v>100</v>
      </c>
      <c r="P53" s="193" t="s">
        <v>101</v>
      </c>
      <c r="Q53" s="194"/>
      <c r="R53" s="193"/>
      <c r="S53" s="193"/>
      <c r="T53" s="193"/>
      <c r="U53" s="194"/>
      <c r="V53" s="194"/>
      <c r="W53" s="194"/>
      <c r="X53" s="194"/>
      <c r="Y53" s="194"/>
      <c r="Z53" s="194"/>
      <c r="AA53" s="194"/>
      <c r="AB53" s="193"/>
      <c r="AC53" s="193"/>
      <c r="AD53" s="193"/>
      <c r="AE53" s="194"/>
      <c r="AF53" s="194"/>
      <c r="AG53" s="193"/>
      <c r="AH53" s="194"/>
      <c r="AI53" s="193"/>
      <c r="AJ53" s="193"/>
      <c r="AK53" s="193"/>
      <c r="AL53" s="193"/>
      <c r="AM53" s="193"/>
      <c r="AN53" s="193"/>
      <c r="AO53" s="194"/>
      <c r="AP53" s="194"/>
      <c r="AQ53" s="194"/>
      <c r="AR53" s="194"/>
      <c r="AS53" s="104"/>
      <c r="AV53" s="87"/>
      <c r="AX53" s="87"/>
      <c r="AZ53" s="87"/>
    </row>
    <row r="54" spans="1:52">
      <c r="A54" s="211"/>
      <c r="B54" s="205"/>
      <c r="C54" s="197"/>
      <c r="D54" s="218"/>
      <c r="E54" s="97" t="s">
        <v>22</v>
      </c>
      <c r="F54" s="97" t="s">
        <v>106</v>
      </c>
      <c r="G54" s="218"/>
      <c r="H54" s="91"/>
      <c r="I54" s="193"/>
      <c r="J54" s="193"/>
      <c r="K54" s="193"/>
      <c r="L54" s="193"/>
      <c r="M54" s="193"/>
      <c r="N54" s="194"/>
      <c r="O54" s="193"/>
      <c r="P54" s="193"/>
      <c r="Q54" s="194"/>
      <c r="R54" s="193"/>
      <c r="S54" s="193"/>
      <c r="T54" s="193"/>
      <c r="U54" s="194"/>
      <c r="V54" s="194"/>
      <c r="W54" s="194"/>
      <c r="X54" s="194"/>
      <c r="Y54" s="194"/>
      <c r="Z54" s="194"/>
      <c r="AA54" s="194"/>
      <c r="AB54" s="193"/>
      <c r="AC54" s="193"/>
      <c r="AD54" s="193"/>
      <c r="AE54" s="194"/>
      <c r="AF54" s="194"/>
      <c r="AG54" s="193"/>
      <c r="AH54" s="194"/>
      <c r="AI54" s="193"/>
      <c r="AJ54" s="193"/>
      <c r="AK54" s="193"/>
      <c r="AL54" s="193"/>
      <c r="AM54" s="193"/>
      <c r="AN54" s="193"/>
      <c r="AO54" s="194"/>
      <c r="AP54" s="194"/>
      <c r="AQ54" s="194"/>
      <c r="AR54" s="194"/>
      <c r="AS54" s="104"/>
    </row>
    <row r="55" spans="1:52">
      <c r="G55" s="92"/>
      <c r="H55" s="92"/>
    </row>
    <row r="56" spans="1:52">
      <c r="G56" s="92"/>
      <c r="H56" s="92"/>
    </row>
    <row r="57" spans="1:52">
      <c r="G57" s="92"/>
      <c r="H57" s="92"/>
    </row>
  </sheetData>
  <mergeCells count="273">
    <mergeCell ref="D53:D54"/>
    <mergeCell ref="H1:H3"/>
    <mergeCell ref="AP53:AP54"/>
    <mergeCell ref="AQ53:AQ54"/>
    <mergeCell ref="AI25:AI31"/>
    <mergeCell ref="AC53:AC54"/>
    <mergeCell ref="AD53:AD54"/>
    <mergeCell ref="AE53:AE54"/>
    <mergeCell ref="AF53:AF54"/>
    <mergeCell ref="R12:R19"/>
    <mergeCell ref="S12:S19"/>
    <mergeCell ref="AA4:AA11"/>
    <mergeCell ref="AB4:AB11"/>
    <mergeCell ref="AC4:AC11"/>
    <mergeCell ref="AD4:AD11"/>
    <mergeCell ref="AE4:AE11"/>
    <mergeCell ref="T12:T19"/>
    <mergeCell ref="E49:E51"/>
    <mergeCell ref="G1:G3"/>
    <mergeCell ref="L53:L54"/>
    <mergeCell ref="M53:M54"/>
    <mergeCell ref="N53:N54"/>
    <mergeCell ref="O53:O54"/>
    <mergeCell ref="P53:P54"/>
    <mergeCell ref="AM53:AM54"/>
    <mergeCell ref="AN53:AN54"/>
    <mergeCell ref="AO53:AO54"/>
    <mergeCell ref="X53:X54"/>
    <mergeCell ref="Y53:Y54"/>
    <mergeCell ref="Z53:Z54"/>
    <mergeCell ref="AA53:AA54"/>
    <mergeCell ref="AB53:AB54"/>
    <mergeCell ref="G53:G54"/>
    <mergeCell ref="I53:I54"/>
    <mergeCell ref="J53:J54"/>
    <mergeCell ref="Q53:Q54"/>
    <mergeCell ref="R53:R54"/>
    <mergeCell ref="S53:S54"/>
    <mergeCell ref="K53:K54"/>
    <mergeCell ref="AH53:AH54"/>
    <mergeCell ref="AI53:AI54"/>
    <mergeCell ref="AJ53:AJ54"/>
    <mergeCell ref="AK53:AK54"/>
    <mergeCell ref="AL53:AL54"/>
    <mergeCell ref="AV4:AV11"/>
    <mergeCell ref="AW4:AW11"/>
    <mergeCell ref="AX4:AX11"/>
    <mergeCell ref="AY4:AY11"/>
    <mergeCell ref="C20:C24"/>
    <mergeCell ref="Q12:Q19"/>
    <mergeCell ref="R32:R38"/>
    <mergeCell ref="S32:S38"/>
    <mergeCell ref="Q21:Q24"/>
    <mergeCell ref="T21:T24"/>
    <mergeCell ref="AP21:AP24"/>
    <mergeCell ref="AQ21:AQ24"/>
    <mergeCell ref="AP25:AP31"/>
    <mergeCell ref="AQ25:AQ31"/>
    <mergeCell ref="AB25:AB31"/>
    <mergeCell ref="AC25:AC31"/>
    <mergeCell ref="AD25:AD31"/>
    <mergeCell ref="AV21:AV24"/>
    <mergeCell ref="AV25:AV31"/>
    <mergeCell ref="AX25:AX31"/>
    <mergeCell ref="AX32:AX38"/>
    <mergeCell ref="AV32:AV38"/>
    <mergeCell ref="AR25:AR31"/>
    <mergeCell ref="AL32:AL33"/>
    <mergeCell ref="AR53:AR54"/>
    <mergeCell ref="D47:D52"/>
    <mergeCell ref="AG53:AG54"/>
    <mergeCell ref="BU1:CH1"/>
    <mergeCell ref="B25:B31"/>
    <mergeCell ref="E13:E14"/>
    <mergeCell ref="E17:E18"/>
    <mergeCell ref="E22:E23"/>
    <mergeCell ref="K1:P1"/>
    <mergeCell ref="Q1:T1"/>
    <mergeCell ref="AO1:AR1"/>
    <mergeCell ref="AS1:BA1"/>
    <mergeCell ref="F1:F3"/>
    <mergeCell ref="J1:J3"/>
    <mergeCell ref="AL2:AL3"/>
    <mergeCell ref="W2:W3"/>
    <mergeCell ref="I1:I3"/>
    <mergeCell ref="C1:C3"/>
    <mergeCell ref="C4:C11"/>
    <mergeCell ref="C12:C19"/>
    <mergeCell ref="C25:C31"/>
    <mergeCell ref="E20:E21"/>
    <mergeCell ref="AZ4:AZ11"/>
    <mergeCell ref="AY2:AY3"/>
    <mergeCell ref="B20:B24"/>
    <mergeCell ref="E1:E3"/>
    <mergeCell ref="A1:A3"/>
    <mergeCell ref="B1:B3"/>
    <mergeCell ref="E47:E48"/>
    <mergeCell ref="E5:E6"/>
    <mergeCell ref="D4:D11"/>
    <mergeCell ref="A4:A24"/>
    <mergeCell ref="B4:B19"/>
    <mergeCell ref="E25:E26"/>
    <mergeCell ref="E28:E30"/>
    <mergeCell ref="E32:E33"/>
    <mergeCell ref="E34:E36"/>
    <mergeCell ref="B32:B38"/>
    <mergeCell ref="E42:E43"/>
    <mergeCell ref="C32:C33"/>
    <mergeCell ref="C34:C38"/>
    <mergeCell ref="D20:D24"/>
    <mergeCell ref="B39:B46"/>
    <mergeCell ref="C39:C46"/>
    <mergeCell ref="A25:A54"/>
    <mergeCell ref="B47:B52"/>
    <mergeCell ref="C47:C52"/>
    <mergeCell ref="B53:B54"/>
    <mergeCell ref="C53:C54"/>
    <mergeCell ref="W13:W19"/>
    <mergeCell ref="X13:X19"/>
    <mergeCell ref="Y13:Y19"/>
    <mergeCell ref="AN13:AN19"/>
    <mergeCell ref="BA2:BA3"/>
    <mergeCell ref="BA4:BA11"/>
    <mergeCell ref="R4:R11"/>
    <mergeCell ref="S4:S11"/>
    <mergeCell ref="AC2:AC3"/>
    <mergeCell ref="AV2:AV3"/>
    <mergeCell ref="AT12:AT19"/>
    <mergeCell ref="AU12:AU19"/>
    <mergeCell ref="AV12:AV19"/>
    <mergeCell ref="X21:X24"/>
    <mergeCell ref="Y21:Y24"/>
    <mergeCell ref="Z21:Z24"/>
    <mergeCell ref="AA21:AA24"/>
    <mergeCell ref="AH21:AH24"/>
    <mergeCell ref="AH12:AH19"/>
    <mergeCell ref="AP32:AP38"/>
    <mergeCell ref="AE12:AE19"/>
    <mergeCell ref="AG12:AG19"/>
    <mergeCell ref="AI39:AI45"/>
    <mergeCell ref="W1:AJ1"/>
    <mergeCell ref="Q2:Q3"/>
    <mergeCell ref="R2:R3"/>
    <mergeCell ref="S2:S3"/>
    <mergeCell ref="T2:T3"/>
    <mergeCell ref="AO2:AO3"/>
    <mergeCell ref="AP2:AP3"/>
    <mergeCell ref="AD2:AD3"/>
    <mergeCell ref="AG2:AG3"/>
    <mergeCell ref="AE2:AE3"/>
    <mergeCell ref="AH2:AH3"/>
    <mergeCell ref="AI2:AI3"/>
    <mergeCell ref="X2:X3"/>
    <mergeCell ref="Y2:Y3"/>
    <mergeCell ref="Z2:Z3"/>
    <mergeCell ref="AA2:AA3"/>
    <mergeCell ref="AB2:AB3"/>
    <mergeCell ref="AF2:AF3"/>
    <mergeCell ref="AK1:AN1"/>
    <mergeCell ref="AK2:AK3"/>
    <mergeCell ref="AM2:AM3"/>
    <mergeCell ref="AN2:AN3"/>
    <mergeCell ref="AJ47:AJ52"/>
    <mergeCell ref="AH47:AH52"/>
    <mergeCell ref="AI47:AI52"/>
    <mergeCell ref="AJ12:AJ19"/>
    <mergeCell ref="AG25:AG31"/>
    <mergeCell ref="AG32:AG38"/>
    <mergeCell ref="AJ2:AJ3"/>
    <mergeCell ref="AF4:AF11"/>
    <mergeCell ref="AG4:AG11"/>
    <mergeCell ref="AH4:AH11"/>
    <mergeCell ref="AI4:AI11"/>
    <mergeCell ref="AJ4:AJ11"/>
    <mergeCell ref="AJ25:AJ31"/>
    <mergeCell ref="AN39:AN40"/>
    <mergeCell ref="AI32:AI33"/>
    <mergeCell ref="AI34:AI38"/>
    <mergeCell ref="AD32:AD33"/>
    <mergeCell ref="AD34:AD38"/>
    <mergeCell ref="AK34:AK38"/>
    <mergeCell ref="AL34:AL38"/>
    <mergeCell ref="AJ32:AJ38"/>
    <mergeCell ref="AJ39:AJ45"/>
    <mergeCell ref="AG39:AG45"/>
    <mergeCell ref="AH39:AH45"/>
    <mergeCell ref="D32:D33"/>
    <mergeCell ref="D34:D38"/>
    <mergeCell ref="R47:R52"/>
    <mergeCell ref="S47:S52"/>
    <mergeCell ref="T47:T52"/>
    <mergeCell ref="Q47:Q52"/>
    <mergeCell ref="Y47:Y52"/>
    <mergeCell ref="AE47:AE52"/>
    <mergeCell ref="E39:E40"/>
    <mergeCell ref="F39:F40"/>
    <mergeCell ref="T32:T38"/>
    <mergeCell ref="X39:X45"/>
    <mergeCell ref="Y39:Y45"/>
    <mergeCell ref="AB34:AB38"/>
    <mergeCell ref="AB32:AB33"/>
    <mergeCell ref="AC32:AC33"/>
    <mergeCell ref="AC34:AC38"/>
    <mergeCell ref="AB47:AB52"/>
    <mergeCell ref="BB1:BC1"/>
    <mergeCell ref="BB2:BB3"/>
    <mergeCell ref="BC2:BC3"/>
    <mergeCell ref="AW2:AW3"/>
    <mergeCell ref="AX2:AX3"/>
    <mergeCell ref="AZ2:AZ3"/>
    <mergeCell ref="AW12:AW19"/>
    <mergeCell ref="AY12:AY19"/>
    <mergeCell ref="AZ12:AZ19"/>
    <mergeCell ref="AO4:AO11"/>
    <mergeCell ref="AM4:AM11"/>
    <mergeCell ref="AS2:AS3"/>
    <mergeCell ref="AT2:AT3"/>
    <mergeCell ref="AU2:AU3"/>
    <mergeCell ref="AS12:AS19"/>
    <mergeCell ref="AR2:AR3"/>
    <mergeCell ref="AO12:AO19"/>
    <mergeCell ref="AP4:AP11"/>
    <mergeCell ref="AQ4:AQ11"/>
    <mergeCell ref="AQ2:AQ3"/>
    <mergeCell ref="AR4:AR11"/>
    <mergeCell ref="X4:X11"/>
    <mergeCell ref="Y4:Y11"/>
    <mergeCell ref="Z4:Z11"/>
    <mergeCell ref="W4:W11"/>
    <mergeCell ref="Z12:Z19"/>
    <mergeCell ref="AS39:AS45"/>
    <mergeCell ref="AZ47:AZ52"/>
    <mergeCell ref="AX47:AX52"/>
    <mergeCell ref="AV47:AV52"/>
    <mergeCell ref="AV39:AV45"/>
    <mergeCell ref="AM12:AM19"/>
    <mergeCell ref="AS4:AS11"/>
    <mergeCell ref="AT4:AT11"/>
    <mergeCell ref="AU4:AU11"/>
    <mergeCell ref="AP47:AP52"/>
    <mergeCell ref="AO47:AO52"/>
    <mergeCell ref="AQ47:AQ52"/>
    <mergeCell ref="AR47:AR52"/>
    <mergeCell ref="AQ32:AQ38"/>
    <mergeCell ref="AR32:AR38"/>
    <mergeCell ref="AO39:AO45"/>
    <mergeCell ref="AP39:AP45"/>
    <mergeCell ref="X47:X52"/>
    <mergeCell ref="AG47:AG52"/>
    <mergeCell ref="K2:K3"/>
    <mergeCell ref="D25:D31"/>
    <mergeCell ref="E9:E10"/>
    <mergeCell ref="D12:D19"/>
    <mergeCell ref="D1:D3"/>
    <mergeCell ref="T53:T54"/>
    <mergeCell ref="U53:U54"/>
    <mergeCell ref="V53:V54"/>
    <mergeCell ref="W53:W54"/>
    <mergeCell ref="N2:N3"/>
    <mergeCell ref="O2:O3"/>
    <mergeCell ref="P2:P3"/>
    <mergeCell ref="O32:O33"/>
    <mergeCell ref="P32:P33"/>
    <mergeCell ref="Q4:Q11"/>
    <mergeCell ref="T4:T11"/>
    <mergeCell ref="U2:U3"/>
    <mergeCell ref="V2:V3"/>
    <mergeCell ref="U4:U11"/>
    <mergeCell ref="V4:V11"/>
    <mergeCell ref="L2:L3"/>
    <mergeCell ref="M2:M3"/>
    <mergeCell ref="D39:D41"/>
    <mergeCell ref="D42:D43"/>
  </mergeCells>
  <dataValidations count="2">
    <dataValidation type="list" showInputMessage="1" showErrorMessage="1" sqref="F4:F39 F41:F52">
      <formula1>"Online Retail, Travel, Mobile Operators, Cable Operators, Retail Banks, Credit Card, Investments, Property Insurance, Payers, Real Estate, Auto Manufacturers, Energy"</formula1>
    </dataValidation>
    <dataValidation type="list" showInputMessage="1" showErrorMessage="1" sqref="J4:J53">
      <formula1>"Y, N"</formula1>
    </dataValidation>
  </dataValidation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2" sqref="E2"/>
    </sheetView>
  </sheetViews>
  <sheetFormatPr defaultColWidth="8.85546875" defaultRowHeight="15"/>
  <cols>
    <col min="3" max="3" width="16.140625" customWidth="1"/>
    <col min="4" max="4" width="14" customWidth="1"/>
  </cols>
  <sheetData>
    <row r="1" spans="1:5">
      <c r="A1" s="4" t="s">
        <v>220</v>
      </c>
      <c r="C1" s="4" t="s">
        <v>223</v>
      </c>
      <c r="E1" s="4" t="s">
        <v>224</v>
      </c>
    </row>
    <row r="2" spans="1:5">
      <c r="A2" t="s">
        <v>221</v>
      </c>
      <c r="C2" t="s">
        <v>226</v>
      </c>
      <c r="E2" t="s">
        <v>225</v>
      </c>
    </row>
    <row r="3" spans="1:5">
      <c r="A3" t="s">
        <v>222</v>
      </c>
      <c r="C3" t="s">
        <v>227</v>
      </c>
    </row>
    <row r="4" spans="1:5">
      <c r="C4" t="s">
        <v>228</v>
      </c>
    </row>
    <row r="5" spans="1:5">
      <c r="C5" t="s">
        <v>229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0"/>
  <sheetViews>
    <sheetView workbookViewId="0">
      <selection activeCell="D15" sqref="D15"/>
    </sheetView>
  </sheetViews>
  <sheetFormatPr defaultColWidth="11.42578125" defaultRowHeight="15"/>
  <cols>
    <col min="1" max="1" width="12.140625" customWidth="1"/>
    <col min="2" max="2" width="26.42578125" customWidth="1"/>
    <col min="3" max="3" width="31.28515625" customWidth="1"/>
    <col min="4" max="4" width="20.140625" customWidth="1"/>
  </cols>
  <sheetData>
    <row r="1" spans="1:5">
      <c r="A1" s="222" t="s">
        <v>230</v>
      </c>
      <c r="B1" s="224" t="s">
        <v>231</v>
      </c>
      <c r="C1" s="224" t="s">
        <v>232</v>
      </c>
      <c r="D1" s="224" t="s">
        <v>233</v>
      </c>
      <c r="E1" s="224" t="s">
        <v>234</v>
      </c>
    </row>
    <row r="2" spans="1:5">
      <c r="A2" s="223"/>
      <c r="B2" s="224"/>
      <c r="C2" s="224"/>
      <c r="D2" s="224"/>
      <c r="E2" s="224"/>
    </row>
    <row r="4" spans="1:5">
      <c r="A4" s="112"/>
      <c r="B4" s="112"/>
      <c r="C4" s="112"/>
      <c r="D4" s="112"/>
      <c r="E4" s="111" t="s">
        <v>235</v>
      </c>
    </row>
    <row r="5" spans="1:5" ht="30">
      <c r="A5" s="113" t="s">
        <v>106</v>
      </c>
      <c r="B5" s="114" t="s">
        <v>236</v>
      </c>
      <c r="C5" s="114" t="s">
        <v>237</v>
      </c>
      <c r="D5" s="113" t="s">
        <v>238</v>
      </c>
      <c r="E5" s="115">
        <v>100000000</v>
      </c>
    </row>
    <row r="6" spans="1:5">
      <c r="A6" s="113" t="s">
        <v>106</v>
      </c>
      <c r="B6" s="114" t="s">
        <v>236</v>
      </c>
      <c r="C6" s="114" t="s">
        <v>239</v>
      </c>
      <c r="D6" s="113" t="s">
        <v>240</v>
      </c>
      <c r="E6" s="115">
        <v>80300000</v>
      </c>
    </row>
    <row r="7" spans="1:5">
      <c r="A7" s="113" t="s">
        <v>106</v>
      </c>
      <c r="B7" s="114" t="s">
        <v>236</v>
      </c>
      <c r="C7" s="114" t="s">
        <v>241</v>
      </c>
      <c r="D7" s="113" t="s">
        <v>242</v>
      </c>
      <c r="E7" s="115">
        <v>51000000</v>
      </c>
    </row>
    <row r="8" spans="1:5">
      <c r="A8" s="113" t="s">
        <v>106</v>
      </c>
      <c r="B8" s="114" t="s">
        <v>236</v>
      </c>
      <c r="C8" s="114" t="s">
        <v>243</v>
      </c>
      <c r="D8" s="113" t="s">
        <v>244</v>
      </c>
      <c r="E8" s="115">
        <v>40656000</v>
      </c>
    </row>
    <row r="9" spans="1:5">
      <c r="A9" s="113" t="s">
        <v>106</v>
      </c>
      <c r="B9" s="114" t="s">
        <v>236</v>
      </c>
      <c r="C9" s="114" t="s">
        <v>245</v>
      </c>
      <c r="D9" s="113" t="s">
        <v>246</v>
      </c>
      <c r="E9" s="115">
        <v>35800000</v>
      </c>
    </row>
    <row r="10" spans="1:5">
      <c r="A10" s="113" t="s">
        <v>106</v>
      </c>
      <c r="B10" s="114" t="s">
        <v>236</v>
      </c>
      <c r="C10" s="114" t="s">
        <v>247</v>
      </c>
      <c r="D10" s="113" t="s">
        <v>248</v>
      </c>
      <c r="E10" s="115">
        <v>33800000</v>
      </c>
    </row>
    <row r="11" spans="1:5">
      <c r="A11" s="113" t="s">
        <v>106</v>
      </c>
      <c r="B11" s="114" t="s">
        <v>236</v>
      </c>
      <c r="C11" s="114" t="s">
        <v>249</v>
      </c>
      <c r="D11" s="113" t="s">
        <v>250</v>
      </c>
      <c r="E11" s="115">
        <v>33500000</v>
      </c>
    </row>
    <row r="12" spans="1:5">
      <c r="A12" s="113" t="s">
        <v>106</v>
      </c>
      <c r="B12" s="114" t="s">
        <v>236</v>
      </c>
      <c r="C12" s="114" t="s">
        <v>251</v>
      </c>
      <c r="D12" s="113" t="s">
        <v>252</v>
      </c>
      <c r="E12" s="115">
        <v>9000000</v>
      </c>
    </row>
    <row r="13" spans="1:5">
      <c r="A13" s="113" t="s">
        <v>106</v>
      </c>
      <c r="B13" s="114" t="s">
        <v>236</v>
      </c>
      <c r="C13" s="114" t="s">
        <v>253</v>
      </c>
      <c r="D13" s="113" t="s">
        <v>254</v>
      </c>
      <c r="E13" s="115">
        <v>7000000</v>
      </c>
    </row>
    <row r="14" spans="1:5">
      <c r="A14" s="113" t="s">
        <v>106</v>
      </c>
      <c r="B14" s="114" t="s">
        <v>236</v>
      </c>
      <c r="C14" s="114" t="s">
        <v>255</v>
      </c>
      <c r="D14" s="113" t="s">
        <v>256</v>
      </c>
      <c r="E14" s="115">
        <v>7000000</v>
      </c>
    </row>
    <row r="15" spans="1:5">
      <c r="A15" s="113" t="s">
        <v>106</v>
      </c>
      <c r="B15" s="114" t="s">
        <v>236</v>
      </c>
      <c r="C15" s="114" t="s">
        <v>257</v>
      </c>
      <c r="D15" s="113" t="s">
        <v>258</v>
      </c>
      <c r="E15" s="115">
        <v>5400000</v>
      </c>
    </row>
    <row r="16" spans="1:5">
      <c r="A16" s="113" t="s">
        <v>106</v>
      </c>
      <c r="B16" s="114" t="s">
        <v>236</v>
      </c>
      <c r="C16" s="114" t="s">
        <v>259</v>
      </c>
      <c r="D16" s="113" t="s">
        <v>260</v>
      </c>
      <c r="E16" s="115">
        <v>5000000</v>
      </c>
    </row>
    <row r="17" spans="1:5">
      <c r="A17" s="113" t="s">
        <v>106</v>
      </c>
      <c r="B17" s="114" t="s">
        <v>236</v>
      </c>
      <c r="C17" s="114" t="s">
        <v>261</v>
      </c>
      <c r="D17" s="113" t="s">
        <v>248</v>
      </c>
      <c r="E17" s="115">
        <v>3400000</v>
      </c>
    </row>
    <row r="18" spans="1:5">
      <c r="A18" s="113" t="s">
        <v>106</v>
      </c>
      <c r="B18" s="114" t="s">
        <v>236</v>
      </c>
      <c r="C18" s="114" t="s">
        <v>262</v>
      </c>
      <c r="D18" s="113" t="s">
        <v>263</v>
      </c>
      <c r="E18" s="115">
        <v>2700000</v>
      </c>
    </row>
    <row r="19" spans="1:5">
      <c r="A19" s="113" t="s">
        <v>106</v>
      </c>
      <c r="B19" s="114" t="s">
        <v>236</v>
      </c>
      <c r="C19" s="114" t="s">
        <v>264</v>
      </c>
      <c r="D19" s="113" t="s">
        <v>265</v>
      </c>
      <c r="E19" s="115">
        <v>2700000</v>
      </c>
    </row>
    <row r="20" spans="1:5">
      <c r="A20" s="113" t="s">
        <v>106</v>
      </c>
      <c r="B20" s="114" t="s">
        <v>236</v>
      </c>
      <c r="C20" s="114" t="s">
        <v>266</v>
      </c>
      <c r="D20" s="113" t="s">
        <v>267</v>
      </c>
      <c r="E20" s="115">
        <v>2560300</v>
      </c>
    </row>
    <row r="21" spans="1:5">
      <c r="A21" s="113" t="s">
        <v>106</v>
      </c>
      <c r="B21" s="114" t="s">
        <v>236</v>
      </c>
      <c r="C21" s="114" t="s">
        <v>268</v>
      </c>
      <c r="D21" s="113" t="s">
        <v>269</v>
      </c>
      <c r="E21" s="115">
        <v>2200000</v>
      </c>
    </row>
    <row r="22" spans="1:5">
      <c r="A22" s="113" t="s">
        <v>106</v>
      </c>
      <c r="B22" s="114" t="s">
        <v>236</v>
      </c>
      <c r="C22" s="114" t="s">
        <v>270</v>
      </c>
      <c r="D22" s="113" t="s">
        <v>271</v>
      </c>
      <c r="E22" s="115">
        <v>1800000</v>
      </c>
    </row>
    <row r="23" spans="1:5">
      <c r="A23" s="113" t="s">
        <v>106</v>
      </c>
      <c r="B23" s="114" t="s">
        <v>236</v>
      </c>
      <c r="C23" s="114" t="s">
        <v>272</v>
      </c>
      <c r="D23" s="113" t="s">
        <v>269</v>
      </c>
      <c r="E23" s="115">
        <v>1600000</v>
      </c>
    </row>
    <row r="24" spans="1:5">
      <c r="A24" s="113" t="s">
        <v>106</v>
      </c>
      <c r="B24" s="114" t="s">
        <v>236</v>
      </c>
      <c r="C24" s="114" t="s">
        <v>273</v>
      </c>
      <c r="D24" s="113" t="s">
        <v>274</v>
      </c>
      <c r="E24" s="115">
        <v>1600000</v>
      </c>
    </row>
    <row r="25" spans="1:5">
      <c r="A25" s="113" t="s">
        <v>106</v>
      </c>
      <c r="B25" s="114" t="s">
        <v>236</v>
      </c>
      <c r="C25" s="114" t="s">
        <v>275</v>
      </c>
      <c r="D25" s="113" t="s">
        <v>276</v>
      </c>
      <c r="E25" s="115">
        <v>1500000</v>
      </c>
    </row>
    <row r="26" spans="1:5">
      <c r="A26" s="113" t="s">
        <v>106</v>
      </c>
      <c r="B26" s="114" t="s">
        <v>236</v>
      </c>
      <c r="C26" s="114" t="s">
        <v>277</v>
      </c>
      <c r="D26" s="113" t="s">
        <v>278</v>
      </c>
      <c r="E26" s="115">
        <v>1100000</v>
      </c>
    </row>
    <row r="27" spans="1:5">
      <c r="A27" s="113" t="s">
        <v>106</v>
      </c>
      <c r="B27" s="114" t="s">
        <v>236</v>
      </c>
      <c r="C27" s="114" t="s">
        <v>279</v>
      </c>
      <c r="D27" s="113" t="s">
        <v>280</v>
      </c>
      <c r="E27" s="115">
        <v>1000000</v>
      </c>
    </row>
    <row r="28" spans="1:5">
      <c r="A28" s="113" t="s">
        <v>106</v>
      </c>
      <c r="B28" s="114" t="s">
        <v>236</v>
      </c>
      <c r="C28" s="114" t="s">
        <v>281</v>
      </c>
      <c r="D28" s="113" t="s">
        <v>282</v>
      </c>
      <c r="E28" s="115"/>
    </row>
    <row r="29" spans="1:5">
      <c r="A29" s="113" t="s">
        <v>106</v>
      </c>
      <c r="B29" s="114" t="s">
        <v>236</v>
      </c>
      <c r="C29" s="114" t="s">
        <v>283</v>
      </c>
      <c r="D29" s="113" t="s">
        <v>284</v>
      </c>
      <c r="E29" s="115"/>
    </row>
    <row r="31" spans="1:5">
      <c r="A31" s="112"/>
      <c r="B31" s="112"/>
      <c r="C31" s="112"/>
      <c r="D31" s="112"/>
      <c r="E31" s="111" t="s">
        <v>285</v>
      </c>
    </row>
    <row r="32" spans="1:5">
      <c r="A32" s="113" t="s">
        <v>286</v>
      </c>
      <c r="B32" s="114" t="s">
        <v>287</v>
      </c>
      <c r="C32" s="114" t="s">
        <v>251</v>
      </c>
      <c r="D32" s="113" t="s">
        <v>252</v>
      </c>
      <c r="E32" s="115">
        <v>8600</v>
      </c>
    </row>
    <row r="33" spans="1:5">
      <c r="A33" s="113" t="s">
        <v>286</v>
      </c>
      <c r="B33" s="114" t="s">
        <v>287</v>
      </c>
      <c r="C33" s="114" t="s">
        <v>288</v>
      </c>
      <c r="D33" s="113" t="s">
        <v>289</v>
      </c>
      <c r="E33" s="115">
        <v>8400</v>
      </c>
    </row>
    <row r="34" spans="1:5">
      <c r="A34" s="113" t="s">
        <v>286</v>
      </c>
      <c r="B34" s="114" t="s">
        <v>287</v>
      </c>
      <c r="C34" s="114" t="s">
        <v>290</v>
      </c>
      <c r="D34" s="113" t="s">
        <v>291</v>
      </c>
      <c r="E34" s="115">
        <v>7460</v>
      </c>
    </row>
    <row r="35" spans="1:5">
      <c r="A35" s="113" t="s">
        <v>286</v>
      </c>
      <c r="B35" s="114" t="s">
        <v>287</v>
      </c>
      <c r="C35" s="114" t="s">
        <v>292</v>
      </c>
      <c r="D35" s="113" t="s">
        <v>293</v>
      </c>
      <c r="E35" s="115">
        <v>7288</v>
      </c>
    </row>
    <row r="36" spans="1:5" ht="30">
      <c r="A36" s="113" t="s">
        <v>286</v>
      </c>
      <c r="B36" s="114" t="s">
        <v>287</v>
      </c>
      <c r="C36" s="114" t="s">
        <v>294</v>
      </c>
      <c r="D36" s="113" t="s">
        <v>295</v>
      </c>
      <c r="E36" s="115">
        <v>6000</v>
      </c>
    </row>
    <row r="37" spans="1:5">
      <c r="A37" s="113" t="s">
        <v>286</v>
      </c>
      <c r="B37" s="114" t="s">
        <v>287</v>
      </c>
      <c r="C37" s="114" t="s">
        <v>296</v>
      </c>
      <c r="D37" s="113" t="s">
        <v>297</v>
      </c>
      <c r="E37" s="115">
        <v>5104</v>
      </c>
    </row>
    <row r="38" spans="1:5">
      <c r="A38" s="113" t="s">
        <v>286</v>
      </c>
      <c r="B38" s="114" t="s">
        <v>287</v>
      </c>
      <c r="C38" s="114" t="s">
        <v>298</v>
      </c>
      <c r="D38" s="113" t="s">
        <v>299</v>
      </c>
      <c r="E38" s="115">
        <v>4617</v>
      </c>
    </row>
    <row r="39" spans="1:5">
      <c r="A39" s="113" t="s">
        <v>286</v>
      </c>
      <c r="B39" s="114" t="s">
        <v>287</v>
      </c>
      <c r="C39" s="114" t="s">
        <v>300</v>
      </c>
      <c r="D39" s="113" t="s">
        <v>301</v>
      </c>
      <c r="E39" s="115">
        <v>4571</v>
      </c>
    </row>
    <row r="40" spans="1:5" ht="30">
      <c r="A40" s="113" t="s">
        <v>286</v>
      </c>
      <c r="B40" s="114" t="s">
        <v>287</v>
      </c>
      <c r="C40" s="114" t="s">
        <v>302</v>
      </c>
      <c r="D40" s="113" t="s">
        <v>250</v>
      </c>
      <c r="E40" s="115">
        <v>4500</v>
      </c>
    </row>
    <row r="41" spans="1:5">
      <c r="A41" s="113" t="s">
        <v>286</v>
      </c>
      <c r="B41" s="114" t="s">
        <v>287</v>
      </c>
      <c r="C41" s="114" t="s">
        <v>303</v>
      </c>
      <c r="D41" s="113" t="s">
        <v>304</v>
      </c>
      <c r="E41" s="115">
        <v>4434</v>
      </c>
    </row>
    <row r="42" spans="1:5">
      <c r="A42" s="113" t="s">
        <v>286</v>
      </c>
      <c r="B42" s="114" t="s">
        <v>287</v>
      </c>
      <c r="C42" s="114" t="s">
        <v>305</v>
      </c>
      <c r="D42" s="113" t="s">
        <v>306</v>
      </c>
      <c r="E42" s="115">
        <v>3653</v>
      </c>
    </row>
    <row r="43" spans="1:5" ht="30">
      <c r="A43" s="113" t="s">
        <v>286</v>
      </c>
      <c r="B43" s="114" t="s">
        <v>287</v>
      </c>
      <c r="C43" s="114" t="s">
        <v>307</v>
      </c>
      <c r="D43" s="113" t="s">
        <v>308</v>
      </c>
      <c r="E43" s="115">
        <v>3514</v>
      </c>
    </row>
    <row r="44" spans="1:5">
      <c r="A44" s="113" t="s">
        <v>286</v>
      </c>
      <c r="B44" s="114" t="s">
        <v>287</v>
      </c>
      <c r="C44" s="114" t="s">
        <v>309</v>
      </c>
      <c r="D44" s="113" t="s">
        <v>310</v>
      </c>
      <c r="E44" s="115">
        <v>3084</v>
      </c>
    </row>
    <row r="45" spans="1:5">
      <c r="A45" s="113" t="s">
        <v>286</v>
      </c>
      <c r="B45" s="114" t="s">
        <v>287</v>
      </c>
      <c r="C45" s="114" t="s">
        <v>311</v>
      </c>
      <c r="D45" s="113" t="s">
        <v>312</v>
      </c>
      <c r="E45" s="115">
        <v>3000</v>
      </c>
    </row>
    <row r="46" spans="1:5">
      <c r="A46" s="113" t="s">
        <v>286</v>
      </c>
      <c r="B46" s="114" t="s">
        <v>287</v>
      </c>
      <c r="C46" s="114" t="s">
        <v>313</v>
      </c>
      <c r="D46" s="113" t="s">
        <v>314</v>
      </c>
      <c r="E46" s="115">
        <v>2884</v>
      </c>
    </row>
    <row r="47" spans="1:5">
      <c r="A47" s="113" t="s">
        <v>286</v>
      </c>
      <c r="B47" s="114" t="s">
        <v>287</v>
      </c>
      <c r="C47" s="114" t="s">
        <v>315</v>
      </c>
      <c r="D47" s="113" t="s">
        <v>316</v>
      </c>
      <c r="E47" s="115">
        <v>2798</v>
      </c>
    </row>
    <row r="48" spans="1:5">
      <c r="A48" s="113" t="s">
        <v>286</v>
      </c>
      <c r="B48" s="114" t="s">
        <v>287</v>
      </c>
      <c r="C48" s="114" t="s">
        <v>317</v>
      </c>
      <c r="D48" s="113" t="s">
        <v>318</v>
      </c>
      <c r="E48" s="115">
        <v>2707</v>
      </c>
    </row>
    <row r="49" spans="1:5" ht="30">
      <c r="A49" s="113" t="s">
        <v>286</v>
      </c>
      <c r="B49" s="114" t="s">
        <v>287</v>
      </c>
      <c r="C49" s="114" t="s">
        <v>319</v>
      </c>
      <c r="D49" s="113" t="s">
        <v>320</v>
      </c>
      <c r="E49" s="115">
        <v>2558</v>
      </c>
    </row>
    <row r="50" spans="1:5">
      <c r="A50" s="113" t="s">
        <v>286</v>
      </c>
      <c r="B50" s="114" t="s">
        <v>287</v>
      </c>
      <c r="C50" s="114" t="s">
        <v>321</v>
      </c>
      <c r="D50" s="113" t="s">
        <v>322</v>
      </c>
      <c r="E50" s="113">
        <v>2545</v>
      </c>
    </row>
    <row r="51" spans="1:5">
      <c r="A51" s="113" t="s">
        <v>286</v>
      </c>
      <c r="B51" s="114" t="s">
        <v>287</v>
      </c>
      <c r="C51" s="114" t="s">
        <v>323</v>
      </c>
      <c r="D51" s="113" t="s">
        <v>324</v>
      </c>
      <c r="E51" s="115">
        <v>2399</v>
      </c>
    </row>
    <row r="52" spans="1:5">
      <c r="A52" s="113" t="s">
        <v>286</v>
      </c>
      <c r="B52" s="114" t="s">
        <v>287</v>
      </c>
      <c r="C52" s="114" t="s">
        <v>325</v>
      </c>
      <c r="D52" s="113" t="s">
        <v>326</v>
      </c>
      <c r="E52" s="115">
        <v>2396</v>
      </c>
    </row>
    <row r="53" spans="1:5">
      <c r="A53" s="113" t="s">
        <v>286</v>
      </c>
      <c r="B53" s="114" t="s">
        <v>287</v>
      </c>
      <c r="C53" s="114" t="s">
        <v>327</v>
      </c>
      <c r="D53" s="113" t="s">
        <v>328</v>
      </c>
      <c r="E53" s="115">
        <v>2300</v>
      </c>
    </row>
    <row r="54" spans="1:5">
      <c r="A54" s="113" t="s">
        <v>286</v>
      </c>
      <c r="B54" s="114" t="s">
        <v>287</v>
      </c>
      <c r="C54" s="114" t="s">
        <v>329</v>
      </c>
      <c r="D54" s="113" t="s">
        <v>330</v>
      </c>
      <c r="E54" s="115">
        <f>SUM(104, 16, 95, 100, 20, 25, 89, 18, 35, 25, 6, 15, 25, 64, 18, 228, 583, 478, 18, 20, 69, 25, 114)</f>
        <v>2190</v>
      </c>
    </row>
    <row r="55" spans="1:5">
      <c r="A55" s="113" t="s">
        <v>286</v>
      </c>
      <c r="B55" s="114" t="s">
        <v>287</v>
      </c>
      <c r="C55" s="114" t="s">
        <v>331</v>
      </c>
      <c r="D55" s="113" t="s">
        <v>332</v>
      </c>
      <c r="E55" s="115">
        <f>SUM(200, 238, 491, 168, 282, 145, 166, 156, 254)</f>
        <v>2100</v>
      </c>
    </row>
    <row r="56" spans="1:5">
      <c r="A56" s="113" t="s">
        <v>286</v>
      </c>
      <c r="B56" s="114" t="s">
        <v>287</v>
      </c>
      <c r="C56" s="114" t="s">
        <v>333</v>
      </c>
      <c r="D56" s="113" t="s">
        <v>334</v>
      </c>
      <c r="E56" s="115">
        <f>SUM(343, 181, 536, 675, 193, 16, 149)</f>
        <v>2093</v>
      </c>
    </row>
    <row r="57" spans="1:5">
      <c r="A57" s="113" t="s">
        <v>286</v>
      </c>
      <c r="B57" s="114" t="s">
        <v>287</v>
      </c>
      <c r="C57" s="114" t="s">
        <v>335</v>
      </c>
      <c r="D57" s="113" t="s">
        <v>336</v>
      </c>
      <c r="E57" s="115">
        <v>2046</v>
      </c>
    </row>
    <row r="58" spans="1:5">
      <c r="A58" s="113" t="s">
        <v>286</v>
      </c>
      <c r="B58" s="114" t="s">
        <v>287</v>
      </c>
      <c r="C58" s="114" t="s">
        <v>337</v>
      </c>
      <c r="D58" s="113" t="s">
        <v>338</v>
      </c>
      <c r="E58" s="115">
        <v>1999</v>
      </c>
    </row>
    <row r="59" spans="1:5">
      <c r="A59" s="113" t="s">
        <v>286</v>
      </c>
      <c r="B59" s="114" t="s">
        <v>287</v>
      </c>
      <c r="C59" s="114" t="s">
        <v>339</v>
      </c>
      <c r="D59" s="113" t="s">
        <v>340</v>
      </c>
      <c r="E59" s="115">
        <v>1997</v>
      </c>
    </row>
    <row r="60" spans="1:5">
      <c r="A60" s="113" t="s">
        <v>286</v>
      </c>
      <c r="B60" s="114" t="s">
        <v>287</v>
      </c>
      <c r="C60" s="114" t="s">
        <v>341</v>
      </c>
      <c r="D60" s="113" t="s">
        <v>342</v>
      </c>
      <c r="E60" s="115">
        <v>1929</v>
      </c>
    </row>
    <row r="61" spans="1:5">
      <c r="A61" s="113" t="s">
        <v>286</v>
      </c>
      <c r="B61" s="114" t="s">
        <v>287</v>
      </c>
      <c r="C61" s="114" t="s">
        <v>343</v>
      </c>
      <c r="D61" s="113" t="s">
        <v>344</v>
      </c>
      <c r="E61" s="115">
        <v>1853</v>
      </c>
    </row>
    <row r="62" spans="1:5" ht="30">
      <c r="A62" s="113" t="s">
        <v>286</v>
      </c>
      <c r="B62" s="114" t="s">
        <v>287</v>
      </c>
      <c r="C62" s="114" t="s">
        <v>345</v>
      </c>
      <c r="D62" s="113" t="s">
        <v>346</v>
      </c>
      <c r="E62" s="115">
        <v>1794</v>
      </c>
    </row>
    <row r="63" spans="1:5">
      <c r="A63" s="113" t="s">
        <v>286</v>
      </c>
      <c r="B63" s="114" t="s">
        <v>287</v>
      </c>
      <c r="C63" s="114" t="s">
        <v>347</v>
      </c>
      <c r="D63" s="113" t="s">
        <v>274</v>
      </c>
      <c r="E63" s="115">
        <v>1752</v>
      </c>
    </row>
    <row r="64" spans="1:5">
      <c r="A64" s="113" t="s">
        <v>286</v>
      </c>
      <c r="B64" s="114" t="s">
        <v>287</v>
      </c>
      <c r="C64" s="114" t="s">
        <v>348</v>
      </c>
      <c r="D64" s="113" t="s">
        <v>328</v>
      </c>
      <c r="E64" s="115">
        <v>1709</v>
      </c>
    </row>
    <row r="65" spans="1:5">
      <c r="A65" s="113" t="s">
        <v>286</v>
      </c>
      <c r="B65" s="114" t="s">
        <v>287</v>
      </c>
      <c r="C65" s="114" t="s">
        <v>349</v>
      </c>
      <c r="D65" s="113" t="s">
        <v>350</v>
      </c>
      <c r="E65" s="115">
        <v>1708</v>
      </c>
    </row>
    <row r="66" spans="1:5">
      <c r="A66" s="113" t="s">
        <v>286</v>
      </c>
      <c r="B66" s="114" t="s">
        <v>287</v>
      </c>
      <c r="C66" s="114" t="s">
        <v>351</v>
      </c>
      <c r="D66" s="113" t="s">
        <v>352</v>
      </c>
      <c r="E66" s="115">
        <v>1650</v>
      </c>
    </row>
    <row r="67" spans="1:5">
      <c r="A67" s="113" t="s">
        <v>286</v>
      </c>
      <c r="B67" s="114" t="s">
        <v>287</v>
      </c>
      <c r="C67" s="114" t="s">
        <v>353</v>
      </c>
      <c r="D67" s="113" t="s">
        <v>354</v>
      </c>
      <c r="E67" s="115">
        <v>1612</v>
      </c>
    </row>
    <row r="68" spans="1:5">
      <c r="A68" s="113" t="s">
        <v>286</v>
      </c>
      <c r="B68" s="114" t="s">
        <v>287</v>
      </c>
      <c r="C68" s="114" t="s">
        <v>355</v>
      </c>
      <c r="D68" s="113" t="s">
        <v>356</v>
      </c>
      <c r="E68" s="115">
        <v>1563</v>
      </c>
    </row>
    <row r="69" spans="1:5">
      <c r="A69" s="113" t="s">
        <v>286</v>
      </c>
      <c r="B69" s="114" t="s">
        <v>287</v>
      </c>
      <c r="C69" s="114" t="s">
        <v>357</v>
      </c>
      <c r="D69" s="113" t="s">
        <v>358</v>
      </c>
      <c r="E69" s="115">
        <v>1420</v>
      </c>
    </row>
    <row r="70" spans="1:5">
      <c r="A70" s="113" t="s">
        <v>286</v>
      </c>
      <c r="B70" s="114" t="s">
        <v>287</v>
      </c>
      <c r="C70" s="114" t="s">
        <v>359</v>
      </c>
      <c r="D70" s="113" t="s">
        <v>360</v>
      </c>
      <c r="E70" s="115">
        <v>1404</v>
      </c>
    </row>
    <row r="71" spans="1:5">
      <c r="A71" s="113" t="s">
        <v>286</v>
      </c>
      <c r="B71" s="114" t="s">
        <v>287</v>
      </c>
      <c r="C71" s="114" t="s">
        <v>361</v>
      </c>
      <c r="D71" s="113" t="s">
        <v>334</v>
      </c>
      <c r="E71" s="115">
        <v>1372</v>
      </c>
    </row>
    <row r="72" spans="1:5">
      <c r="A72" s="113" t="s">
        <v>286</v>
      </c>
      <c r="B72" s="114" t="s">
        <v>287</v>
      </c>
      <c r="C72" s="114" t="s">
        <v>362</v>
      </c>
      <c r="D72" s="113" t="s">
        <v>363</v>
      </c>
      <c r="E72" s="115">
        <v>1363</v>
      </c>
    </row>
    <row r="73" spans="1:5">
      <c r="A73" s="113" t="s">
        <v>286</v>
      </c>
      <c r="B73" s="114" t="s">
        <v>287</v>
      </c>
      <c r="C73" s="114" t="s">
        <v>364</v>
      </c>
      <c r="D73" s="113" t="s">
        <v>365</v>
      </c>
      <c r="E73" s="115">
        <v>1321</v>
      </c>
    </row>
    <row r="74" spans="1:5">
      <c r="A74" s="113" t="s">
        <v>286</v>
      </c>
      <c r="B74" s="114" t="s">
        <v>287</v>
      </c>
      <c r="C74" s="114" t="s">
        <v>366</v>
      </c>
      <c r="D74" s="113" t="s">
        <v>367</v>
      </c>
      <c r="E74" s="115">
        <v>1187</v>
      </c>
    </row>
    <row r="75" spans="1:5">
      <c r="A75" s="113" t="s">
        <v>286</v>
      </c>
      <c r="B75" s="114" t="s">
        <v>287</v>
      </c>
      <c r="C75" s="114" t="s">
        <v>368</v>
      </c>
      <c r="D75" s="113" t="s">
        <v>369</v>
      </c>
      <c r="E75" s="115">
        <v>1127</v>
      </c>
    </row>
    <row r="76" spans="1:5">
      <c r="A76" s="113" t="s">
        <v>286</v>
      </c>
      <c r="B76" s="114" t="s">
        <v>287</v>
      </c>
      <c r="C76" s="114" t="s">
        <v>370</v>
      </c>
      <c r="D76" s="113" t="s">
        <v>269</v>
      </c>
      <c r="E76" s="115">
        <v>1106</v>
      </c>
    </row>
    <row r="77" spans="1:5" ht="30">
      <c r="A77" s="113" t="s">
        <v>286</v>
      </c>
      <c r="B77" s="114" t="s">
        <v>287</v>
      </c>
      <c r="C77" s="114" t="s">
        <v>371</v>
      </c>
      <c r="D77" s="113" t="s">
        <v>238</v>
      </c>
      <c r="E77" s="115">
        <v>1095</v>
      </c>
    </row>
    <row r="78" spans="1:5">
      <c r="A78" s="113" t="s">
        <v>286</v>
      </c>
      <c r="B78" s="114" t="s">
        <v>287</v>
      </c>
      <c r="C78" s="114" t="s">
        <v>372</v>
      </c>
      <c r="D78" s="113" t="s">
        <v>246</v>
      </c>
      <c r="E78" s="115">
        <v>1084</v>
      </c>
    </row>
    <row r="79" spans="1:5">
      <c r="A79" s="113" t="s">
        <v>286</v>
      </c>
      <c r="B79" s="114" t="s">
        <v>287</v>
      </c>
      <c r="C79" s="114" t="s">
        <v>373</v>
      </c>
      <c r="D79" s="113" t="s">
        <v>374</v>
      </c>
      <c r="E79" s="115">
        <v>1032</v>
      </c>
    </row>
    <row r="80" spans="1:5">
      <c r="A80" s="113" t="s">
        <v>286</v>
      </c>
      <c r="B80" s="114" t="s">
        <v>287</v>
      </c>
      <c r="C80" s="114" t="s">
        <v>375</v>
      </c>
      <c r="D80" s="113" t="s">
        <v>376</v>
      </c>
      <c r="E80" s="115">
        <v>1014</v>
      </c>
    </row>
    <row r="81" spans="1:5">
      <c r="A81" s="113" t="s">
        <v>286</v>
      </c>
      <c r="B81" s="114" t="s">
        <v>287</v>
      </c>
      <c r="C81" s="114" t="s">
        <v>377</v>
      </c>
      <c r="D81" s="113" t="s">
        <v>378</v>
      </c>
      <c r="E81" s="115">
        <v>1010</v>
      </c>
    </row>
    <row r="82" spans="1:5">
      <c r="A82" s="113" t="s">
        <v>286</v>
      </c>
      <c r="B82" s="114" t="s">
        <v>287</v>
      </c>
      <c r="C82" s="114" t="s">
        <v>379</v>
      </c>
      <c r="D82" s="113" t="s">
        <v>380</v>
      </c>
      <c r="E82" s="115">
        <v>945</v>
      </c>
    </row>
    <row r="83" spans="1:5" ht="30">
      <c r="A83" s="113" t="s">
        <v>286</v>
      </c>
      <c r="B83" s="114" t="s">
        <v>287</v>
      </c>
      <c r="C83" s="114" t="s">
        <v>381</v>
      </c>
      <c r="D83" s="113" t="s">
        <v>382</v>
      </c>
      <c r="E83" s="115">
        <v>832</v>
      </c>
    </row>
    <row r="84" spans="1:5">
      <c r="A84" s="113" t="s">
        <v>286</v>
      </c>
      <c r="B84" s="114" t="s">
        <v>287</v>
      </c>
      <c r="C84" s="114" t="s">
        <v>383</v>
      </c>
      <c r="D84" s="113" t="s">
        <v>384</v>
      </c>
      <c r="E84" s="115">
        <f>SUM(730, 42, 49)</f>
        <v>821</v>
      </c>
    </row>
    <row r="85" spans="1:5">
      <c r="A85" s="113" t="s">
        <v>286</v>
      </c>
      <c r="B85" s="114" t="s">
        <v>287</v>
      </c>
      <c r="C85" s="114" t="s">
        <v>385</v>
      </c>
      <c r="D85" s="113" t="s">
        <v>386</v>
      </c>
      <c r="E85" s="115">
        <v>783</v>
      </c>
    </row>
    <row r="86" spans="1:5">
      <c r="A86" s="113" t="s">
        <v>286</v>
      </c>
      <c r="B86" s="114" t="s">
        <v>287</v>
      </c>
      <c r="C86" s="114" t="s">
        <v>387</v>
      </c>
      <c r="D86" s="113" t="s">
        <v>388</v>
      </c>
      <c r="E86" s="115">
        <v>783</v>
      </c>
    </row>
    <row r="87" spans="1:5">
      <c r="A87" s="113" t="s">
        <v>286</v>
      </c>
      <c r="B87" s="114" t="s">
        <v>287</v>
      </c>
      <c r="C87" s="114" t="s">
        <v>389</v>
      </c>
      <c r="D87" s="113" t="s">
        <v>390</v>
      </c>
      <c r="E87" s="115">
        <v>665</v>
      </c>
    </row>
    <row r="88" spans="1:5">
      <c r="A88" s="113" t="s">
        <v>286</v>
      </c>
      <c r="B88" s="114" t="s">
        <v>287</v>
      </c>
      <c r="C88" s="114" t="s">
        <v>391</v>
      </c>
      <c r="D88" s="113" t="s">
        <v>392</v>
      </c>
      <c r="E88" s="115">
        <v>657</v>
      </c>
    </row>
    <row r="89" spans="1:5">
      <c r="A89" s="113" t="s">
        <v>286</v>
      </c>
      <c r="B89" s="114" t="s">
        <v>287</v>
      </c>
      <c r="C89" s="114" t="s">
        <v>393</v>
      </c>
      <c r="D89" s="113" t="s">
        <v>394</v>
      </c>
      <c r="E89" s="115">
        <v>636</v>
      </c>
    </row>
    <row r="90" spans="1:5">
      <c r="A90" s="113" t="s">
        <v>286</v>
      </c>
      <c r="B90" s="114" t="s">
        <v>287</v>
      </c>
      <c r="C90" s="114" t="s">
        <v>395</v>
      </c>
      <c r="D90" s="113" t="s">
        <v>358</v>
      </c>
      <c r="E90" s="115">
        <v>626</v>
      </c>
    </row>
    <row r="91" spans="1:5">
      <c r="A91" s="113" t="s">
        <v>286</v>
      </c>
      <c r="B91" s="114" t="s">
        <v>287</v>
      </c>
      <c r="C91" s="114" t="s">
        <v>396</v>
      </c>
      <c r="D91" s="113" t="s">
        <v>397</v>
      </c>
      <c r="E91" s="115">
        <f>SUM(378,125)</f>
        <v>503</v>
      </c>
    </row>
    <row r="92" spans="1:5">
      <c r="A92" s="113" t="s">
        <v>286</v>
      </c>
      <c r="B92" s="114" t="s">
        <v>287</v>
      </c>
      <c r="C92" s="114" t="s">
        <v>398</v>
      </c>
      <c r="D92" s="113" t="s">
        <v>399</v>
      </c>
      <c r="E92" s="115">
        <v>503</v>
      </c>
    </row>
    <row r="93" spans="1:5">
      <c r="A93" s="113" t="s">
        <v>286</v>
      </c>
      <c r="B93" s="114" t="s">
        <v>287</v>
      </c>
      <c r="C93" s="114" t="s">
        <v>400</v>
      </c>
      <c r="D93" s="113" t="s">
        <v>401</v>
      </c>
      <c r="E93" s="115">
        <f>281+136</f>
        <v>417</v>
      </c>
    </row>
    <row r="94" spans="1:5">
      <c r="A94" s="113" t="s">
        <v>286</v>
      </c>
      <c r="B94" s="114" t="s">
        <v>287</v>
      </c>
      <c r="C94" s="114" t="s">
        <v>402</v>
      </c>
      <c r="D94" s="113" t="s">
        <v>403</v>
      </c>
      <c r="E94" s="115">
        <f>259+95</f>
        <v>354</v>
      </c>
    </row>
    <row r="95" spans="1:5">
      <c r="A95" s="113" t="s">
        <v>286</v>
      </c>
      <c r="B95" s="114" t="s">
        <v>287</v>
      </c>
      <c r="C95" s="114" t="s">
        <v>404</v>
      </c>
      <c r="D95" s="113" t="s">
        <v>405</v>
      </c>
      <c r="E95" s="115">
        <v>325</v>
      </c>
    </row>
    <row r="96" spans="1:5">
      <c r="A96" s="113" t="s">
        <v>286</v>
      </c>
      <c r="B96" s="114" t="s">
        <v>287</v>
      </c>
      <c r="C96" s="114" t="s">
        <v>406</v>
      </c>
      <c r="D96" s="113" t="s">
        <v>407</v>
      </c>
      <c r="E96" s="115">
        <v>306</v>
      </c>
    </row>
    <row r="97" spans="1:5">
      <c r="A97" s="113" t="s">
        <v>286</v>
      </c>
      <c r="B97" s="114" t="s">
        <v>287</v>
      </c>
      <c r="C97" s="114" t="s">
        <v>408</v>
      </c>
      <c r="D97" s="113" t="s">
        <v>409</v>
      </c>
      <c r="E97" s="115">
        <v>276</v>
      </c>
    </row>
    <row r="98" spans="1:5">
      <c r="A98" s="113" t="s">
        <v>286</v>
      </c>
      <c r="B98" s="114" t="s">
        <v>287</v>
      </c>
      <c r="C98" s="114" t="s">
        <v>410</v>
      </c>
      <c r="D98" s="113" t="s">
        <v>411</v>
      </c>
      <c r="E98" s="115">
        <v>234</v>
      </c>
    </row>
    <row r="99" spans="1:5">
      <c r="A99" s="113" t="s">
        <v>286</v>
      </c>
      <c r="B99" s="114" t="s">
        <v>287</v>
      </c>
      <c r="C99" s="114" t="s">
        <v>412</v>
      </c>
      <c r="D99" s="113" t="s">
        <v>413</v>
      </c>
      <c r="E99" s="115"/>
    </row>
    <row r="100" spans="1:5">
      <c r="A100" s="113" t="s">
        <v>286</v>
      </c>
      <c r="B100" s="114" t="s">
        <v>287</v>
      </c>
      <c r="C100" s="114" t="s">
        <v>414</v>
      </c>
      <c r="D100" s="113" t="s">
        <v>415</v>
      </c>
      <c r="E100" s="115"/>
    </row>
    <row r="102" spans="1:5">
      <c r="A102" s="112"/>
      <c r="B102" s="112"/>
      <c r="C102" s="112"/>
      <c r="D102" s="112"/>
      <c r="E102" s="111" t="s">
        <v>285</v>
      </c>
    </row>
    <row r="103" spans="1:5">
      <c r="A103" s="116" t="s">
        <v>286</v>
      </c>
      <c r="B103" s="117" t="s">
        <v>416</v>
      </c>
      <c r="C103" s="117" t="s">
        <v>417</v>
      </c>
      <c r="D103" s="116" t="s">
        <v>418</v>
      </c>
      <c r="E103" s="118">
        <v>36255</v>
      </c>
    </row>
    <row r="104" spans="1:5">
      <c r="A104" s="116" t="s">
        <v>286</v>
      </c>
      <c r="B104" s="117" t="s">
        <v>416</v>
      </c>
      <c r="C104" s="117" t="s">
        <v>419</v>
      </c>
      <c r="D104" s="116" t="s">
        <v>420</v>
      </c>
      <c r="E104" s="118">
        <v>20000</v>
      </c>
    </row>
    <row r="105" spans="1:5">
      <c r="A105" s="116" t="s">
        <v>286</v>
      </c>
      <c r="B105" s="117" t="s">
        <v>416</v>
      </c>
      <c r="C105" s="117" t="s">
        <v>421</v>
      </c>
      <c r="D105" s="116" t="s">
        <v>301</v>
      </c>
      <c r="E105" s="118">
        <v>18450</v>
      </c>
    </row>
    <row r="106" spans="1:5">
      <c r="A106" s="116" t="s">
        <v>286</v>
      </c>
      <c r="B106" s="117" t="s">
        <v>416</v>
      </c>
      <c r="C106" s="117" t="s">
        <v>422</v>
      </c>
      <c r="D106" s="116" t="s">
        <v>306</v>
      </c>
      <c r="E106" s="118">
        <v>13216</v>
      </c>
    </row>
    <row r="107" spans="1:5">
      <c r="A107" s="116" t="s">
        <v>286</v>
      </c>
      <c r="B107" s="117" t="s">
        <v>416</v>
      </c>
      <c r="C107" s="117" t="s">
        <v>423</v>
      </c>
      <c r="D107" s="116" t="s">
        <v>424</v>
      </c>
      <c r="E107" s="118">
        <v>9941</v>
      </c>
    </row>
    <row r="108" spans="1:5">
      <c r="A108" s="116" t="s">
        <v>286</v>
      </c>
      <c r="B108" s="117" t="s">
        <v>416</v>
      </c>
      <c r="C108" s="117" t="s">
        <v>425</v>
      </c>
      <c r="D108" s="116" t="s">
        <v>426</v>
      </c>
      <c r="E108" s="118">
        <v>7833</v>
      </c>
    </row>
    <row r="109" spans="1:5">
      <c r="A109" s="116" t="s">
        <v>286</v>
      </c>
      <c r="B109" s="117" t="s">
        <v>416</v>
      </c>
      <c r="C109" s="117" t="s">
        <v>427</v>
      </c>
      <c r="D109" s="116" t="s">
        <v>428</v>
      </c>
      <c r="E109" s="118">
        <v>7700</v>
      </c>
    </row>
    <row r="110" spans="1:5">
      <c r="A110" s="116" t="s">
        <v>286</v>
      </c>
      <c r="B110" s="117" t="s">
        <v>416</v>
      </c>
      <c r="C110" s="117" t="s">
        <v>429</v>
      </c>
      <c r="D110" s="116" t="s">
        <v>418</v>
      </c>
      <c r="E110" s="118">
        <v>7064</v>
      </c>
    </row>
    <row r="111" spans="1:5">
      <c r="A111" s="116" t="s">
        <v>286</v>
      </c>
      <c r="B111" s="117" t="s">
        <v>416</v>
      </c>
      <c r="C111" s="117" t="s">
        <v>430</v>
      </c>
      <c r="D111" s="116" t="s">
        <v>274</v>
      </c>
      <c r="E111" s="118">
        <v>4450</v>
      </c>
    </row>
    <row r="112" spans="1:5">
      <c r="A112" s="116" t="s">
        <v>286</v>
      </c>
      <c r="B112" s="117" t="s">
        <v>416</v>
      </c>
      <c r="C112" s="117" t="s">
        <v>431</v>
      </c>
      <c r="D112" s="116" t="s">
        <v>432</v>
      </c>
      <c r="E112" s="118">
        <v>2699</v>
      </c>
    </row>
    <row r="113" spans="1:5">
      <c r="A113" s="116" t="s">
        <v>286</v>
      </c>
      <c r="B113" s="117" t="s">
        <v>416</v>
      </c>
      <c r="C113" s="117" t="s">
        <v>433</v>
      </c>
      <c r="D113" s="116" t="s">
        <v>432</v>
      </c>
      <c r="E113" s="118">
        <v>2096</v>
      </c>
    </row>
    <row r="114" spans="1:5">
      <c r="A114" s="116" t="s">
        <v>286</v>
      </c>
      <c r="B114" s="117" t="s">
        <v>416</v>
      </c>
      <c r="C114" s="117" t="s">
        <v>434</v>
      </c>
      <c r="D114" s="116" t="s">
        <v>435</v>
      </c>
      <c r="E114" s="118">
        <f>SUM(187, 317, 95, 515, 163)</f>
        <v>1277</v>
      </c>
    </row>
    <row r="115" spans="1:5">
      <c r="A115" s="116" t="s">
        <v>286</v>
      </c>
      <c r="B115" s="117" t="s">
        <v>416</v>
      </c>
      <c r="C115" s="117" t="s">
        <v>436</v>
      </c>
      <c r="D115" s="116" t="s">
        <v>432</v>
      </c>
      <c r="E115" s="118">
        <f>SUM(649, 118, 213)</f>
        <v>980</v>
      </c>
    </row>
    <row r="117" spans="1:5">
      <c r="A117" s="112"/>
      <c r="B117" s="112"/>
      <c r="C117" s="112"/>
      <c r="D117" s="112"/>
      <c r="E117" s="111" t="s">
        <v>116</v>
      </c>
    </row>
    <row r="118" spans="1:5">
      <c r="A118" s="116" t="s">
        <v>35</v>
      </c>
      <c r="B118" s="117" t="s">
        <v>437</v>
      </c>
      <c r="C118" s="117" t="s">
        <v>438</v>
      </c>
      <c r="D118" s="116" t="s">
        <v>439</v>
      </c>
      <c r="E118" s="119">
        <v>59</v>
      </c>
    </row>
    <row r="119" spans="1:5">
      <c r="A119" s="116" t="s">
        <v>35</v>
      </c>
      <c r="B119" s="117" t="s">
        <v>437</v>
      </c>
      <c r="C119" s="117" t="s">
        <v>440</v>
      </c>
      <c r="D119" s="116" t="s">
        <v>441</v>
      </c>
      <c r="E119" s="119">
        <v>45.082000000000001</v>
      </c>
    </row>
    <row r="120" spans="1:5">
      <c r="A120" s="116" t="s">
        <v>35</v>
      </c>
      <c r="B120" s="117" t="s">
        <v>437</v>
      </c>
      <c r="C120" s="117" t="s">
        <v>442</v>
      </c>
      <c r="D120" s="116" t="s">
        <v>439</v>
      </c>
      <c r="E120" s="119">
        <v>40.600999999999999</v>
      </c>
    </row>
    <row r="121" spans="1:5">
      <c r="A121" s="116" t="s">
        <v>35</v>
      </c>
      <c r="B121" s="117" t="s">
        <v>437</v>
      </c>
      <c r="C121" s="117" t="s">
        <v>443</v>
      </c>
      <c r="D121" s="116" t="s">
        <v>439</v>
      </c>
      <c r="E121" s="119">
        <v>39.9</v>
      </c>
    </row>
    <row r="122" spans="1:5">
      <c r="A122" s="116" t="s">
        <v>35</v>
      </c>
      <c r="B122" s="117" t="s">
        <v>437</v>
      </c>
      <c r="C122" s="117" t="s">
        <v>444</v>
      </c>
      <c r="D122" s="116" t="s">
        <v>445</v>
      </c>
      <c r="E122" s="119">
        <v>37.5</v>
      </c>
    </row>
    <row r="123" spans="1:5">
      <c r="A123" s="116" t="s">
        <v>35</v>
      </c>
      <c r="B123" s="117" t="s">
        <v>437</v>
      </c>
      <c r="C123" s="117" t="s">
        <v>446</v>
      </c>
      <c r="D123" s="116" t="s">
        <v>445</v>
      </c>
      <c r="E123" s="119">
        <v>32.200000000000003</v>
      </c>
    </row>
    <row r="124" spans="1:5">
      <c r="A124" s="116" t="s">
        <v>35</v>
      </c>
      <c r="B124" s="117" t="s">
        <v>437</v>
      </c>
      <c r="C124" s="117" t="s">
        <v>447</v>
      </c>
      <c r="D124" s="116" t="s">
        <v>448</v>
      </c>
      <c r="E124" s="119">
        <v>30.552</v>
      </c>
    </row>
    <row r="125" spans="1:5">
      <c r="A125" s="116" t="s">
        <v>35</v>
      </c>
      <c r="B125" s="117" t="s">
        <v>437</v>
      </c>
      <c r="C125" s="117" t="s">
        <v>449</v>
      </c>
      <c r="D125" s="116" t="s">
        <v>450</v>
      </c>
      <c r="E125" s="119">
        <v>27.972999999999999</v>
      </c>
    </row>
    <row r="126" spans="1:5">
      <c r="A126" s="116" t="s">
        <v>35</v>
      </c>
      <c r="B126" s="117" t="s">
        <v>437</v>
      </c>
      <c r="C126" s="117" t="s">
        <v>451</v>
      </c>
      <c r="D126" s="116" t="s">
        <v>439</v>
      </c>
      <c r="E126" s="119">
        <v>25.4</v>
      </c>
    </row>
    <row r="127" spans="1:5">
      <c r="A127" s="116" t="s">
        <v>35</v>
      </c>
      <c r="B127" s="117" t="s">
        <v>437</v>
      </c>
      <c r="C127" s="117" t="s">
        <v>452</v>
      </c>
      <c r="D127" s="116" t="s">
        <v>439</v>
      </c>
      <c r="E127" s="119">
        <v>22.6</v>
      </c>
    </row>
    <row r="128" spans="1:5">
      <c r="A128" s="116" t="s">
        <v>35</v>
      </c>
      <c r="B128" s="117" t="s">
        <v>437</v>
      </c>
      <c r="C128" s="117" t="s">
        <v>453</v>
      </c>
      <c r="D128" s="116" t="s">
        <v>454</v>
      </c>
      <c r="E128" s="119">
        <v>20.317</v>
      </c>
    </row>
    <row r="129" spans="1:5">
      <c r="A129" s="116" t="s">
        <v>35</v>
      </c>
      <c r="B129" s="117" t="s">
        <v>437</v>
      </c>
      <c r="C129" s="117" t="s">
        <v>455</v>
      </c>
      <c r="D129" s="116" t="s">
        <v>439</v>
      </c>
      <c r="E129" s="119">
        <v>17.600000000000001</v>
      </c>
    </row>
    <row r="130" spans="1:5">
      <c r="A130" s="116" t="s">
        <v>35</v>
      </c>
      <c r="B130" s="117" t="s">
        <v>437</v>
      </c>
      <c r="C130" s="117" t="s">
        <v>456</v>
      </c>
      <c r="D130" s="116" t="s">
        <v>439</v>
      </c>
      <c r="E130" s="119">
        <v>17.265000000000001</v>
      </c>
    </row>
    <row r="131" spans="1:5">
      <c r="A131" s="116" t="s">
        <v>35</v>
      </c>
      <c r="B131" s="117" t="s">
        <v>437</v>
      </c>
      <c r="C131" s="117" t="s">
        <v>457</v>
      </c>
      <c r="D131" s="116" t="s">
        <v>458</v>
      </c>
      <c r="E131" s="119">
        <v>14.691000000000001</v>
      </c>
    </row>
    <row r="132" spans="1:5">
      <c r="A132" s="116" t="s">
        <v>35</v>
      </c>
      <c r="B132" s="117" t="s">
        <v>437</v>
      </c>
      <c r="C132" s="117" t="s">
        <v>459</v>
      </c>
      <c r="D132" s="116" t="s">
        <v>460</v>
      </c>
      <c r="E132" s="119">
        <v>14.016999999999999</v>
      </c>
    </row>
    <row r="133" spans="1:5">
      <c r="A133" s="116" t="s">
        <v>35</v>
      </c>
      <c r="B133" s="117" t="s">
        <v>437</v>
      </c>
      <c r="C133" s="117" t="s">
        <v>461</v>
      </c>
      <c r="D133" s="116" t="s">
        <v>462</v>
      </c>
      <c r="E133" s="119">
        <v>13.545</v>
      </c>
    </row>
    <row r="134" spans="1:5">
      <c r="A134" s="116" t="s">
        <v>35</v>
      </c>
      <c r="B134" s="117" t="s">
        <v>437</v>
      </c>
      <c r="C134" s="117" t="s">
        <v>463</v>
      </c>
      <c r="D134" s="116" t="s">
        <v>458</v>
      </c>
      <c r="E134" s="119">
        <v>10.803000000000001</v>
      </c>
    </row>
    <row r="135" spans="1:5">
      <c r="A135" s="116" t="s">
        <v>35</v>
      </c>
      <c r="B135" s="117" t="s">
        <v>437</v>
      </c>
      <c r="C135" s="117" t="s">
        <v>464</v>
      </c>
      <c r="D135" s="116" t="s">
        <v>460</v>
      </c>
      <c r="E135" s="119">
        <v>9.9789999999999992</v>
      </c>
    </row>
    <row r="136" spans="1:5">
      <c r="A136" s="116" t="s">
        <v>35</v>
      </c>
      <c r="B136" s="117" t="s">
        <v>437</v>
      </c>
      <c r="C136" s="117" t="s">
        <v>465</v>
      </c>
      <c r="D136" s="116" t="s">
        <v>460</v>
      </c>
      <c r="E136" s="119">
        <v>9.7780000000000005</v>
      </c>
    </row>
    <row r="137" spans="1:5">
      <c r="A137" s="116" t="s">
        <v>35</v>
      </c>
      <c r="B137" s="117" t="s">
        <v>437</v>
      </c>
      <c r="C137" s="117" t="s">
        <v>466</v>
      </c>
      <c r="D137" s="116" t="s">
        <v>439</v>
      </c>
      <c r="E137" s="119">
        <v>9.7029999999999994</v>
      </c>
    </row>
    <row r="138" spans="1:5">
      <c r="A138" s="116" t="s">
        <v>35</v>
      </c>
      <c r="B138" s="117" t="s">
        <v>437</v>
      </c>
      <c r="C138" s="117" t="s">
        <v>467</v>
      </c>
      <c r="D138" s="116" t="s">
        <v>439</v>
      </c>
      <c r="E138" s="119">
        <v>8</v>
      </c>
    </row>
    <row r="139" spans="1:5">
      <c r="A139" s="116" t="s">
        <v>35</v>
      </c>
      <c r="B139" s="117" t="s">
        <v>437</v>
      </c>
      <c r="C139" s="117" t="s">
        <v>468</v>
      </c>
      <c r="D139" s="116" t="s">
        <v>458</v>
      </c>
      <c r="E139" s="119">
        <v>7.7590000000000003</v>
      </c>
    </row>
    <row r="140" spans="1:5">
      <c r="A140" s="116" t="s">
        <v>35</v>
      </c>
      <c r="B140" s="117" t="s">
        <v>437</v>
      </c>
      <c r="C140" s="117" t="s">
        <v>469</v>
      </c>
      <c r="D140" s="116" t="s">
        <v>439</v>
      </c>
      <c r="E140" s="119">
        <v>6.8</v>
      </c>
    </row>
    <row r="141" spans="1:5">
      <c r="A141" s="116" t="s">
        <v>35</v>
      </c>
      <c r="B141" s="117" t="s">
        <v>437</v>
      </c>
      <c r="C141" s="117" t="s">
        <v>470</v>
      </c>
      <c r="D141" s="116" t="s">
        <v>460</v>
      </c>
      <c r="E141" s="119">
        <v>6.48</v>
      </c>
    </row>
    <row r="142" spans="1:5">
      <c r="A142" s="116" t="s">
        <v>35</v>
      </c>
      <c r="B142" s="117" t="s">
        <v>437</v>
      </c>
      <c r="C142" s="117" t="s">
        <v>471</v>
      </c>
      <c r="D142" s="116" t="s">
        <v>439</v>
      </c>
      <c r="E142" s="119">
        <v>5.915</v>
      </c>
    </row>
    <row r="143" spans="1:5">
      <c r="A143" s="116" t="s">
        <v>35</v>
      </c>
      <c r="B143" s="117" t="s">
        <v>437</v>
      </c>
      <c r="C143" s="117" t="s">
        <v>472</v>
      </c>
      <c r="D143" s="116" t="s">
        <v>439</v>
      </c>
      <c r="E143" s="119">
        <v>5.516</v>
      </c>
    </row>
    <row r="144" spans="1:5">
      <c r="A144" s="116" t="s">
        <v>35</v>
      </c>
      <c r="B144" s="117" t="s">
        <v>437</v>
      </c>
      <c r="C144" s="117" t="s">
        <v>473</v>
      </c>
      <c r="D144" s="116" t="s">
        <v>439</v>
      </c>
      <c r="E144" s="119">
        <v>5.5</v>
      </c>
    </row>
    <row r="145" spans="1:5">
      <c r="A145" s="116" t="s">
        <v>35</v>
      </c>
      <c r="B145" s="117" t="s">
        <v>437</v>
      </c>
      <c r="C145" s="117" t="s">
        <v>474</v>
      </c>
      <c r="D145" s="116" t="s">
        <v>439</v>
      </c>
      <c r="E145" s="119">
        <v>4.7850000000000001</v>
      </c>
    </row>
    <row r="146" spans="1:5">
      <c r="A146" s="116" t="s">
        <v>35</v>
      </c>
      <c r="B146" s="117" t="s">
        <v>437</v>
      </c>
      <c r="C146" s="117" t="s">
        <v>475</v>
      </c>
      <c r="D146" s="116" t="s">
        <v>476</v>
      </c>
      <c r="E146" s="119">
        <v>4.407</v>
      </c>
    </row>
    <row r="147" spans="1:5">
      <c r="A147" s="116" t="s">
        <v>35</v>
      </c>
      <c r="B147" s="117" t="s">
        <v>437</v>
      </c>
      <c r="C147" s="117" t="s">
        <v>477</v>
      </c>
      <c r="D147" s="116" t="s">
        <v>439</v>
      </c>
      <c r="E147" s="119">
        <v>4.0999999999999996</v>
      </c>
    </row>
    <row r="148" spans="1:5">
      <c r="A148" s="116" t="s">
        <v>35</v>
      </c>
      <c r="B148" s="117" t="s">
        <v>437</v>
      </c>
      <c r="C148" s="117" t="s">
        <v>478</v>
      </c>
      <c r="D148" s="116" t="s">
        <v>460</v>
      </c>
      <c r="E148" s="119">
        <v>4.0709999999999997</v>
      </c>
    </row>
    <row r="149" spans="1:5">
      <c r="A149" s="116" t="s">
        <v>35</v>
      </c>
      <c r="B149" s="117" t="s">
        <v>437</v>
      </c>
      <c r="C149" s="117" t="s">
        <v>479</v>
      </c>
      <c r="D149" s="116" t="s">
        <v>439</v>
      </c>
      <c r="E149" s="119">
        <v>3.1</v>
      </c>
    </row>
    <row r="150" spans="1:5">
      <c r="A150" s="116" t="s">
        <v>35</v>
      </c>
      <c r="B150" s="117" t="s">
        <v>437</v>
      </c>
      <c r="C150" s="117" t="s">
        <v>480</v>
      </c>
      <c r="D150" s="116" t="s">
        <v>439</v>
      </c>
      <c r="E150" s="119">
        <v>2.3109999999999999</v>
      </c>
    </row>
  </sheetData>
  <mergeCells count="5">
    <mergeCell ref="A1:A2"/>
    <mergeCell ref="B1:B2"/>
    <mergeCell ref="C1:C2"/>
    <mergeCell ref="D1:D2"/>
    <mergeCell ref="E1:E2"/>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tabSelected="1" zoomScale="80" zoomScaleNormal="80" workbookViewId="0">
      <selection activeCell="E22" sqref="E22"/>
    </sheetView>
  </sheetViews>
  <sheetFormatPr defaultColWidth="8.85546875" defaultRowHeight="15"/>
  <cols>
    <col min="1" max="1" width="9.140625" style="75" customWidth="1"/>
    <col min="2" max="2" width="17" style="75" customWidth="1"/>
    <col min="3" max="4" width="9.7109375" style="75" customWidth="1"/>
    <col min="5" max="6" width="8.28515625" style="75" customWidth="1"/>
    <col min="7" max="8" width="9.140625" style="75" customWidth="1"/>
    <col min="9" max="10" width="8.28515625" style="75" customWidth="1"/>
    <col min="11" max="13" width="9.7109375" style="75" customWidth="1"/>
    <col min="14" max="14" width="10.85546875" style="75" customWidth="1"/>
    <col min="15" max="15" width="11.42578125" style="75" customWidth="1"/>
    <col min="16" max="16" width="11" style="75" customWidth="1"/>
    <col min="17" max="17" width="12.28515625" style="75" customWidth="1"/>
    <col min="18" max="20" width="15" style="75" customWidth="1"/>
    <col min="21" max="16384" width="8.85546875" style="75"/>
  </cols>
  <sheetData>
    <row r="1" spans="1:20" ht="60" customHeight="1" thickBot="1">
      <c r="B1" s="242" t="s">
        <v>493</v>
      </c>
      <c r="C1" s="130"/>
      <c r="D1" s="153"/>
      <c r="S1" s="62"/>
      <c r="T1" s="62"/>
    </row>
    <row r="2" spans="1:20" ht="63.75" customHeight="1" thickBot="1">
      <c r="A2" s="229" t="s">
        <v>0</v>
      </c>
      <c r="B2" s="229" t="s">
        <v>1</v>
      </c>
      <c r="C2" s="233" t="s">
        <v>481</v>
      </c>
      <c r="D2" s="235"/>
      <c r="E2" s="233" t="s">
        <v>490</v>
      </c>
      <c r="F2" s="234"/>
      <c r="G2" s="235"/>
      <c r="H2" s="233" t="s">
        <v>491</v>
      </c>
      <c r="I2" s="234"/>
      <c r="J2" s="235"/>
      <c r="K2" s="233" t="s">
        <v>485</v>
      </c>
      <c r="L2" s="234"/>
      <c r="M2" s="233" t="s">
        <v>486</v>
      </c>
      <c r="N2" s="235"/>
      <c r="O2" s="233" t="s">
        <v>488</v>
      </c>
      <c r="P2" s="234"/>
      <c r="Q2" s="235"/>
      <c r="R2" s="227" t="s">
        <v>489</v>
      </c>
      <c r="S2" s="234" t="s">
        <v>492</v>
      </c>
      <c r="T2" s="235"/>
    </row>
    <row r="3" spans="1:20" ht="63.75" customHeight="1" thickBot="1">
      <c r="A3" s="229"/>
      <c r="B3" s="229"/>
      <c r="C3" s="231" t="s">
        <v>482</v>
      </c>
      <c r="D3" s="231" t="s">
        <v>483</v>
      </c>
      <c r="E3" s="233"/>
      <c r="F3" s="234"/>
      <c r="G3" s="235"/>
      <c r="H3" s="233"/>
      <c r="I3" s="234"/>
      <c r="J3" s="235"/>
      <c r="K3" s="231" t="s">
        <v>482</v>
      </c>
      <c r="L3" s="236" t="s">
        <v>483</v>
      </c>
      <c r="M3" s="238" t="s">
        <v>482</v>
      </c>
      <c r="N3" s="231" t="s">
        <v>484</v>
      </c>
      <c r="O3" s="233"/>
      <c r="P3" s="234"/>
      <c r="Q3" s="235"/>
      <c r="R3" s="227"/>
      <c r="S3" s="236" t="s">
        <v>482</v>
      </c>
      <c r="T3" s="225" t="s">
        <v>483</v>
      </c>
    </row>
    <row r="4" spans="1:20" ht="36.75" customHeight="1" thickBot="1">
      <c r="A4" s="230"/>
      <c r="B4" s="230"/>
      <c r="C4" s="232"/>
      <c r="D4" s="232"/>
      <c r="E4" s="120" t="s">
        <v>17</v>
      </c>
      <c r="F4" s="120" t="s">
        <v>18</v>
      </c>
      <c r="G4" s="120" t="s">
        <v>2</v>
      </c>
      <c r="H4" s="121" t="str">
        <f>E4</f>
        <v>NA</v>
      </c>
      <c r="I4" s="120" t="str">
        <f>F4</f>
        <v>Europe</v>
      </c>
      <c r="J4" s="122" t="str">
        <f>G4</f>
        <v>Rest</v>
      </c>
      <c r="K4" s="232"/>
      <c r="L4" s="237"/>
      <c r="M4" s="239"/>
      <c r="N4" s="232"/>
      <c r="O4" s="120" t="s">
        <v>17</v>
      </c>
      <c r="P4" s="120" t="s">
        <v>18</v>
      </c>
      <c r="Q4" s="122" t="s">
        <v>2</v>
      </c>
      <c r="R4" s="228"/>
      <c r="S4" s="237"/>
      <c r="T4" s="226"/>
    </row>
    <row r="5" spans="1:20" ht="30" customHeight="1">
      <c r="A5" s="123" t="s">
        <v>487</v>
      </c>
      <c r="B5" s="124" t="s">
        <v>19</v>
      </c>
      <c r="C5" s="154" t="s">
        <v>14</v>
      </c>
      <c r="D5" s="155" t="s">
        <v>14</v>
      </c>
      <c r="E5" s="125">
        <v>100</v>
      </c>
      <c r="F5" s="126">
        <v>50</v>
      </c>
      <c r="G5" s="127">
        <v>25</v>
      </c>
      <c r="H5" s="128">
        <f>E5*4</f>
        <v>400</v>
      </c>
      <c r="I5" s="128">
        <f>F5*4</f>
        <v>200</v>
      </c>
      <c r="J5" s="128">
        <f>G5*4</f>
        <v>100</v>
      </c>
      <c r="K5" s="137">
        <v>1000</v>
      </c>
      <c r="L5" s="138">
        <v>200</v>
      </c>
      <c r="M5" s="138">
        <f t="shared" ref="M5:M18" si="0">K5/2</f>
        <v>500</v>
      </c>
      <c r="N5" s="138">
        <f t="shared" ref="N5:N18" si="1">L5/2</f>
        <v>100</v>
      </c>
      <c r="O5" s="139">
        <f>(E5*$K5+E5*$L5)+(H5*$M5+H5*N5)</f>
        <v>360000</v>
      </c>
      <c r="P5" s="139">
        <f>(F5*$K5+F5*$L5)+(I5*$M5+I5*N5)</f>
        <v>180000</v>
      </c>
      <c r="Q5" s="139">
        <f>(G5*$K5+G5*$L5)+(J5*$M5+J5*N5)</f>
        <v>90000</v>
      </c>
      <c r="R5" s="140">
        <f>SUM(O5:Q5)</f>
        <v>630000</v>
      </c>
      <c r="S5" s="141">
        <f t="shared" ref="S5:S19" si="2">(K5*SUM(E5:G5))+(M5*SUM(H5:J5))</f>
        <v>525000</v>
      </c>
      <c r="T5" s="140">
        <f t="shared" ref="T5:T19" si="3">(L5*SUM(E5:G5))+(N5*SUM(H5:J5))</f>
        <v>105000</v>
      </c>
    </row>
    <row r="6" spans="1:20">
      <c r="A6" s="240" t="s">
        <v>20</v>
      </c>
      <c r="B6" s="129" t="s">
        <v>9</v>
      </c>
      <c r="C6" s="156" t="s">
        <v>14</v>
      </c>
      <c r="D6" s="155" t="s">
        <v>14</v>
      </c>
      <c r="E6" s="125">
        <v>20</v>
      </c>
      <c r="F6" s="126">
        <v>50</v>
      </c>
      <c r="G6" s="127">
        <v>50</v>
      </c>
      <c r="H6" s="128">
        <v>50</v>
      </c>
      <c r="I6" s="126">
        <v>60</v>
      </c>
      <c r="J6" s="126">
        <v>60</v>
      </c>
      <c r="K6" s="137">
        <v>400</v>
      </c>
      <c r="L6" s="138">
        <v>200</v>
      </c>
      <c r="M6" s="138">
        <f t="shared" si="0"/>
        <v>200</v>
      </c>
      <c r="N6" s="138">
        <f t="shared" si="1"/>
        <v>100</v>
      </c>
      <c r="O6" s="139">
        <f t="shared" ref="O6:O19" si="4">(E6*$K6+E6*$L6)+(H6*$M6+H6*N6)</f>
        <v>27000</v>
      </c>
      <c r="P6" s="139">
        <f t="shared" ref="P6:P19" si="5">(F6*$K6+F6*$L6)+(I6*$M6+I6*N6)</f>
        <v>48000</v>
      </c>
      <c r="Q6" s="139">
        <f t="shared" ref="Q6:Q19" si="6">(G6*$K6+G6*$L6)+(J6*$M6+J6*N6)</f>
        <v>48000</v>
      </c>
      <c r="R6" s="241">
        <f>SUM(O6:Q9)</f>
        <v>212550</v>
      </c>
      <c r="S6" s="141">
        <f t="shared" si="2"/>
        <v>82000</v>
      </c>
      <c r="T6" s="140">
        <f t="shared" si="3"/>
        <v>41000</v>
      </c>
    </row>
    <row r="7" spans="1:20">
      <c r="A7" s="240"/>
      <c r="B7" s="129" t="s">
        <v>3</v>
      </c>
      <c r="C7" s="156" t="s">
        <v>14</v>
      </c>
      <c r="D7" s="155" t="s">
        <v>14</v>
      </c>
      <c r="E7" s="125">
        <v>5</v>
      </c>
      <c r="F7" s="126">
        <v>10</v>
      </c>
      <c r="G7" s="127">
        <v>10</v>
      </c>
      <c r="H7" s="128">
        <v>3</v>
      </c>
      <c r="I7" s="126">
        <v>20</v>
      </c>
      <c r="J7" s="126">
        <v>20</v>
      </c>
      <c r="K7" s="137">
        <v>350</v>
      </c>
      <c r="L7" s="138">
        <v>100</v>
      </c>
      <c r="M7" s="138">
        <f t="shared" si="0"/>
        <v>175</v>
      </c>
      <c r="N7" s="138">
        <f t="shared" si="1"/>
        <v>50</v>
      </c>
      <c r="O7" s="139">
        <f t="shared" si="4"/>
        <v>2925</v>
      </c>
      <c r="P7" s="139">
        <f t="shared" si="5"/>
        <v>9000</v>
      </c>
      <c r="Q7" s="139">
        <f t="shared" si="6"/>
        <v>9000</v>
      </c>
      <c r="R7" s="241"/>
      <c r="S7" s="141">
        <f t="shared" si="2"/>
        <v>16275</v>
      </c>
      <c r="T7" s="140">
        <f t="shared" si="3"/>
        <v>4650</v>
      </c>
    </row>
    <row r="8" spans="1:20">
      <c r="A8" s="240"/>
      <c r="B8" s="129" t="s">
        <v>4</v>
      </c>
      <c r="C8" s="156" t="s">
        <v>14</v>
      </c>
      <c r="D8" s="155" t="s">
        <v>14</v>
      </c>
      <c r="E8" s="125">
        <v>15</v>
      </c>
      <c r="F8" s="126">
        <f>E8</f>
        <v>15</v>
      </c>
      <c r="G8" s="127">
        <f>E8</f>
        <v>15</v>
      </c>
      <c r="H8" s="128">
        <v>30</v>
      </c>
      <c r="I8" s="126">
        <f>H8</f>
        <v>30</v>
      </c>
      <c r="J8" s="126">
        <f>H8</f>
        <v>30</v>
      </c>
      <c r="K8" s="137">
        <v>350</v>
      </c>
      <c r="L8" s="138">
        <v>100</v>
      </c>
      <c r="M8" s="138">
        <f t="shared" si="0"/>
        <v>175</v>
      </c>
      <c r="N8" s="138">
        <f t="shared" si="1"/>
        <v>50</v>
      </c>
      <c r="O8" s="139">
        <f t="shared" si="4"/>
        <v>13500</v>
      </c>
      <c r="P8" s="139">
        <f t="shared" si="5"/>
        <v>13500</v>
      </c>
      <c r="Q8" s="139">
        <f t="shared" si="6"/>
        <v>13500</v>
      </c>
      <c r="R8" s="241"/>
      <c r="S8" s="141">
        <f t="shared" si="2"/>
        <v>31500</v>
      </c>
      <c r="T8" s="140">
        <f t="shared" si="3"/>
        <v>9000</v>
      </c>
    </row>
    <row r="9" spans="1:20">
      <c r="A9" s="240"/>
      <c r="B9" s="129" t="s">
        <v>89</v>
      </c>
      <c r="C9" s="156" t="s">
        <v>14</v>
      </c>
      <c r="D9" s="155" t="s">
        <v>14</v>
      </c>
      <c r="E9" s="125">
        <v>5</v>
      </c>
      <c r="F9" s="126">
        <v>15</v>
      </c>
      <c r="G9" s="127">
        <v>20</v>
      </c>
      <c r="H9" s="128">
        <v>5</v>
      </c>
      <c r="I9" s="126">
        <v>20</v>
      </c>
      <c r="J9" s="126">
        <v>20</v>
      </c>
      <c r="K9" s="137">
        <v>350</v>
      </c>
      <c r="L9" s="138">
        <v>100</v>
      </c>
      <c r="M9" s="138">
        <f t="shared" si="0"/>
        <v>175</v>
      </c>
      <c r="N9" s="138">
        <f t="shared" si="1"/>
        <v>50</v>
      </c>
      <c r="O9" s="139">
        <f t="shared" si="4"/>
        <v>3375</v>
      </c>
      <c r="P9" s="139">
        <f t="shared" si="5"/>
        <v>11250</v>
      </c>
      <c r="Q9" s="139">
        <f t="shared" si="6"/>
        <v>13500</v>
      </c>
      <c r="R9" s="241"/>
      <c r="S9" s="141">
        <f t="shared" si="2"/>
        <v>21875</v>
      </c>
      <c r="T9" s="140">
        <f t="shared" si="3"/>
        <v>6250</v>
      </c>
    </row>
    <row r="10" spans="1:20">
      <c r="A10" s="240" t="s">
        <v>16</v>
      </c>
      <c r="B10" s="129" t="s">
        <v>25</v>
      </c>
      <c r="C10" s="156" t="s">
        <v>14</v>
      </c>
      <c r="D10" s="155" t="s">
        <v>14</v>
      </c>
      <c r="E10" s="125">
        <v>4</v>
      </c>
      <c r="F10" s="126">
        <v>8</v>
      </c>
      <c r="G10" s="127">
        <v>15</v>
      </c>
      <c r="H10" s="128">
        <v>8</v>
      </c>
      <c r="I10" s="126">
        <v>25</v>
      </c>
      <c r="J10" s="126">
        <v>30</v>
      </c>
      <c r="K10" s="137">
        <v>1000</v>
      </c>
      <c r="L10" s="138">
        <v>400</v>
      </c>
      <c r="M10" s="138">
        <f t="shared" si="0"/>
        <v>500</v>
      </c>
      <c r="N10" s="138">
        <f t="shared" si="1"/>
        <v>200</v>
      </c>
      <c r="O10" s="139">
        <f t="shared" si="4"/>
        <v>11200</v>
      </c>
      <c r="P10" s="139">
        <f t="shared" si="5"/>
        <v>28700</v>
      </c>
      <c r="Q10" s="139">
        <f t="shared" si="6"/>
        <v>42000</v>
      </c>
      <c r="R10" s="241">
        <f>SUM(O10:Q11)</f>
        <v>128650</v>
      </c>
      <c r="S10" s="141">
        <f t="shared" si="2"/>
        <v>58500</v>
      </c>
      <c r="T10" s="140">
        <f t="shared" si="3"/>
        <v>23400</v>
      </c>
    </row>
    <row r="11" spans="1:20">
      <c r="A11" s="240"/>
      <c r="B11" s="129" t="s">
        <v>5</v>
      </c>
      <c r="C11" s="156" t="s">
        <v>14</v>
      </c>
      <c r="D11" s="155" t="s">
        <v>14</v>
      </c>
      <c r="E11" s="125">
        <v>5</v>
      </c>
      <c r="F11" s="126">
        <v>5</v>
      </c>
      <c r="G11" s="127">
        <v>15</v>
      </c>
      <c r="H11" s="128">
        <v>20</v>
      </c>
      <c r="I11" s="126">
        <v>20</v>
      </c>
      <c r="J11" s="126">
        <v>20</v>
      </c>
      <c r="K11" s="137">
        <v>450</v>
      </c>
      <c r="L11" s="138">
        <v>400</v>
      </c>
      <c r="M11" s="138">
        <f t="shared" si="0"/>
        <v>225</v>
      </c>
      <c r="N11" s="138">
        <f t="shared" si="1"/>
        <v>200</v>
      </c>
      <c r="O11" s="139">
        <f t="shared" si="4"/>
        <v>12750</v>
      </c>
      <c r="P11" s="139">
        <f t="shared" si="5"/>
        <v>12750</v>
      </c>
      <c r="Q11" s="139">
        <f t="shared" si="6"/>
        <v>21250</v>
      </c>
      <c r="R11" s="241"/>
      <c r="S11" s="141">
        <f t="shared" si="2"/>
        <v>24750</v>
      </c>
      <c r="T11" s="140">
        <f t="shared" si="3"/>
        <v>22000</v>
      </c>
    </row>
    <row r="12" spans="1:20" ht="15" customHeight="1">
      <c r="A12" s="240" t="s">
        <v>6</v>
      </c>
      <c r="B12" s="129" t="s">
        <v>7</v>
      </c>
      <c r="C12" s="156" t="s">
        <v>14</v>
      </c>
      <c r="D12" s="155" t="s">
        <v>14</v>
      </c>
      <c r="E12" s="125">
        <v>25</v>
      </c>
      <c r="F12" s="126">
        <f>E12*1.5</f>
        <v>37.5</v>
      </c>
      <c r="G12" s="127">
        <f>E12*1</f>
        <v>25</v>
      </c>
      <c r="H12" s="128">
        <f>E12*2</f>
        <v>50</v>
      </c>
      <c r="I12" s="128">
        <f t="shared" ref="I12:J14" si="7">F12*2</f>
        <v>75</v>
      </c>
      <c r="J12" s="128">
        <f t="shared" si="7"/>
        <v>50</v>
      </c>
      <c r="K12" s="137">
        <v>500</v>
      </c>
      <c r="L12" s="138">
        <v>300</v>
      </c>
      <c r="M12" s="138">
        <f t="shared" si="0"/>
        <v>250</v>
      </c>
      <c r="N12" s="138">
        <f t="shared" si="1"/>
        <v>150</v>
      </c>
      <c r="O12" s="139">
        <f t="shared" si="4"/>
        <v>40000</v>
      </c>
      <c r="P12" s="139">
        <f t="shared" si="5"/>
        <v>60000</v>
      </c>
      <c r="Q12" s="139">
        <f t="shared" si="6"/>
        <v>40000</v>
      </c>
      <c r="R12" s="241">
        <f>SUM(O12:Q14)</f>
        <v>466000</v>
      </c>
      <c r="S12" s="141">
        <f t="shared" si="2"/>
        <v>87500</v>
      </c>
      <c r="T12" s="140">
        <f t="shared" si="3"/>
        <v>52500</v>
      </c>
    </row>
    <row r="13" spans="1:20" ht="15" customHeight="1">
      <c r="A13" s="240"/>
      <c r="B13" s="129" t="s">
        <v>90</v>
      </c>
      <c r="C13" s="156" t="s">
        <v>15</v>
      </c>
      <c r="D13" s="155" t="s">
        <v>14</v>
      </c>
      <c r="E13" s="125">
        <v>20</v>
      </c>
      <c r="F13" s="126">
        <v>50</v>
      </c>
      <c r="G13" s="127">
        <v>20</v>
      </c>
      <c r="H13" s="128">
        <v>100</v>
      </c>
      <c r="I13" s="128">
        <v>100</v>
      </c>
      <c r="J13" s="128">
        <v>50</v>
      </c>
      <c r="K13" s="137">
        <v>500</v>
      </c>
      <c r="L13" s="138">
        <v>300</v>
      </c>
      <c r="M13" s="138">
        <f t="shared" si="0"/>
        <v>250</v>
      </c>
      <c r="N13" s="138">
        <f t="shared" si="1"/>
        <v>150</v>
      </c>
      <c r="O13" s="139">
        <f t="shared" si="4"/>
        <v>56000</v>
      </c>
      <c r="P13" s="139">
        <f t="shared" si="5"/>
        <v>80000</v>
      </c>
      <c r="Q13" s="139">
        <f t="shared" si="6"/>
        <v>36000</v>
      </c>
      <c r="R13" s="241"/>
      <c r="S13" s="141">
        <f t="shared" si="2"/>
        <v>107500</v>
      </c>
      <c r="T13" s="140">
        <f t="shared" si="3"/>
        <v>64500</v>
      </c>
    </row>
    <row r="14" spans="1:20" ht="25.5" customHeight="1">
      <c r="A14" s="240"/>
      <c r="B14" s="129" t="s">
        <v>10</v>
      </c>
      <c r="C14" s="156" t="s">
        <v>14</v>
      </c>
      <c r="D14" s="155" t="s">
        <v>14</v>
      </c>
      <c r="E14" s="125">
        <v>20</v>
      </c>
      <c r="F14" s="126">
        <f>E14*1.5</f>
        <v>30</v>
      </c>
      <c r="G14" s="127">
        <f>E14*1</f>
        <v>20</v>
      </c>
      <c r="H14" s="128">
        <f>E14*2</f>
        <v>40</v>
      </c>
      <c r="I14" s="128">
        <f t="shared" si="7"/>
        <v>60</v>
      </c>
      <c r="J14" s="128">
        <f t="shared" si="7"/>
        <v>40</v>
      </c>
      <c r="K14" s="137">
        <v>750</v>
      </c>
      <c r="L14" s="138">
        <v>350</v>
      </c>
      <c r="M14" s="138">
        <f t="shared" si="0"/>
        <v>375</v>
      </c>
      <c r="N14" s="138">
        <f t="shared" si="1"/>
        <v>175</v>
      </c>
      <c r="O14" s="139">
        <f t="shared" si="4"/>
        <v>44000</v>
      </c>
      <c r="P14" s="139">
        <f t="shared" si="5"/>
        <v>66000</v>
      </c>
      <c r="Q14" s="139">
        <f t="shared" si="6"/>
        <v>44000</v>
      </c>
      <c r="R14" s="241"/>
      <c r="S14" s="141">
        <f t="shared" si="2"/>
        <v>105000</v>
      </c>
      <c r="T14" s="140">
        <f t="shared" si="3"/>
        <v>49000</v>
      </c>
    </row>
    <row r="15" spans="1:20" ht="15" customHeight="1">
      <c r="A15" s="240" t="s">
        <v>8</v>
      </c>
      <c r="B15" s="129" t="s">
        <v>21</v>
      </c>
      <c r="C15" s="156" t="s">
        <v>14</v>
      </c>
      <c r="D15" s="155" t="s">
        <v>14</v>
      </c>
      <c r="E15" s="125">
        <v>20</v>
      </c>
      <c r="F15" s="126">
        <f>E15*1.5</f>
        <v>30</v>
      </c>
      <c r="G15" s="127">
        <v>30</v>
      </c>
      <c r="H15" s="128">
        <f t="shared" ref="H15:J16" si="8">E15*2.5</f>
        <v>50</v>
      </c>
      <c r="I15" s="128">
        <f t="shared" si="8"/>
        <v>75</v>
      </c>
      <c r="J15" s="128">
        <f t="shared" si="8"/>
        <v>75</v>
      </c>
      <c r="K15" s="137">
        <v>750</v>
      </c>
      <c r="L15" s="138">
        <v>300</v>
      </c>
      <c r="M15" s="138">
        <f t="shared" si="0"/>
        <v>375</v>
      </c>
      <c r="N15" s="138">
        <f t="shared" si="1"/>
        <v>150</v>
      </c>
      <c r="O15" s="139">
        <f t="shared" si="4"/>
        <v>47250</v>
      </c>
      <c r="P15" s="139">
        <f t="shared" si="5"/>
        <v>70875</v>
      </c>
      <c r="Q15" s="139">
        <f t="shared" si="6"/>
        <v>70875</v>
      </c>
      <c r="R15" s="241">
        <f>SUM(O15:Q16)</f>
        <v>245250</v>
      </c>
      <c r="S15" s="141">
        <f t="shared" si="2"/>
        <v>135000</v>
      </c>
      <c r="T15" s="140">
        <f t="shared" si="3"/>
        <v>54000</v>
      </c>
    </row>
    <row r="16" spans="1:20" ht="38.25" customHeight="1">
      <c r="A16" s="240"/>
      <c r="B16" s="129" t="s">
        <v>22</v>
      </c>
      <c r="C16" s="156" t="s">
        <v>14</v>
      </c>
      <c r="D16" s="155" t="s">
        <v>15</v>
      </c>
      <c r="E16" s="125">
        <v>30</v>
      </c>
      <c r="F16" s="126">
        <v>10</v>
      </c>
      <c r="G16" s="127">
        <v>10</v>
      </c>
      <c r="H16" s="128">
        <f t="shared" si="8"/>
        <v>75</v>
      </c>
      <c r="I16" s="128">
        <f t="shared" si="8"/>
        <v>25</v>
      </c>
      <c r="J16" s="128">
        <f t="shared" si="8"/>
        <v>25</v>
      </c>
      <c r="K16" s="137">
        <v>500</v>
      </c>
      <c r="L16" s="138">
        <v>0</v>
      </c>
      <c r="M16" s="138">
        <f t="shared" si="0"/>
        <v>250</v>
      </c>
      <c r="N16" s="138">
        <f t="shared" si="1"/>
        <v>0</v>
      </c>
      <c r="O16" s="139">
        <f t="shared" si="4"/>
        <v>33750</v>
      </c>
      <c r="P16" s="139">
        <f t="shared" si="5"/>
        <v>11250</v>
      </c>
      <c r="Q16" s="139">
        <f t="shared" si="6"/>
        <v>11250</v>
      </c>
      <c r="R16" s="241"/>
      <c r="S16" s="141">
        <f t="shared" si="2"/>
        <v>56250</v>
      </c>
      <c r="T16" s="140">
        <f t="shared" si="3"/>
        <v>0</v>
      </c>
    </row>
    <row r="17" spans="1:20" ht="17.25" customHeight="1">
      <c r="A17" s="240" t="s">
        <v>13</v>
      </c>
      <c r="B17" s="129" t="s">
        <v>11</v>
      </c>
      <c r="C17" s="156" t="s">
        <v>14</v>
      </c>
      <c r="D17" s="155" t="s">
        <v>15</v>
      </c>
      <c r="E17" s="125">
        <v>20</v>
      </c>
      <c r="F17" s="126">
        <f>E17</f>
        <v>20</v>
      </c>
      <c r="G17" s="127">
        <f>E17</f>
        <v>20</v>
      </c>
      <c r="H17" s="128">
        <v>50</v>
      </c>
      <c r="I17" s="126">
        <f>H17</f>
        <v>50</v>
      </c>
      <c r="J17" s="126">
        <f>H17</f>
        <v>50</v>
      </c>
      <c r="K17" s="137">
        <v>150</v>
      </c>
      <c r="L17" s="138">
        <v>0</v>
      </c>
      <c r="M17" s="138">
        <f t="shared" si="0"/>
        <v>75</v>
      </c>
      <c r="N17" s="138">
        <f t="shared" si="1"/>
        <v>0</v>
      </c>
      <c r="O17" s="139">
        <f t="shared" si="4"/>
        <v>6750</v>
      </c>
      <c r="P17" s="139">
        <f t="shared" si="5"/>
        <v>6750</v>
      </c>
      <c r="Q17" s="139">
        <f t="shared" si="6"/>
        <v>6750</v>
      </c>
      <c r="R17" s="241">
        <f>SUM(O17:Q18)</f>
        <v>39750</v>
      </c>
      <c r="S17" s="141">
        <f t="shared" si="2"/>
        <v>20250</v>
      </c>
      <c r="T17" s="140">
        <f t="shared" si="3"/>
        <v>0</v>
      </c>
    </row>
    <row r="18" spans="1:20" ht="15.75" customHeight="1">
      <c r="A18" s="240"/>
      <c r="B18" s="129" t="s">
        <v>12</v>
      </c>
      <c r="C18" s="156" t="s">
        <v>14</v>
      </c>
      <c r="D18" s="155" t="s">
        <v>15</v>
      </c>
      <c r="E18" s="125">
        <v>15</v>
      </c>
      <c r="F18" s="126">
        <f>E18</f>
        <v>15</v>
      </c>
      <c r="G18" s="127">
        <f>E18</f>
        <v>15</v>
      </c>
      <c r="H18" s="128">
        <v>100</v>
      </c>
      <c r="I18" s="126">
        <f>H18</f>
        <v>100</v>
      </c>
      <c r="J18" s="126">
        <f>H18</f>
        <v>100</v>
      </c>
      <c r="K18" s="137">
        <v>100</v>
      </c>
      <c r="L18" s="138">
        <v>0</v>
      </c>
      <c r="M18" s="138">
        <f t="shared" si="0"/>
        <v>50</v>
      </c>
      <c r="N18" s="138">
        <f t="shared" si="1"/>
        <v>0</v>
      </c>
      <c r="O18" s="139">
        <f t="shared" si="4"/>
        <v>6500</v>
      </c>
      <c r="P18" s="139">
        <f t="shared" si="5"/>
        <v>6500</v>
      </c>
      <c r="Q18" s="139">
        <f t="shared" si="6"/>
        <v>6500</v>
      </c>
      <c r="R18" s="241"/>
      <c r="S18" s="141">
        <f t="shared" si="2"/>
        <v>19500</v>
      </c>
      <c r="T18" s="140">
        <f t="shared" si="3"/>
        <v>0</v>
      </c>
    </row>
    <row r="19" spans="1:20" ht="28.5" customHeight="1" thickBot="1">
      <c r="A19" s="132" t="s">
        <v>34</v>
      </c>
      <c r="B19" s="133" t="s">
        <v>35</v>
      </c>
      <c r="C19" s="157" t="s">
        <v>14</v>
      </c>
      <c r="D19" s="158" t="s">
        <v>14</v>
      </c>
      <c r="E19" s="134">
        <v>15</v>
      </c>
      <c r="F19" s="135">
        <v>10</v>
      </c>
      <c r="G19" s="136">
        <v>5</v>
      </c>
      <c r="H19" s="135">
        <v>15</v>
      </c>
      <c r="I19" s="135">
        <v>10</v>
      </c>
      <c r="J19" s="135">
        <v>5</v>
      </c>
      <c r="K19" s="142">
        <v>2000</v>
      </c>
      <c r="L19" s="143">
        <v>300</v>
      </c>
      <c r="M19" s="143">
        <f>K19/3</f>
        <v>666.66666666666663</v>
      </c>
      <c r="N19" s="143">
        <f>L19/2</f>
        <v>150</v>
      </c>
      <c r="O19" s="144">
        <f t="shared" si="4"/>
        <v>46750</v>
      </c>
      <c r="P19" s="145">
        <f t="shared" si="5"/>
        <v>31166.666666666664</v>
      </c>
      <c r="Q19" s="145">
        <f t="shared" si="6"/>
        <v>15583.333333333332</v>
      </c>
      <c r="R19" s="146">
        <f>SUM(O19:Q19)</f>
        <v>93499.999999999985</v>
      </c>
      <c r="S19" s="147">
        <f t="shared" si="2"/>
        <v>80000</v>
      </c>
      <c r="T19" s="146">
        <f t="shared" si="3"/>
        <v>13500</v>
      </c>
    </row>
    <row r="20" spans="1:20" s="159" customFormat="1">
      <c r="A20" s="130"/>
      <c r="B20" s="130"/>
      <c r="C20" s="130"/>
      <c r="D20" s="130"/>
      <c r="E20" s="131"/>
      <c r="F20" s="130"/>
      <c r="G20" s="130"/>
      <c r="H20" s="130"/>
      <c r="I20" s="130"/>
      <c r="J20" s="130"/>
      <c r="K20" s="148"/>
      <c r="L20" s="148"/>
      <c r="M20" s="148"/>
      <c r="N20" s="149"/>
      <c r="O20" s="150">
        <f>SUM(O5:O19)</f>
        <v>711750</v>
      </c>
      <c r="P20" s="151">
        <f>SUM(P5:P19)</f>
        <v>635741.66666666663</v>
      </c>
      <c r="Q20" s="151">
        <f>SUM(Q5:Q19)</f>
        <v>468208.33333333331</v>
      </c>
      <c r="R20" s="151">
        <f>SUM(R5:R19)*1000</f>
        <v>1815700000</v>
      </c>
      <c r="S20" s="152">
        <f t="shared" ref="S20:T20" si="9">SUM(S5:S19)</f>
        <v>1370900</v>
      </c>
      <c r="T20" s="152">
        <f t="shared" si="9"/>
        <v>444800</v>
      </c>
    </row>
    <row r="21" spans="1:20" ht="15" customHeight="1">
      <c r="E21" s="160"/>
      <c r="F21" s="160"/>
      <c r="G21" s="160"/>
      <c r="H21" s="160"/>
      <c r="I21" s="160"/>
      <c r="N21" s="161"/>
    </row>
    <row r="22" spans="1:20">
      <c r="T22" s="162"/>
    </row>
    <row r="23" spans="1:20">
      <c r="E23" s="160"/>
    </row>
  </sheetData>
  <mergeCells count="28">
    <mergeCell ref="K2:L2"/>
    <mergeCell ref="M2:N2"/>
    <mergeCell ref="A15:A16"/>
    <mergeCell ref="R15:R16"/>
    <mergeCell ref="A17:A18"/>
    <mergeCell ref="R17:R18"/>
    <mergeCell ref="A6:A9"/>
    <mergeCell ref="R6:R9"/>
    <mergeCell ref="A10:A11"/>
    <mergeCell ref="R10:R11"/>
    <mergeCell ref="A12:A14"/>
    <mergeCell ref="R12:R14"/>
    <mergeCell ref="T3:T4"/>
    <mergeCell ref="R2:R4"/>
    <mergeCell ref="A2:A4"/>
    <mergeCell ref="B2:B4"/>
    <mergeCell ref="N3:N4"/>
    <mergeCell ref="E2:G3"/>
    <mergeCell ref="H2:J3"/>
    <mergeCell ref="O2:Q3"/>
    <mergeCell ref="S3:S4"/>
    <mergeCell ref="C3:C4"/>
    <mergeCell ref="D3:D4"/>
    <mergeCell ref="K3:K4"/>
    <mergeCell ref="L3:L4"/>
    <mergeCell ref="M3:M4"/>
    <mergeCell ref="S2:T2"/>
    <mergeCell ref="C2:D2"/>
  </mergeCells>
  <pageMargins left="0.2" right="0.2" top="0.5" bottom="0.5" header="0.05" footer="0.3"/>
  <pageSetup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Target Solutions Ref - old</vt:lpstr>
      <vt:lpstr>Solutions</vt:lpstr>
      <vt:lpstr>Rep requests</vt:lpstr>
      <vt:lpstr>Healthcare Segments</vt:lpstr>
      <vt:lpstr>TAM</vt:lpstr>
      <vt:lpstr>TAM!Print_Area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Shmulik Weller</dc:creator>
  <cp:lastModifiedBy>%USERNAME</cp:lastModifiedBy>
  <cp:lastPrinted>2014-10-16T20:39:29Z</cp:lastPrinted>
  <dcterms:created xsi:type="dcterms:W3CDTF">2012-01-19T07:31:08Z</dcterms:created>
  <dcterms:modified xsi:type="dcterms:W3CDTF">2014-10-16T20:40:15Z</dcterms:modified>
</cp:coreProperties>
</file>