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520" yWindow="2020" windowWidth="24260" windowHeight="17320" tabRatio="829" activeTab="4"/>
  </bookViews>
  <sheets>
    <sheet name="Global Inputs" sheetId="1" r:id="rId1"/>
    <sheet name="Productivity Improvements" sheetId="2" r:id="rId2"/>
    <sheet name="Cost Savings Indicator" sheetId="3" r:id="rId3"/>
    <sheet name="Improving Existing Channels" sheetId="4" r:id="rId4"/>
    <sheet name="Risk of ineffective comms " sheetId="5" r:id="rId5"/>
  </sheets>
  <definedNames/>
  <calcPr fullCalcOnLoad="1"/>
</workbook>
</file>

<file path=xl/comments2.xml><?xml version="1.0" encoding="utf-8"?>
<comments xmlns="http://schemas.openxmlformats.org/spreadsheetml/2006/main">
  <authors>
    <author>Sarah Perry</author>
  </authors>
  <commentList>
    <comment ref="C6" authorId="0">
      <text>
        <r>
          <rPr>
            <sz val="8"/>
            <rFont val="Tahoma"/>
            <family val="2"/>
          </rPr>
          <t>(for a typical employee. E.g. IT updates, marketing updates, corporate comms etc)</t>
        </r>
      </text>
    </comment>
    <comment ref="C13" authorId="0">
      <text>
        <r>
          <rPr>
            <sz val="8"/>
            <rFont val="Tahoma"/>
            <family val="2"/>
          </rPr>
          <t>( E.g. Admin, IT updates, marketing updates, corporate comms etc)</t>
        </r>
      </text>
    </comment>
    <comment ref="C19" authorId="0">
      <text>
        <r>
          <rPr>
            <sz val="8"/>
            <rFont val="Tahoma"/>
            <family val="2"/>
          </rPr>
          <t>( E.g. Admin, IT updates, marketing updates, corporate comms etc)</t>
        </r>
      </text>
    </comment>
    <comment ref="B33" authorId="0">
      <text>
        <r>
          <rPr>
            <sz val="8"/>
            <rFont val="Tahoma"/>
            <family val="2"/>
          </rPr>
          <t>Reduce number of invalid quotes/orders  etc.)</t>
        </r>
      </text>
    </comment>
    <comment ref="B28" authorId="0">
      <text>
        <r>
          <rPr>
            <sz val="8"/>
            <rFont val="Tahoma"/>
            <family val="2"/>
          </rPr>
          <t>Reduce time spent keeping up to date. Improve staff management by having latest information and sharing best practice.</t>
        </r>
      </text>
    </comment>
    <comment ref="C20" authorId="0">
      <text>
        <r>
          <rPr>
            <sz val="8"/>
            <rFont val="Tahoma"/>
            <family val="2"/>
          </rPr>
          <t>( E.g. Admin, IT updates, marketing updates, corporate comms etc)</t>
        </r>
      </text>
    </comment>
  </commentList>
</comments>
</file>

<file path=xl/comments3.xml><?xml version="1.0" encoding="utf-8"?>
<comments xmlns="http://schemas.openxmlformats.org/spreadsheetml/2006/main">
  <authors>
    <author>Sarah Perry</author>
  </authors>
  <commentList>
    <comment ref="C5" authorId="0">
      <text>
        <r>
          <rPr>
            <sz val="8"/>
            <rFont val="Tahoma"/>
            <family val="2"/>
          </rPr>
          <t>E.g.. Focus, groups, senior manager updates etc where multiple slots are available</t>
        </r>
      </text>
    </comment>
    <comment ref="C12" authorId="0">
      <text>
        <r>
          <rPr>
            <sz val="8"/>
            <rFont val="Tahoma"/>
            <family val="2"/>
          </rPr>
          <t>E.g. designing &amp; placing posters around the building</t>
        </r>
      </text>
    </comment>
    <comment ref="C13" authorId="0">
      <text>
        <r>
          <rPr>
            <b/>
            <sz val="8"/>
            <rFont val="Tahoma"/>
            <family val="0"/>
          </rPr>
          <t>E.g. printing posters, coasters etc</t>
        </r>
      </text>
    </comment>
  </commentList>
</comments>
</file>

<file path=xl/comments5.xml><?xml version="1.0" encoding="utf-8"?>
<comments xmlns="http://schemas.openxmlformats.org/spreadsheetml/2006/main">
  <authors>
    <author>Sarah Perry</author>
  </authors>
  <commentList>
    <comment ref="B14" authorId="0">
      <text>
        <r>
          <rPr>
            <sz val="8"/>
            <rFont val="Tahoma"/>
            <family val="2"/>
          </rPr>
          <t xml:space="preserve">e.g. Important product or service information does achieve good ‘cut-through’ or Important media update reaches press before customer facing employees </t>
        </r>
      </text>
    </comment>
    <comment ref="B22" authorId="0">
      <text>
        <r>
          <rPr>
            <sz val="8"/>
            <rFont val="Tahoma"/>
            <family val="2"/>
          </rPr>
          <t xml:space="preserve">According to the U.S. Department of Labor, it costs at least one-third of a new hire's annual salary to replace them. </t>
        </r>
      </text>
    </comment>
  </commentList>
</comments>
</file>

<file path=xl/sharedStrings.xml><?xml version="1.0" encoding="utf-8"?>
<sst xmlns="http://schemas.openxmlformats.org/spreadsheetml/2006/main" count="226" uniqueCount="164">
  <si>
    <t>Maintain productivity</t>
  </si>
  <si>
    <t>Maintain operational effectiveness</t>
  </si>
  <si>
    <t>Retain revenues in a shrinking market</t>
  </si>
  <si>
    <t>"Why is good employee communication so important during an economic downturn?"</t>
  </si>
  <si>
    <r>
      <t xml:space="preserve">No news is definitely not good news from an employee communications perspective.  October 2008 Research from Weber Shandwick showed that 71% of people felt that their company should be communicating more about current economic problems.  Unfortunately, the uncertainty caused by lack of internal communications can cause staff to be less productive.  
</t>
    </r>
    <r>
      <rPr>
        <sz val="10"/>
        <rFont val="Tahoma"/>
        <family val="2"/>
      </rPr>
      <t xml:space="preserve">
</t>
    </r>
  </si>
  <si>
    <t>Good employee communication is a competitive advantage.</t>
  </si>
  <si>
    <t>According to the U.S. Department of Labor, it costs at least one-third of a new hire's annual salary to replace them. There are also associated opportunity costs such as lower productivity during re-training to consider.</t>
  </si>
  <si>
    <t>£75,000 fine (in UK) for failing to comply with 'Information and Consultation of Employee' Regulations</t>
  </si>
  <si>
    <t>US$</t>
  </si>
  <si>
    <t>Employee Litigations per year</t>
  </si>
  <si>
    <t>Average internal hours per litigation</t>
  </si>
  <si>
    <t>Attorney costs per litigation</t>
  </si>
  <si>
    <t>Average settlement costs per litigation</t>
  </si>
  <si>
    <t>Communications compliance</t>
  </si>
  <si>
    <t>Average value of customer</t>
  </si>
  <si>
    <t xml:space="preserve">Increased staff turnover </t>
  </si>
  <si>
    <t>Cost to replace staff</t>
  </si>
  <si>
    <t>Enter an employee's average annual salary</t>
  </si>
  <si>
    <t>(Calculated automatically)</t>
  </si>
  <si>
    <r>
      <t xml:space="preserve">"Companies with the most effective employee communication programs provided a 91 percent total return to shareholders (TRS) from 2002 to 2006, compared with 62 percent for firms that communicated least effectively.  Moreover, </t>
    </r>
    <r>
      <rPr>
        <b/>
        <i/>
        <sz val="10"/>
        <color indexed="53"/>
        <rFont val="Tahoma"/>
        <family val="2"/>
      </rPr>
      <t>a</t>
    </r>
    <r>
      <rPr>
        <i/>
        <sz val="10"/>
        <color indexed="53"/>
        <rFont val="Tahoma"/>
        <family val="2"/>
      </rPr>
      <t xml:space="preserve"> significant improvement in communication effectiveness is associated with a 15.7 percent increase in market value</t>
    </r>
    <r>
      <rPr>
        <i/>
        <sz val="10"/>
        <rFont val="Tahoma"/>
        <family val="2"/>
      </rPr>
      <t>."</t>
    </r>
  </si>
  <si>
    <t>Watson Wyatt</t>
  </si>
  <si>
    <t>(Numbers in orange are variables that can be changed by the user)</t>
  </si>
  <si>
    <t>Quantify the value of effective Internal Communications:</t>
  </si>
  <si>
    <t>Now work through each tab filling out variables in orange…</t>
  </si>
  <si>
    <t>Read more about communicating during an economic downturn.</t>
  </si>
  <si>
    <t>When budgets are tight and the future looks uncertain a knee-jerk reaction can be to pull back to the bare essentials and not try anything new.  The Snap Internal Communications Channels can easily be cost justified by the resultant savings made in other areas:</t>
  </si>
  <si>
    <t>At best, Internal Communications breakdown can be a major source of inefficiency. At worst it can be a source of litigation, lost customers and increased staff turnover.</t>
  </si>
  <si>
    <t>Enter the number of employees in your organization</t>
  </si>
  <si>
    <t>Centralized helpdesk functionality using via Snap Interactive</t>
  </si>
  <si>
    <t>Increased engagement</t>
  </si>
  <si>
    <t>Risk of Ineffective Internal Communications</t>
  </si>
  <si>
    <t>Additional customers lost due to poor internal communication</t>
  </si>
  <si>
    <t>Snap Screensavers can be deployed quickly and easily</t>
  </si>
  <si>
    <t>Snap RSVP</t>
  </si>
  <si>
    <t>Production cost per year</t>
  </si>
  <si>
    <t>Increase in Intranet effectiveness</t>
  </si>
  <si>
    <t>Increase in Video effectiveness</t>
  </si>
  <si>
    <t>Improving the effectiveness of existing channels</t>
  </si>
  <si>
    <t>Typical Intranet costs</t>
  </si>
  <si>
    <t>Typical video costs</t>
  </si>
  <si>
    <t xml:space="preserve">Existing channels such as the intranet or video communications can be an expensive investment.  Snap can help improve the effectiveness of these channels in simple inexpensive ways: </t>
  </si>
  <si>
    <t>per litigation</t>
  </si>
  <si>
    <t>Productivity loss due to retraining new staff</t>
  </si>
  <si>
    <t>Wks per new hire</t>
  </si>
  <si>
    <t>Increase in staff turnover due to poor internal communications</t>
  </si>
  <si>
    <t>of total staff</t>
  </si>
  <si>
    <t>of annual salary</t>
  </si>
  <si>
    <t>Staff E-magazine production costs</t>
  </si>
  <si>
    <t>Printed magazine costs</t>
  </si>
  <si>
    <t xml:space="preserve">Number of pages = </t>
  </si>
  <si>
    <t>Total cost</t>
  </si>
  <si>
    <t xml:space="preserve">Manual input in hours </t>
  </si>
  <si>
    <t xml:space="preserve">% of employees react to emails within 6 seconds </t>
  </si>
  <si>
    <t>Total Interruption cost</t>
  </si>
  <si>
    <t>Managing face to face meeting invites</t>
  </si>
  <si>
    <t>Initial intranet set up cost =</t>
  </si>
  <si>
    <t>Ongoing annual intranet cost =</t>
  </si>
  <si>
    <t>Total video production cost/ year</t>
  </si>
  <si>
    <t xml:space="preserve">% increase in viewing = </t>
  </si>
  <si>
    <t>Staff more involved in decisions</t>
  </si>
  <si>
    <t xml:space="preserve">Staff more aligned to company vision </t>
  </si>
  <si>
    <t>Staff share ideas and best practice</t>
  </si>
  <si>
    <t>More effective workforce</t>
  </si>
  <si>
    <t>Managers equipped to manage teams better</t>
  </si>
  <si>
    <t>Staff product knowledge improves</t>
  </si>
  <si>
    <t>‘Awareness’ campaign via screensavers</t>
  </si>
  <si>
    <t xml:space="preserve">Gathering and editing content = </t>
  </si>
  <si>
    <r>
      <t xml:space="preserve">Gathering and editing content  = </t>
    </r>
  </si>
  <si>
    <t>Average number of ‘news and admin’ emails/wk</t>
  </si>
  <si>
    <t>Snap Mag as Staff E-Mag</t>
  </si>
  <si>
    <t xml:space="preserve">Approving content </t>
  </si>
  <si>
    <t>hr / wk</t>
  </si>
  <si>
    <t>Salary per hour</t>
  </si>
  <si>
    <t>Cost saving</t>
  </si>
  <si>
    <t>hrs / wk</t>
  </si>
  <si>
    <t>(research)</t>
  </si>
  <si>
    <t xml:space="preserve">Improved information cascade </t>
  </si>
  <si>
    <t xml:space="preserve">Total Cost Savings per year = </t>
  </si>
  <si>
    <t>Time to recover from a single interruption (Mins)</t>
  </si>
  <si>
    <t>Total annual cost</t>
  </si>
  <si>
    <t>p.a.</t>
  </si>
  <si>
    <t xml:space="preserve">Magazines per year = </t>
  </si>
  <si>
    <t>per magazine</t>
  </si>
  <si>
    <t>hrs / magazine</t>
  </si>
  <si>
    <t>Snap Channels - Cost Saving Indicator</t>
  </si>
  <si>
    <t xml:space="preserve">Distribution costs = </t>
  </si>
  <si>
    <t>per issue</t>
  </si>
  <si>
    <t>per page</t>
  </si>
  <si>
    <t xml:space="preserve">Production cost = </t>
  </si>
  <si>
    <t xml:space="preserve">Magazine copies = </t>
  </si>
  <si>
    <t>per run</t>
  </si>
  <si>
    <t>p.a</t>
  </si>
  <si>
    <t>hours per month</t>
  </si>
  <si>
    <t>Managing group meeting invites</t>
  </si>
  <si>
    <t>Hours managing Snap RSVP (per month)</t>
  </si>
  <si>
    <t>hours per campaign</t>
  </si>
  <si>
    <t>Awareness campaigns</t>
  </si>
  <si>
    <t>per year</t>
  </si>
  <si>
    <t>Average production cost</t>
  </si>
  <si>
    <t>per campaign</t>
  </si>
  <si>
    <t xml:space="preserve">Manual input hours (per campaign) </t>
  </si>
  <si>
    <t>Total Cost for Snap Channels</t>
  </si>
  <si>
    <t>Issues of Snapmag (per week)</t>
  </si>
  <si>
    <t>Productivity cost caused by email overload</t>
  </si>
  <si>
    <t>How the Snap channels can help with email overload</t>
  </si>
  <si>
    <t>Snap Poll, Snap Interactive</t>
  </si>
  <si>
    <t>Snap Alert, Snap Ticker, Snap Interactive</t>
  </si>
  <si>
    <t>How the Snap Channels can improve the effectiveness of the intranet</t>
  </si>
  <si>
    <t>%</t>
  </si>
  <si>
    <t>How the Snap Channel can increase message cut through</t>
  </si>
  <si>
    <t>Snap Quiz</t>
  </si>
  <si>
    <t>Snap Shots screensavers, Snap Interactive, Snap Ticker etc</t>
  </si>
  <si>
    <t>How the Snap Channels can assist an awareness campaign</t>
  </si>
  <si>
    <t>Note) The cost of the Snap Channels varies depending on organization size, number of channels and in-house / hosted solution. Please contact Snapcomms for a more specific pricing.</t>
  </si>
  <si>
    <t>Manual input in hours per year (ex. prod cost)</t>
  </si>
  <si>
    <t>Snap Channels - Productivity improvement calculator</t>
  </si>
  <si>
    <t>IT deploying 'Group Policy' screen savers</t>
  </si>
  <si>
    <t>Meeting Productivity</t>
  </si>
  <si>
    <t>hrs per week</t>
  </si>
  <si>
    <t>Average number of staff in a meeting</t>
  </si>
  <si>
    <t xml:space="preserve">External IT support agency charge </t>
  </si>
  <si>
    <t>per month</t>
  </si>
  <si>
    <r>
      <t xml:space="preserve">Cost for 3 Snap Channels </t>
    </r>
    <r>
      <rPr>
        <sz val="8"/>
        <rFont val="Tahoma"/>
        <family val="2"/>
      </rPr>
      <t xml:space="preserve">
(E.G. SnapMag, SnapAlerts, SnapScreensavers)
per Employee</t>
    </r>
  </si>
  <si>
    <t>Internal IT hours</t>
  </si>
  <si>
    <t>per hour</t>
  </si>
  <si>
    <t>IT internal charge rate</t>
  </si>
  <si>
    <t xml:space="preserve"> Screensavers deployed by comms team</t>
  </si>
  <si>
    <t>Time answering same question more than once (email)</t>
  </si>
  <si>
    <t>Time answering same question more than once (phone)</t>
  </si>
  <si>
    <t>Targeting and sending message via Snap Channels</t>
  </si>
  <si>
    <t>/wk</t>
  </si>
  <si>
    <t>Hours</t>
  </si>
  <si>
    <t>Productivity cost using Snap Mag to aggregate email</t>
  </si>
  <si>
    <t>Number team meetings across the business</t>
  </si>
  <si>
    <t>Time spent (per team) covering general updates</t>
  </si>
  <si>
    <t>Providing 'helpdesk' functionality by email or phone</t>
  </si>
  <si>
    <t xml:space="preserve">Time answering same question more than once </t>
  </si>
  <si>
    <r>
      <t xml:space="preserve">Cost for 3 Snap Channels </t>
    </r>
    <r>
      <rPr>
        <sz val="8"/>
        <rFont val="Tahoma"/>
        <family val="2"/>
      </rPr>
      <t xml:space="preserve">
(E.G. SnapMag, Snap Interactive, SnapScreensavers)
per Employee</t>
    </r>
  </si>
  <si>
    <t>Est. Value of increased productivity</t>
  </si>
  <si>
    <t>Total value of increased productivity</t>
  </si>
  <si>
    <t>Helpdesk functionality via Snap Interactive</t>
  </si>
  <si>
    <t>Snap Poll</t>
  </si>
  <si>
    <t>Other possible productivity improvements:</t>
  </si>
  <si>
    <t>(Value not included in calculation)</t>
  </si>
  <si>
    <t>HTML formatting not required and content is 'user generated'</t>
  </si>
  <si>
    <t>Time to recover from each email interruption (Mins)</t>
  </si>
  <si>
    <t>per week</t>
  </si>
  <si>
    <t>Total Administration cost</t>
  </si>
  <si>
    <t>Total Repeat Activity cost</t>
  </si>
  <si>
    <t>per screensaver</t>
  </si>
  <si>
    <t>hours per screensaver</t>
  </si>
  <si>
    <t>Number of screensavers</t>
  </si>
  <si>
    <t>Comms team time per screensaver</t>
  </si>
  <si>
    <t>hrs</t>
  </si>
  <si>
    <t>Reduce inaccuracies</t>
  </si>
  <si>
    <t>Various Snap channels</t>
  </si>
  <si>
    <t>Increased response for actionable messages</t>
  </si>
  <si>
    <t>Snap Alert Snap Ticker</t>
  </si>
  <si>
    <t>‘Awareness’ campaign via posters, flyers, drinks coasters etc</t>
  </si>
  <si>
    <t xml:space="preserve">Impact of poor customer service </t>
  </si>
  <si>
    <t xml:space="preserve">The impact of effective employee communication can be far reaching. For example, the time to market for product launches can be reduced, uptake of new products can be faster due to a more effective sales force, customer service and retention levels can be impacted by a more informed and engagement customer support team.  The list is extensive. Fill out the orange variables to assess just a few potential productivity improvements made possible by the Snap Internal Communications Channels. </t>
  </si>
  <si>
    <t xml:space="preserve">Due to the economic downturn, it is likely that demand for your organization’s products or services is reducing. In order to keep revenues healthy, it is necessary to increase the overall market share.
In a competitive marketplace, organizations need to be agile, to reduce process inefficiencies and to increase effectiveness across the business. Effective employee communications plays a critical role in achieving these goals with an investment that’s small compared to value gained.
</t>
  </si>
  <si>
    <t xml:space="preserve">Uncertainty (job security, future career potential, fear of increased workload etc.) due to a lack of effective internal communication can cause high performing employees to jump ship. Low morale within remaining staff can impact customer interactions and damage brand identity. Uncertainty can also damage a company’s culture. Competition for internal resources can increase between (and inside of) departments. Focus can shift onto projects that ‘look good’ but don’t really contribute towards real business objectives.  Good employee communications can enable you to retain your best employees, protect your company culture and maintain the strength of your brand.  
</t>
  </si>
  <si>
    <t xml:space="preserve">Workforce Week reported that 48 percent of staff said that the economic uncertainty has caused them to be less productive at work.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</si>
</sst>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0.0"/>
    <numFmt numFmtId="179" formatCode="&quot;$&quot;#,##0.0;[Red]\-&quot;$&quot;#,##0.0"/>
    <numFmt numFmtId="180" formatCode="&quot;$&quot;#,##0"/>
  </numFmts>
  <fonts count="65">
    <font>
      <sz val="10"/>
      <name val="Arial"/>
      <family val="0"/>
    </font>
    <font>
      <b/>
      <sz val="10"/>
      <color indexed="53"/>
      <name val="Tahoma"/>
      <family val="2"/>
    </font>
    <font>
      <sz val="10"/>
      <name val="Tahoma"/>
      <family val="2"/>
    </font>
    <font>
      <sz val="10"/>
      <color indexed="10"/>
      <name val="Tahoma"/>
      <family val="2"/>
    </font>
    <font>
      <sz val="8"/>
      <name val="Arial"/>
      <family val="0"/>
    </font>
    <font>
      <u val="single"/>
      <sz val="10"/>
      <color indexed="12"/>
      <name val="Arial"/>
      <family val="0"/>
    </font>
    <font>
      <u val="single"/>
      <sz val="10"/>
      <color indexed="36"/>
      <name val="Arial"/>
      <family val="0"/>
    </font>
    <font>
      <b/>
      <sz val="10"/>
      <name val="Tahoma"/>
      <family val="2"/>
    </font>
    <font>
      <sz val="8"/>
      <name val="Tahoma"/>
      <family val="2"/>
    </font>
    <font>
      <sz val="8"/>
      <color indexed="8"/>
      <name val="Tahoma"/>
      <family val="2"/>
    </font>
    <font>
      <b/>
      <sz val="8"/>
      <name val="Tahoma"/>
      <family val="2"/>
    </font>
    <font>
      <sz val="16"/>
      <name val="Tahoma"/>
      <family val="2"/>
    </font>
    <font>
      <u val="single"/>
      <sz val="8"/>
      <color indexed="12"/>
      <name val="Tahoma"/>
      <family val="2"/>
    </font>
    <font>
      <sz val="10"/>
      <color indexed="53"/>
      <name val="Tahoma"/>
      <family val="2"/>
    </font>
    <font>
      <b/>
      <sz val="16"/>
      <name val="Tahoma"/>
      <family val="2"/>
    </font>
    <font>
      <b/>
      <sz val="8"/>
      <color indexed="53"/>
      <name val="Tahoma"/>
      <family val="2"/>
    </font>
    <font>
      <sz val="8"/>
      <color indexed="12"/>
      <name val="Tahoma"/>
      <family val="2"/>
    </font>
    <font>
      <sz val="8"/>
      <color indexed="10"/>
      <name val="Tahoma"/>
      <family val="2"/>
    </font>
    <font>
      <b/>
      <sz val="10"/>
      <color indexed="10"/>
      <name val="Tahoma"/>
      <family val="2"/>
    </font>
    <font>
      <sz val="8"/>
      <color indexed="53"/>
      <name val="Tahoma"/>
      <family val="2"/>
    </font>
    <font>
      <i/>
      <sz val="10"/>
      <color indexed="10"/>
      <name val="Tahoma"/>
      <family val="2"/>
    </font>
    <font>
      <sz val="14"/>
      <name val="Arial"/>
      <family val="0"/>
    </font>
    <font>
      <sz val="10"/>
      <color indexed="52"/>
      <name val="Tahoma"/>
      <family val="2"/>
    </font>
    <font>
      <i/>
      <sz val="10"/>
      <name val="Tahoma"/>
      <family val="2"/>
    </font>
    <font>
      <b/>
      <i/>
      <sz val="10"/>
      <color indexed="53"/>
      <name val="Tahoma"/>
      <family val="2"/>
    </font>
    <font>
      <sz val="12"/>
      <name val="Tahoma"/>
      <family val="2"/>
    </font>
    <font>
      <sz val="10"/>
      <color indexed="53"/>
      <name val="Arial"/>
      <family val="0"/>
    </font>
    <font>
      <i/>
      <sz val="10"/>
      <color indexed="53"/>
      <name val="Tahoma"/>
      <family val="2"/>
    </font>
    <font>
      <b/>
      <i/>
      <sz val="12"/>
      <name val="Tahoma"/>
      <family val="2"/>
    </font>
    <font>
      <i/>
      <sz val="8"/>
      <color indexed="53"/>
      <name val="Tahoma"/>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8" fillId="0" borderId="0" xfId="0" applyFont="1" applyAlignment="1">
      <alignment horizontal="right"/>
    </xf>
    <xf numFmtId="0" fontId="11" fillId="0" borderId="0" xfId="0" applyFont="1" applyAlignment="1">
      <alignment/>
    </xf>
    <xf numFmtId="0" fontId="8" fillId="0" borderId="0" xfId="0" applyFont="1" applyAlignment="1">
      <alignment/>
    </xf>
    <xf numFmtId="0" fontId="7" fillId="0" borderId="0" xfId="0" applyFont="1" applyAlignment="1">
      <alignment horizontal="right"/>
    </xf>
    <xf numFmtId="0" fontId="2" fillId="0" borderId="0" xfId="0" applyFont="1" applyAlignment="1">
      <alignment vertical="top"/>
    </xf>
    <xf numFmtId="0" fontId="12" fillId="0" borderId="0" xfId="53" applyFont="1" applyAlignment="1" applyProtection="1">
      <alignment/>
      <protection/>
    </xf>
    <xf numFmtId="0" fontId="2"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right"/>
    </xf>
    <xf numFmtId="0" fontId="10" fillId="0" borderId="0" xfId="0" applyFont="1" applyBorder="1" applyAlignment="1">
      <alignment horizontal="right"/>
    </xf>
    <xf numFmtId="0" fontId="10" fillId="33" borderId="10" xfId="0" applyFont="1" applyFill="1" applyBorder="1" applyAlignment="1">
      <alignment horizontal="right"/>
    </xf>
    <xf numFmtId="0" fontId="8" fillId="0"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1"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8" fillId="34" borderId="16" xfId="0" applyFont="1" applyFill="1" applyBorder="1" applyAlignment="1">
      <alignment horizontal="right"/>
    </xf>
    <xf numFmtId="0" fontId="8" fillId="34" borderId="0" xfId="0" applyFont="1" applyFill="1" applyBorder="1" applyAlignment="1">
      <alignment/>
    </xf>
    <xf numFmtId="0" fontId="8" fillId="34" borderId="12" xfId="0" applyFont="1" applyFill="1" applyBorder="1" applyAlignment="1">
      <alignment/>
    </xf>
    <xf numFmtId="0" fontId="10" fillId="34" borderId="10" xfId="0" applyFont="1" applyFill="1" applyBorder="1" applyAlignment="1">
      <alignment horizontal="right"/>
    </xf>
    <xf numFmtId="0" fontId="8" fillId="34" borderId="17" xfId="0" applyFont="1" applyFill="1" applyBorder="1" applyAlignment="1">
      <alignment/>
    </xf>
    <xf numFmtId="0" fontId="8" fillId="34" borderId="11"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1" fillId="34" borderId="13" xfId="0" applyFont="1" applyFill="1" applyBorder="1" applyAlignment="1">
      <alignment horizontal="left"/>
    </xf>
    <xf numFmtId="0" fontId="8" fillId="34" borderId="10" xfId="0" applyFont="1" applyFill="1" applyBorder="1" applyAlignment="1">
      <alignment horizontal="right"/>
    </xf>
    <xf numFmtId="0" fontId="9" fillId="34" borderId="16" xfId="0" applyFont="1" applyFill="1" applyBorder="1" applyAlignment="1">
      <alignment horizontal="right" vertical="top"/>
    </xf>
    <xf numFmtId="0" fontId="8" fillId="34" borderId="16" xfId="0" applyFont="1" applyFill="1" applyBorder="1" applyAlignment="1">
      <alignment horizontal="right" vertical="top"/>
    </xf>
    <xf numFmtId="0" fontId="2" fillId="34" borderId="12" xfId="0" applyFont="1" applyFill="1" applyBorder="1" applyAlignment="1">
      <alignment vertical="top"/>
    </xf>
    <xf numFmtId="0" fontId="9" fillId="34" borderId="16" xfId="0" applyFont="1" applyFill="1" applyBorder="1" applyAlignment="1">
      <alignment horizontal="right"/>
    </xf>
    <xf numFmtId="0" fontId="2" fillId="34" borderId="12" xfId="0" applyFont="1" applyFill="1" applyBorder="1" applyAlignment="1">
      <alignment/>
    </xf>
    <xf numFmtId="0" fontId="2" fillId="0" borderId="0" xfId="0" applyFont="1" applyFill="1" applyAlignment="1">
      <alignment/>
    </xf>
    <xf numFmtId="0" fontId="8" fillId="34" borderId="0" xfId="0" applyFont="1" applyFill="1" applyBorder="1" applyAlignment="1">
      <alignment horizontal="left"/>
    </xf>
    <xf numFmtId="0" fontId="10" fillId="34" borderId="17" xfId="0" applyFont="1" applyFill="1" applyBorder="1" applyAlignment="1">
      <alignment/>
    </xf>
    <xf numFmtId="164" fontId="10" fillId="34" borderId="17" xfId="0" applyNumberFormat="1" applyFont="1" applyFill="1" applyBorder="1" applyAlignment="1">
      <alignment/>
    </xf>
    <xf numFmtId="164" fontId="7" fillId="0" borderId="0" xfId="0" applyNumberFormat="1" applyFont="1" applyAlignment="1">
      <alignment/>
    </xf>
    <xf numFmtId="0" fontId="7" fillId="34" borderId="11" xfId="0" applyFont="1" applyFill="1" applyBorder="1" applyAlignment="1">
      <alignment/>
    </xf>
    <xf numFmtId="164" fontId="7" fillId="0" borderId="0" xfId="0" applyNumberFormat="1" applyFont="1" applyBorder="1" applyAlignment="1">
      <alignment/>
    </xf>
    <xf numFmtId="0" fontId="10" fillId="0" borderId="0" xfId="0" applyFont="1" applyFill="1" applyBorder="1" applyAlignment="1">
      <alignment horizontal="right"/>
    </xf>
    <xf numFmtId="164" fontId="10" fillId="0" borderId="0" xfId="0" applyNumberFormat="1" applyFont="1" applyFill="1" applyBorder="1" applyAlignment="1">
      <alignment/>
    </xf>
    <xf numFmtId="0" fontId="10" fillId="0" borderId="0" xfId="0" applyFont="1" applyFill="1" applyBorder="1" applyAlignment="1">
      <alignment/>
    </xf>
    <xf numFmtId="164" fontId="10" fillId="33" borderId="17" xfId="0" applyNumberFormat="1" applyFont="1" applyFill="1" applyBorder="1" applyAlignment="1">
      <alignment/>
    </xf>
    <xf numFmtId="0" fontId="14" fillId="0" borderId="0" xfId="0" applyFont="1" applyBorder="1" applyAlignment="1">
      <alignment horizontal="right"/>
    </xf>
    <xf numFmtId="0" fontId="7" fillId="0" borderId="0" xfId="0" applyFont="1" applyFill="1" applyBorder="1" applyAlignment="1">
      <alignment/>
    </xf>
    <xf numFmtId="164" fontId="15" fillId="33" borderId="0" xfId="0" applyNumberFormat="1" applyFont="1" applyFill="1" applyBorder="1" applyAlignment="1">
      <alignment vertical="top"/>
    </xf>
    <xf numFmtId="0" fontId="2" fillId="33" borderId="15" xfId="0" applyFont="1" applyFill="1" applyBorder="1" applyAlignment="1">
      <alignment/>
    </xf>
    <xf numFmtId="0" fontId="12" fillId="0" borderId="0" xfId="53" applyFont="1" applyFill="1" applyBorder="1" applyAlignment="1" applyProtection="1">
      <alignment horizontal="left"/>
      <protection/>
    </xf>
    <xf numFmtId="0" fontId="12" fillId="0" borderId="0" xfId="53" applyFont="1" applyBorder="1" applyAlignment="1" applyProtection="1">
      <alignment horizontal="left"/>
      <protection/>
    </xf>
    <xf numFmtId="0" fontId="16" fillId="0" borderId="0" xfId="0" applyFont="1" applyAlignment="1">
      <alignment/>
    </xf>
    <xf numFmtId="0" fontId="16" fillId="0" borderId="0" xfId="0" applyFont="1" applyBorder="1" applyAlignment="1">
      <alignment horizontal="left"/>
    </xf>
    <xf numFmtId="0" fontId="7" fillId="0" borderId="0" xfId="0" applyFont="1" applyAlignment="1">
      <alignment/>
    </xf>
    <xf numFmtId="0" fontId="3" fillId="0" borderId="0" xfId="0" applyFont="1" applyAlignment="1">
      <alignment/>
    </xf>
    <xf numFmtId="0" fontId="17" fillId="0" borderId="0" xfId="0" applyFont="1" applyAlignment="1">
      <alignment/>
    </xf>
    <xf numFmtId="0" fontId="18" fillId="0" borderId="0" xfId="0" applyFont="1" applyAlignment="1">
      <alignment/>
    </xf>
    <xf numFmtId="0" fontId="13" fillId="34" borderId="0" xfId="0" applyFont="1" applyFill="1" applyBorder="1" applyAlignment="1" applyProtection="1">
      <alignment vertical="top"/>
      <protection locked="0"/>
    </xf>
    <xf numFmtId="0" fontId="13" fillId="34" borderId="0" xfId="0" applyFont="1" applyFill="1" applyBorder="1" applyAlignment="1" applyProtection="1">
      <alignment/>
      <protection locked="0"/>
    </xf>
    <xf numFmtId="9" fontId="13" fillId="34" borderId="0" xfId="59" applyFont="1" applyFill="1" applyBorder="1" applyAlignment="1" applyProtection="1">
      <alignment/>
      <protection locked="0"/>
    </xf>
    <xf numFmtId="164" fontId="15" fillId="33" borderId="14" xfId="0" applyNumberFormat="1" applyFont="1" applyFill="1" applyBorder="1" applyAlignment="1" applyProtection="1">
      <alignment/>
      <protection locked="0"/>
    </xf>
    <xf numFmtId="0" fontId="12" fillId="0" borderId="0" xfId="53" applyFont="1" applyFill="1" applyBorder="1" applyAlignment="1" applyProtection="1">
      <alignment horizontal="left"/>
      <protection locked="0"/>
    </xf>
    <xf numFmtId="0" fontId="12" fillId="34" borderId="0" xfId="53" applyFont="1" applyFill="1" applyBorder="1" applyAlignment="1" applyProtection="1">
      <alignment/>
      <protection locked="0"/>
    </xf>
    <xf numFmtId="0" fontId="8" fillId="34" borderId="12" xfId="0" applyFont="1" applyFill="1" applyBorder="1" applyAlignment="1" applyProtection="1">
      <alignment/>
      <protection locked="0"/>
    </xf>
    <xf numFmtId="0" fontId="12" fillId="34" borderId="17" xfId="53" applyFont="1" applyFill="1" applyBorder="1" applyAlignment="1" applyProtection="1">
      <alignment/>
      <protection locked="0"/>
    </xf>
    <xf numFmtId="0" fontId="8" fillId="34" borderId="11" xfId="0" applyFont="1" applyFill="1" applyBorder="1" applyAlignment="1" applyProtection="1">
      <alignment/>
      <protection locked="0"/>
    </xf>
    <xf numFmtId="0" fontId="12" fillId="0" borderId="0" xfId="53" applyFont="1" applyAlignment="1" applyProtection="1">
      <alignment/>
      <protection locked="0"/>
    </xf>
    <xf numFmtId="0" fontId="2" fillId="0" borderId="0" xfId="0" applyFont="1" applyAlignment="1" applyProtection="1">
      <alignment/>
      <protection locked="0"/>
    </xf>
    <xf numFmtId="3" fontId="13" fillId="34" borderId="0" xfId="0" applyNumberFormat="1" applyFont="1" applyFill="1" applyBorder="1" applyAlignment="1" applyProtection="1">
      <alignment/>
      <protection locked="0"/>
    </xf>
    <xf numFmtId="1" fontId="13" fillId="34" borderId="0" xfId="59" applyNumberFormat="1" applyFont="1" applyFill="1" applyBorder="1" applyAlignment="1" applyProtection="1">
      <alignment/>
      <protection locked="0"/>
    </xf>
    <xf numFmtId="0" fontId="17" fillId="0" borderId="0" xfId="0" applyFont="1" applyFill="1" applyBorder="1" applyAlignment="1">
      <alignment horizontal="left"/>
    </xf>
    <xf numFmtId="0" fontId="8" fillId="34" borderId="17" xfId="0" applyFont="1" applyFill="1" applyBorder="1" applyAlignment="1">
      <alignment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xf>
    <xf numFmtId="0" fontId="8" fillId="34" borderId="11" xfId="0" applyFont="1" applyFill="1" applyBorder="1" applyAlignment="1">
      <alignment vertical="center" wrapText="1"/>
    </xf>
    <xf numFmtId="0" fontId="10" fillId="0" borderId="0" xfId="0" applyFont="1" applyFill="1" applyBorder="1" applyAlignment="1">
      <alignment horizontal="left"/>
    </xf>
    <xf numFmtId="0" fontId="3"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vertical="center" wrapText="1"/>
    </xf>
    <xf numFmtId="0" fontId="8" fillId="0" borderId="0" xfId="0" applyFont="1" applyBorder="1" applyAlignment="1">
      <alignment horizontal="center" vertical="center" wrapText="1"/>
    </xf>
    <xf numFmtId="164" fontId="14" fillId="0" borderId="0" xfId="0" applyNumberFormat="1" applyFont="1" applyAlignment="1">
      <alignment horizontal="right"/>
    </xf>
    <xf numFmtId="0" fontId="4" fillId="34" borderId="0" xfId="53" applyFont="1" applyFill="1" applyAlignment="1" applyProtection="1">
      <alignment/>
      <protection locked="0"/>
    </xf>
    <xf numFmtId="0" fontId="22" fillId="34" borderId="0" xfId="0" applyFont="1" applyFill="1" applyBorder="1" applyAlignment="1">
      <alignment/>
    </xf>
    <xf numFmtId="3" fontId="22" fillId="34" borderId="0" xfId="0" applyNumberFormat="1" applyFont="1" applyFill="1" applyBorder="1" applyAlignment="1" applyProtection="1">
      <alignment/>
      <protection locked="0"/>
    </xf>
    <xf numFmtId="0" fontId="8" fillId="34" borderId="12" xfId="0" applyFont="1" applyFill="1" applyBorder="1" applyAlignment="1">
      <alignment horizontal="left"/>
    </xf>
    <xf numFmtId="0" fontId="8" fillId="34" borderId="0" xfId="0" applyFont="1" applyFill="1" applyBorder="1" applyAlignment="1">
      <alignment horizontal="left" vertical="top" wrapText="1"/>
    </xf>
    <xf numFmtId="0" fontId="8" fillId="34" borderId="12" xfId="0" applyFont="1" applyFill="1" applyBorder="1" applyAlignment="1">
      <alignment horizontal="left" vertical="top" wrapText="1"/>
    </xf>
    <xf numFmtId="0" fontId="0" fillId="0" borderId="0" xfId="0" applyAlignment="1">
      <alignment vertical="top"/>
    </xf>
    <xf numFmtId="0" fontId="0" fillId="0" borderId="0" xfId="0" applyFont="1" applyAlignment="1">
      <alignment/>
    </xf>
    <xf numFmtId="0" fontId="8" fillId="34" borderId="16" xfId="0" applyFont="1" applyFill="1" applyBorder="1" applyAlignment="1">
      <alignment horizontal="right" vertical="top" wrapText="1"/>
    </xf>
    <xf numFmtId="0" fontId="1" fillId="34" borderId="13" xfId="0" applyFont="1" applyFill="1" applyBorder="1" applyAlignment="1">
      <alignment horizontal="left" vertical="center"/>
    </xf>
    <xf numFmtId="0" fontId="12" fillId="0" borderId="0" xfId="53" applyFont="1" applyAlignment="1" applyProtection="1">
      <alignment vertical="top"/>
      <protection/>
    </xf>
    <xf numFmtId="0" fontId="0" fillId="34" borderId="14" xfId="0" applyFill="1" applyBorder="1" applyAlignment="1">
      <alignment vertical="top"/>
    </xf>
    <xf numFmtId="0" fontId="0" fillId="34" borderId="15" xfId="0" applyFill="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0" fillId="0" borderId="0" xfId="0" applyFill="1" applyAlignment="1">
      <alignment vertical="top"/>
    </xf>
    <xf numFmtId="0" fontId="0" fillId="0" borderId="0" xfId="0" applyFill="1" applyAlignment="1">
      <alignment/>
    </xf>
    <xf numFmtId="0" fontId="0" fillId="34" borderId="13" xfId="0" applyFill="1" applyBorder="1" applyAlignment="1">
      <alignment/>
    </xf>
    <xf numFmtId="0" fontId="0" fillId="34" borderId="14" xfId="0" applyFill="1" applyBorder="1" applyAlignment="1">
      <alignment/>
    </xf>
    <xf numFmtId="0" fontId="21" fillId="34" borderId="14" xfId="0" applyFont="1" applyFill="1" applyBorder="1" applyAlignment="1">
      <alignment/>
    </xf>
    <xf numFmtId="3" fontId="26" fillId="34" borderId="14" xfId="0" applyNumberFormat="1" applyFont="1"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xf>
    <xf numFmtId="0" fontId="25" fillId="34" borderId="0" xfId="0" applyFont="1" applyFill="1" applyBorder="1" applyAlignment="1">
      <alignment/>
    </xf>
    <xf numFmtId="3" fontId="26" fillId="34" borderId="0" xfId="0" applyNumberFormat="1" applyFont="1" applyFill="1" applyBorder="1" applyAlignment="1">
      <alignment/>
    </xf>
    <xf numFmtId="0" fontId="17" fillId="34" borderId="0" xfId="0" applyFont="1" applyFill="1" applyBorder="1" applyAlignment="1">
      <alignment/>
    </xf>
    <xf numFmtId="0" fontId="0" fillId="34" borderId="12"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1" xfId="0" applyFill="1" applyBorder="1" applyAlignment="1">
      <alignment/>
    </xf>
    <xf numFmtId="0" fontId="8" fillId="34" borderId="14" xfId="0" applyFont="1" applyFill="1" applyBorder="1" applyAlignment="1">
      <alignment horizontal="right"/>
    </xf>
    <xf numFmtId="0" fontId="8" fillId="34" borderId="0" xfId="0" applyFont="1" applyFill="1" applyBorder="1" applyAlignment="1">
      <alignment horizontal="right"/>
    </xf>
    <xf numFmtId="0" fontId="0" fillId="0" borderId="0" xfId="0" applyFill="1" applyBorder="1" applyAlignment="1">
      <alignment/>
    </xf>
    <xf numFmtId="0" fontId="21" fillId="34" borderId="17" xfId="0" applyFont="1" applyFill="1" applyBorder="1" applyAlignment="1">
      <alignment/>
    </xf>
    <xf numFmtId="0" fontId="8" fillId="34" borderId="17" xfId="0" applyFont="1" applyFill="1" applyBorder="1" applyAlignment="1">
      <alignment horizontal="right"/>
    </xf>
    <xf numFmtId="3" fontId="0" fillId="34" borderId="17" xfId="0" applyNumberFormat="1" applyFill="1" applyBorder="1" applyAlignment="1">
      <alignment/>
    </xf>
    <xf numFmtId="0" fontId="19" fillId="34" borderId="14" xfId="0" applyFont="1" applyFill="1" applyBorder="1" applyAlignment="1">
      <alignment/>
    </xf>
    <xf numFmtId="180" fontId="10" fillId="34" borderId="0" xfId="0" applyNumberFormat="1" applyFont="1" applyFill="1" applyBorder="1" applyAlignment="1">
      <alignment/>
    </xf>
    <xf numFmtId="180" fontId="10" fillId="34" borderId="17" xfId="0" applyNumberFormat="1" applyFont="1" applyFill="1" applyBorder="1" applyAlignment="1">
      <alignment/>
    </xf>
    <xf numFmtId="3" fontId="13" fillId="34" borderId="0" xfId="0" applyNumberFormat="1" applyFont="1" applyFill="1" applyBorder="1" applyAlignment="1" applyProtection="1">
      <alignment vertical="top"/>
      <protection locked="0"/>
    </xf>
    <xf numFmtId="0" fontId="8" fillId="34" borderId="0" xfId="0" applyFont="1" applyFill="1" applyBorder="1" applyAlignment="1">
      <alignment horizontal="left" vertical="top"/>
    </xf>
    <xf numFmtId="9" fontId="13" fillId="34" borderId="0" xfId="0" applyNumberFormat="1" applyFont="1" applyFill="1" applyBorder="1" applyAlignment="1" applyProtection="1">
      <alignment vertical="top"/>
      <protection locked="0"/>
    </xf>
    <xf numFmtId="0" fontId="5" fillId="0" borderId="0" xfId="53" applyAlignment="1" applyProtection="1">
      <alignment/>
      <protection/>
    </xf>
    <xf numFmtId="0" fontId="5" fillId="34" borderId="0" xfId="53" applyFill="1" applyAlignment="1" applyProtection="1">
      <alignment/>
      <protection locked="0"/>
    </xf>
    <xf numFmtId="0" fontId="23" fillId="0" borderId="0" xfId="0" applyFont="1" applyAlignment="1">
      <alignment horizontal="center" vertical="top" wrapText="1"/>
    </xf>
    <xf numFmtId="0" fontId="28" fillId="0" borderId="0" xfId="0" applyFont="1" applyAlignment="1">
      <alignment horizontal="center"/>
    </xf>
    <xf numFmtId="0" fontId="11" fillId="0" borderId="0" xfId="0" applyFont="1" applyBorder="1" applyAlignment="1">
      <alignment horizontal="center"/>
    </xf>
    <xf numFmtId="0" fontId="29" fillId="0" borderId="14" xfId="0" applyFont="1" applyFill="1" applyBorder="1" applyAlignment="1">
      <alignment horizontal="right"/>
    </xf>
    <xf numFmtId="0" fontId="2" fillId="34" borderId="16"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2" xfId="0" applyFont="1" applyFill="1" applyBorder="1" applyAlignment="1">
      <alignment horizontal="left" vertical="top" wrapText="1"/>
    </xf>
    <xf numFmtId="0" fontId="13" fillId="34" borderId="10" xfId="0" applyFont="1" applyFill="1" applyBorder="1" applyAlignment="1">
      <alignment horizontal="center" vertical="top"/>
    </xf>
    <xf numFmtId="0" fontId="13" fillId="34" borderId="17" xfId="0" applyFont="1" applyFill="1" applyBorder="1" applyAlignment="1">
      <alignment horizontal="center" vertical="top"/>
    </xf>
    <xf numFmtId="0" fontId="13" fillId="34" borderId="11" xfId="0" applyFont="1" applyFill="1" applyBorder="1" applyAlignment="1">
      <alignment horizontal="center" vertical="top"/>
    </xf>
    <xf numFmtId="0" fontId="13" fillId="34" borderId="10" xfId="0" applyFont="1" applyFill="1" applyBorder="1" applyAlignment="1">
      <alignment horizontal="center" vertical="top" wrapText="1"/>
    </xf>
    <xf numFmtId="0" fontId="13" fillId="34" borderId="17" xfId="0" applyFont="1" applyFill="1" applyBorder="1" applyAlignment="1">
      <alignment horizontal="center" vertical="top" wrapText="1"/>
    </xf>
    <xf numFmtId="0" fontId="13" fillId="34" borderId="11" xfId="0" applyFont="1" applyFill="1" applyBorder="1" applyAlignment="1">
      <alignment horizontal="center" vertical="top"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8" fillId="34" borderId="12" xfId="0" applyFont="1" applyFill="1" applyBorder="1" applyAlignment="1">
      <alignment horizontal="center" vertical="center" wrapText="1"/>
    </xf>
    <xf numFmtId="0" fontId="14" fillId="0" borderId="0" xfId="0" applyFont="1" applyAlignment="1">
      <alignment horizontal="center" vertical="top" wrapText="1"/>
    </xf>
    <xf numFmtId="0" fontId="10" fillId="33" borderId="13" xfId="0" applyFont="1" applyFill="1" applyBorder="1" applyAlignment="1">
      <alignment horizontal="right" vertical="top" wrapText="1"/>
    </xf>
    <xf numFmtId="0" fontId="8" fillId="33" borderId="16" xfId="0" applyFont="1" applyFill="1" applyBorder="1" applyAlignment="1">
      <alignment horizontal="right" vertical="top" wrapText="1"/>
    </xf>
    <xf numFmtId="0" fontId="8" fillId="34" borderId="0" xfId="0" applyFont="1" applyFill="1" applyBorder="1" applyAlignment="1">
      <alignment horizontal="left" vertical="top" wrapText="1"/>
    </xf>
    <xf numFmtId="0" fontId="8" fillId="34" borderId="12" xfId="0" applyFont="1" applyFill="1" applyBorder="1" applyAlignment="1">
      <alignment horizontal="left" vertical="top" wrapText="1"/>
    </xf>
    <xf numFmtId="0" fontId="2" fillId="0" borderId="0" xfId="0" applyFont="1" applyAlignment="1">
      <alignment horizontal="center" vertical="top"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 fillId="34" borderId="13" xfId="0" applyFont="1" applyFill="1" applyBorder="1" applyAlignment="1">
      <alignment horizontal="left" wrapText="1"/>
    </xf>
    <xf numFmtId="0" fontId="1" fillId="34" borderId="14" xfId="0" applyFont="1" applyFill="1" applyBorder="1" applyAlignment="1">
      <alignment horizontal="left" wrapText="1"/>
    </xf>
    <xf numFmtId="0" fontId="1" fillId="34" borderId="15" xfId="0" applyFont="1" applyFill="1" applyBorder="1" applyAlignment="1">
      <alignment horizontal="left" wrapText="1"/>
    </xf>
    <xf numFmtId="0" fontId="1" fillId="34" borderId="16" xfId="0" applyFont="1" applyFill="1" applyBorder="1" applyAlignment="1">
      <alignment horizontal="left" wrapText="1"/>
    </xf>
    <xf numFmtId="0" fontId="1" fillId="34" borderId="0" xfId="0" applyFont="1" applyFill="1" applyBorder="1" applyAlignment="1">
      <alignment horizontal="left" wrapText="1"/>
    </xf>
    <xf numFmtId="0" fontId="1" fillId="34" borderId="12" xfId="0" applyFont="1" applyFill="1" applyBorder="1" applyAlignment="1">
      <alignment horizontal="left" wrapText="1"/>
    </xf>
    <xf numFmtId="0" fontId="2" fillId="0" borderId="0" xfId="0" applyNumberFormat="1" applyFont="1" applyAlignment="1">
      <alignment horizontal="center" vertical="top" wrapText="1"/>
    </xf>
    <xf numFmtId="164" fontId="14" fillId="0" borderId="0" xfId="0" applyNumberFormat="1" applyFont="1" applyBorder="1" applyAlignment="1">
      <alignment horizontal="center"/>
    </xf>
    <xf numFmtId="0" fontId="10" fillId="33" borderId="16" xfId="0" applyFont="1" applyFill="1" applyBorder="1" applyAlignment="1">
      <alignment horizontal="right" vertical="top" wrapText="1"/>
    </xf>
    <xf numFmtId="0" fontId="8" fillId="0" borderId="14" xfId="0" applyFon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0" xfId="0" applyAlignment="1">
      <alignment wrapText="1"/>
    </xf>
    <xf numFmtId="0" fontId="5" fillId="34" borderId="13" xfId="53" applyFill="1" applyBorder="1" applyAlignment="1" applyProtection="1">
      <alignment horizontal="right" vertical="center"/>
      <protection locked="0"/>
    </xf>
    <xf numFmtId="0" fontId="5" fillId="34" borderId="16" xfId="53" applyFill="1" applyBorder="1" applyAlignment="1" applyProtection="1">
      <alignment horizontal="right" vertical="center"/>
      <protection locked="0"/>
    </xf>
    <xf numFmtId="0" fontId="5" fillId="34" borderId="10" xfId="53" applyFill="1" applyBorder="1" applyAlignment="1" applyProtection="1">
      <alignment horizontal="right" vertical="center"/>
      <protection locked="0"/>
    </xf>
    <xf numFmtId="0" fontId="5" fillId="34" borderId="13" xfId="53" applyFill="1" applyBorder="1" applyAlignment="1" applyProtection="1">
      <alignment horizontal="right"/>
      <protection/>
    </xf>
    <xf numFmtId="0" fontId="5" fillId="0" borderId="0" xfId="53" applyBorder="1" applyAlignment="1" applyProtection="1">
      <alignment horizontal="left"/>
      <protection locked="0"/>
    </xf>
    <xf numFmtId="0" fontId="5" fillId="0" borderId="0" xfId="53"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atsonwyatt.com/research/resrender.asp?id=2007-US-0214&amp;page=1" TargetMode="External" /><Relationship Id="rId2" Type="http://schemas.openxmlformats.org/officeDocument/2006/relationships/hyperlink" Target="http://www.snapcomms.com/solutions/internal-communications-tips-economic-downturn.asp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ofjackson.com/email_comm.html" TargetMode="External" /><Relationship Id="rId2" Type="http://schemas.openxmlformats.org/officeDocument/2006/relationships/hyperlink" Target="http://www.snapcomms.com/solutions/reducing-email-overload.aspx" TargetMode="External" /><Relationship Id="rId3" Type="http://schemas.openxmlformats.org/officeDocument/2006/relationships/hyperlink" Target="http://www.snapcomms.com/solutions/improving-manager-communication" TargetMode="External" /><Relationship Id="rId4" Type="http://schemas.openxmlformats.org/officeDocument/2006/relationships/hyperlink" Target="http://www.snapcomms.com/products/staff-quiz" TargetMode="External" /><Relationship Id="rId5" Type="http://schemas.openxmlformats.org/officeDocument/2006/relationships/hyperlink" Target="http://www.snapcomms.com/solutions/internal-communications-tips-economic-downturn" TargetMode="External" /><Relationship Id="rId6" Type="http://schemas.openxmlformats.org/officeDocument/2006/relationships/hyperlink" Target="http://www.snapcomms.com/solutions/internal-communications-tips-economic-downturn" TargetMode="External" /><Relationship Id="rId7" Type="http://schemas.openxmlformats.org/officeDocument/2006/relationships/hyperlink" Target="http://www.snapcomms.com/solutions/communicating-change-to-employees" TargetMode="External" /><Relationship Id="rId8" Type="http://schemas.openxmlformats.org/officeDocument/2006/relationships/hyperlink" Target="http://www.snapcomms.com/solutions/front-line-staff-communications" TargetMode="External" /><Relationship Id="rId9" Type="http://schemas.openxmlformats.org/officeDocument/2006/relationships/hyperlink" Target="http://www.snapcomms.com/solutions/front-line-staff-communications" TargetMode="External" /><Relationship Id="rId10" Type="http://schemas.openxmlformats.org/officeDocument/2006/relationships/hyperlink" Target="http://www.snapcomms.com/products/desktop-alert" TargetMode="External" /><Relationship Id="rId11" Type="http://schemas.openxmlformats.org/officeDocument/2006/relationships/hyperlink" Target="http://www.snapcomms.com/solutions/front-line-staff-communications" TargetMode="External" /><Relationship Id="rId12" Type="http://schemas.openxmlformats.org/officeDocument/2006/relationships/hyperlink" Target="http://www.profjackson.com/email_comm.html" TargetMode="External" /><Relationship Id="rId13" Type="http://schemas.openxmlformats.org/officeDocument/2006/relationships/comments" Target="../comments2.xml" /><Relationship Id="rId1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snapcomms.com/markets/marketing-communications.aspx" TargetMode="External" /><Relationship Id="rId2" Type="http://schemas.openxmlformats.org/officeDocument/2006/relationships/hyperlink" Target="http://www.snapcomms.com/products/electronic-staff-magazine.aspx" TargetMode="External" /><Relationship Id="rId3" Type="http://schemas.openxmlformats.org/officeDocument/2006/relationships/hyperlink" Target="http://www.snapcomms.com/products/corporate-screensaver.aspx" TargetMode="External" /><Relationship Id="rId4" Type="http://schemas.openxmlformats.org/officeDocument/2006/relationships/hyperlink" Target="http://www.snapcomms.com/products/pop-up-staff-rsvp-invitation"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snapcomms.com/solutions/intranet-tips.aspx" TargetMode="External" /><Relationship Id="rId2" Type="http://schemas.openxmlformats.org/officeDocument/2006/relationships/hyperlink" Target="http://www.snapcomms.com/products/desktop-alert.aspx"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R30"/>
  <sheetViews>
    <sheetView zoomScalePageLayoutView="0" workbookViewId="0" topLeftCell="A1">
      <selection activeCell="P7" sqref="P7"/>
    </sheetView>
  </sheetViews>
  <sheetFormatPr defaultColWidth="8.8515625" defaultRowHeight="12.75"/>
  <cols>
    <col min="1" max="11" width="8.8515625" style="0" customWidth="1"/>
    <col min="12" max="12" width="29.421875" style="0" customWidth="1"/>
    <col min="13" max="13" width="26.8515625" style="0" hidden="1" customWidth="1"/>
    <col min="14" max="14" width="18.140625" style="0" hidden="1" customWidth="1"/>
  </cols>
  <sheetData>
    <row r="1" spans="1:14" ht="15">
      <c r="A1" s="128" t="s">
        <v>3</v>
      </c>
      <c r="B1" s="128"/>
      <c r="C1" s="128"/>
      <c r="D1" s="128"/>
      <c r="E1" s="128"/>
      <c r="F1" s="128"/>
      <c r="G1" s="128"/>
      <c r="H1" s="128"/>
      <c r="I1" s="128"/>
      <c r="J1" s="128"/>
      <c r="K1" s="128"/>
      <c r="L1" s="128"/>
      <c r="M1" s="88"/>
      <c r="N1" s="88"/>
    </row>
    <row r="2" spans="1:18" ht="12.75">
      <c r="A2" s="88"/>
      <c r="B2" s="88"/>
      <c r="C2" s="88"/>
      <c r="D2" s="88"/>
      <c r="E2" s="88"/>
      <c r="F2" s="88"/>
      <c r="G2" s="88"/>
      <c r="H2" s="88"/>
      <c r="I2" s="88"/>
      <c r="J2" s="88"/>
      <c r="K2" s="88"/>
      <c r="L2" s="88"/>
      <c r="M2" s="88"/>
      <c r="N2" s="88"/>
      <c r="R2" s="89"/>
    </row>
    <row r="3" spans="1:14" ht="12.75">
      <c r="A3" s="17" t="s">
        <v>0</v>
      </c>
      <c r="B3" s="93"/>
      <c r="C3" s="93"/>
      <c r="D3" s="93"/>
      <c r="E3" s="93"/>
      <c r="F3" s="93"/>
      <c r="G3" s="93"/>
      <c r="H3" s="93"/>
      <c r="I3" s="93"/>
      <c r="J3" s="93"/>
      <c r="K3" s="93"/>
      <c r="L3" s="94"/>
      <c r="M3" s="88"/>
      <c r="N3" s="88"/>
    </row>
    <row r="4" spans="1:14" ht="12.75">
      <c r="A4" s="131" t="s">
        <v>4</v>
      </c>
      <c r="B4" s="132"/>
      <c r="C4" s="132"/>
      <c r="D4" s="132"/>
      <c r="E4" s="132"/>
      <c r="F4" s="132"/>
      <c r="G4" s="132"/>
      <c r="H4" s="132"/>
      <c r="I4" s="132"/>
      <c r="J4" s="132"/>
      <c r="K4" s="132"/>
      <c r="L4" s="133"/>
      <c r="M4" s="88"/>
      <c r="N4" s="88"/>
    </row>
    <row r="5" spans="1:14" ht="12.75">
      <c r="A5" s="131"/>
      <c r="B5" s="132"/>
      <c r="C5" s="132"/>
      <c r="D5" s="132"/>
      <c r="E5" s="132"/>
      <c r="F5" s="132"/>
      <c r="G5" s="132"/>
      <c r="H5" s="132"/>
      <c r="I5" s="132"/>
      <c r="J5" s="132"/>
      <c r="K5" s="132"/>
      <c r="L5" s="133"/>
      <c r="M5" s="88"/>
      <c r="N5" s="88"/>
    </row>
    <row r="6" spans="1:14" ht="24.75" customHeight="1">
      <c r="A6" s="131"/>
      <c r="B6" s="132"/>
      <c r="C6" s="132"/>
      <c r="D6" s="132"/>
      <c r="E6" s="132"/>
      <c r="F6" s="132"/>
      <c r="G6" s="132"/>
      <c r="H6" s="132"/>
      <c r="I6" s="132"/>
      <c r="J6" s="132"/>
      <c r="K6" s="132"/>
      <c r="L6" s="133"/>
      <c r="M6" s="88"/>
      <c r="N6" s="88"/>
    </row>
    <row r="7" spans="1:14" ht="27" customHeight="1">
      <c r="A7" s="137" t="s">
        <v>163</v>
      </c>
      <c r="B7" s="138"/>
      <c r="C7" s="138"/>
      <c r="D7" s="138"/>
      <c r="E7" s="138"/>
      <c r="F7" s="138"/>
      <c r="G7" s="138"/>
      <c r="H7" s="138"/>
      <c r="I7" s="138"/>
      <c r="J7" s="138"/>
      <c r="K7" s="138"/>
      <c r="L7" s="139"/>
      <c r="M7" s="88"/>
      <c r="N7" s="88"/>
    </row>
    <row r="8" spans="1:14" ht="13.5" customHeight="1">
      <c r="A8" s="95"/>
      <c r="B8" s="95"/>
      <c r="C8" s="95"/>
      <c r="D8" s="95"/>
      <c r="E8" s="95"/>
      <c r="F8" s="95"/>
      <c r="G8" s="95"/>
      <c r="H8" s="95"/>
      <c r="I8" s="95"/>
      <c r="J8" s="95"/>
      <c r="K8" s="95"/>
      <c r="L8" s="95"/>
      <c r="M8" s="88"/>
      <c r="N8" s="88"/>
    </row>
    <row r="9" spans="1:14" ht="12.75">
      <c r="A9" s="17" t="s">
        <v>2</v>
      </c>
      <c r="B9" s="93"/>
      <c r="C9" s="93"/>
      <c r="D9" s="93"/>
      <c r="E9" s="93"/>
      <c r="F9" s="93"/>
      <c r="G9" s="93"/>
      <c r="H9" s="93"/>
      <c r="I9" s="93"/>
      <c r="J9" s="93"/>
      <c r="K9" s="93"/>
      <c r="L9" s="94"/>
      <c r="M9" s="88"/>
      <c r="N9" s="88"/>
    </row>
    <row r="10" spans="1:14" ht="15" customHeight="1">
      <c r="A10" s="131" t="s">
        <v>161</v>
      </c>
      <c r="B10" s="132"/>
      <c r="C10" s="132"/>
      <c r="D10" s="132"/>
      <c r="E10" s="132"/>
      <c r="F10" s="132"/>
      <c r="G10" s="132"/>
      <c r="H10" s="132"/>
      <c r="I10" s="132"/>
      <c r="J10" s="132"/>
      <c r="K10" s="132"/>
      <c r="L10" s="133"/>
      <c r="M10" s="88"/>
      <c r="N10" s="88"/>
    </row>
    <row r="11" spans="1:14" ht="15" customHeight="1">
      <c r="A11" s="131"/>
      <c r="B11" s="132"/>
      <c r="C11" s="132"/>
      <c r="D11" s="132"/>
      <c r="E11" s="132"/>
      <c r="F11" s="132"/>
      <c r="G11" s="132"/>
      <c r="H11" s="132"/>
      <c r="I11" s="132"/>
      <c r="J11" s="132"/>
      <c r="K11" s="132"/>
      <c r="L11" s="133"/>
      <c r="M11" s="88"/>
      <c r="N11" s="88"/>
    </row>
    <row r="12" spans="1:14" ht="15" customHeight="1">
      <c r="A12" s="131"/>
      <c r="B12" s="132"/>
      <c r="C12" s="132"/>
      <c r="D12" s="132"/>
      <c r="E12" s="132"/>
      <c r="F12" s="132"/>
      <c r="G12" s="132"/>
      <c r="H12" s="132"/>
      <c r="I12" s="132"/>
      <c r="J12" s="132"/>
      <c r="K12" s="132"/>
      <c r="L12" s="133"/>
      <c r="M12" s="88"/>
      <c r="N12" s="88"/>
    </row>
    <row r="13" spans="1:14" ht="19.5" customHeight="1">
      <c r="A13" s="131"/>
      <c r="B13" s="132"/>
      <c r="C13" s="132"/>
      <c r="D13" s="132"/>
      <c r="E13" s="132"/>
      <c r="F13" s="132"/>
      <c r="G13" s="132"/>
      <c r="H13" s="132"/>
      <c r="I13" s="132"/>
      <c r="J13" s="132"/>
      <c r="K13" s="132"/>
      <c r="L13" s="133"/>
      <c r="M13" s="88"/>
      <c r="N13" s="88"/>
    </row>
    <row r="14" spans="1:14" ht="22.5" customHeight="1">
      <c r="A14" s="134" t="s">
        <v>5</v>
      </c>
      <c r="B14" s="135"/>
      <c r="C14" s="135"/>
      <c r="D14" s="135"/>
      <c r="E14" s="135"/>
      <c r="F14" s="135"/>
      <c r="G14" s="135"/>
      <c r="H14" s="135"/>
      <c r="I14" s="135"/>
      <c r="J14" s="135"/>
      <c r="K14" s="135"/>
      <c r="L14" s="136"/>
      <c r="M14" s="88"/>
      <c r="N14" s="88"/>
    </row>
    <row r="15" spans="1:14" s="98" customFormat="1" ht="13.5" customHeight="1">
      <c r="A15" s="96"/>
      <c r="B15" s="96"/>
      <c r="C15" s="96"/>
      <c r="D15" s="96"/>
      <c r="E15" s="96"/>
      <c r="F15" s="96"/>
      <c r="G15" s="96"/>
      <c r="H15" s="96"/>
      <c r="I15" s="96"/>
      <c r="J15" s="96"/>
      <c r="K15" s="96"/>
      <c r="L15" s="96"/>
      <c r="M15" s="97"/>
      <c r="N15" s="97"/>
    </row>
    <row r="16" spans="1:14" ht="12.75">
      <c r="A16" s="17" t="s">
        <v>1</v>
      </c>
      <c r="B16" s="93"/>
      <c r="C16" s="93"/>
      <c r="D16" s="93"/>
      <c r="E16" s="93"/>
      <c r="F16" s="93"/>
      <c r="G16" s="93"/>
      <c r="H16" s="93"/>
      <c r="I16" s="93"/>
      <c r="J16" s="93"/>
      <c r="K16" s="93"/>
      <c r="L16" s="94"/>
      <c r="M16" s="88"/>
      <c r="N16" s="88"/>
    </row>
    <row r="17" spans="1:14" ht="12.75">
      <c r="A17" s="131" t="s">
        <v>162</v>
      </c>
      <c r="B17" s="132"/>
      <c r="C17" s="132"/>
      <c r="D17" s="132"/>
      <c r="E17" s="132"/>
      <c r="F17" s="132"/>
      <c r="G17" s="132"/>
      <c r="H17" s="132"/>
      <c r="I17" s="132"/>
      <c r="J17" s="132"/>
      <c r="K17" s="132"/>
      <c r="L17" s="133"/>
      <c r="M17" s="88"/>
      <c r="N17" s="88"/>
    </row>
    <row r="18" spans="1:14" ht="12.75">
      <c r="A18" s="131"/>
      <c r="B18" s="132"/>
      <c r="C18" s="132"/>
      <c r="D18" s="132"/>
      <c r="E18" s="132"/>
      <c r="F18" s="132"/>
      <c r="G18" s="132"/>
      <c r="H18" s="132"/>
      <c r="I18" s="132"/>
      <c r="J18" s="132"/>
      <c r="K18" s="132"/>
      <c r="L18" s="133"/>
      <c r="M18" s="88"/>
      <c r="N18" s="88"/>
    </row>
    <row r="19" spans="1:14" ht="38.25" customHeight="1">
      <c r="A19" s="131"/>
      <c r="B19" s="132"/>
      <c r="C19" s="132"/>
      <c r="D19" s="132"/>
      <c r="E19" s="132"/>
      <c r="F19" s="132"/>
      <c r="G19" s="132"/>
      <c r="H19" s="132"/>
      <c r="I19" s="132"/>
      <c r="J19" s="132"/>
      <c r="K19" s="132"/>
      <c r="L19" s="133"/>
      <c r="M19" s="88"/>
      <c r="N19" s="88"/>
    </row>
    <row r="20" spans="1:14" ht="30" customHeight="1">
      <c r="A20" s="137" t="s">
        <v>6</v>
      </c>
      <c r="B20" s="138"/>
      <c r="C20" s="138"/>
      <c r="D20" s="138"/>
      <c r="E20" s="138"/>
      <c r="F20" s="138"/>
      <c r="G20" s="138"/>
      <c r="H20" s="138"/>
      <c r="I20" s="138"/>
      <c r="J20" s="138"/>
      <c r="K20" s="138"/>
      <c r="L20" s="139"/>
      <c r="M20" s="88"/>
      <c r="N20" s="88"/>
    </row>
    <row r="21" spans="1:14" ht="12.75">
      <c r="A21" s="88"/>
      <c r="B21" s="88"/>
      <c r="C21" s="88"/>
      <c r="D21" s="88"/>
      <c r="E21" s="88"/>
      <c r="F21" s="88"/>
      <c r="G21" s="88"/>
      <c r="H21" s="88"/>
      <c r="I21" s="88"/>
      <c r="J21" s="88"/>
      <c r="K21" s="88"/>
      <c r="L21" s="88"/>
      <c r="M21" s="88"/>
      <c r="N21" s="88"/>
    </row>
    <row r="22" spans="1:14" ht="12.75" customHeight="1">
      <c r="A22" s="127" t="s">
        <v>19</v>
      </c>
      <c r="B22" s="127"/>
      <c r="C22" s="127"/>
      <c r="D22" s="127"/>
      <c r="E22" s="127"/>
      <c r="F22" s="127"/>
      <c r="G22" s="127"/>
      <c r="H22" s="127"/>
      <c r="I22" s="127"/>
      <c r="J22" s="127"/>
      <c r="K22" s="127"/>
      <c r="L22" s="127"/>
      <c r="M22" s="88"/>
      <c r="N22" s="88"/>
    </row>
    <row r="23" spans="1:14" ht="31.5" customHeight="1">
      <c r="A23" s="127"/>
      <c r="B23" s="127"/>
      <c r="C23" s="127"/>
      <c r="D23" s="127"/>
      <c r="E23" s="127"/>
      <c r="F23" s="127"/>
      <c r="G23" s="127"/>
      <c r="H23" s="127"/>
      <c r="I23" s="127"/>
      <c r="J23" s="127"/>
      <c r="K23" s="127"/>
      <c r="L23" s="127"/>
      <c r="M23" s="88"/>
      <c r="N23" s="88"/>
    </row>
    <row r="24" spans="1:14" ht="13.5" customHeight="1">
      <c r="A24" s="88"/>
      <c r="B24" s="88"/>
      <c r="C24" s="88"/>
      <c r="D24" s="88"/>
      <c r="E24" s="88"/>
      <c r="F24" s="88"/>
      <c r="G24" s="92" t="s">
        <v>20</v>
      </c>
      <c r="H24" s="88"/>
      <c r="I24" s="88"/>
      <c r="J24" s="88"/>
      <c r="K24" s="88"/>
      <c r="L24" s="88"/>
      <c r="M24" s="88"/>
      <c r="N24" s="88"/>
    </row>
    <row r="25" spans="1:14" ht="21" customHeight="1">
      <c r="A25" s="92" t="s">
        <v>24</v>
      </c>
      <c r="B25" s="88"/>
      <c r="C25" s="88"/>
      <c r="D25" s="88"/>
      <c r="E25" s="88"/>
      <c r="F25" s="88"/>
      <c r="G25" s="92"/>
      <c r="H25" s="88"/>
      <c r="I25" s="88"/>
      <c r="J25" s="88"/>
      <c r="K25" s="88"/>
      <c r="L25" s="88"/>
      <c r="M25" s="88"/>
      <c r="N25" s="88"/>
    </row>
    <row r="26" spans="1:14" ht="21" customHeight="1">
      <c r="A26" s="129" t="s">
        <v>22</v>
      </c>
      <c r="B26" s="129"/>
      <c r="C26" s="129"/>
      <c r="D26" s="129"/>
      <c r="E26" s="129"/>
      <c r="F26" s="129"/>
      <c r="G26" s="129"/>
      <c r="H26" s="129"/>
      <c r="I26" s="129"/>
      <c r="J26" s="129"/>
      <c r="K26" s="129"/>
      <c r="L26" s="129"/>
      <c r="M26" s="88"/>
      <c r="N26" s="88"/>
    </row>
    <row r="27" spans="1:12" ht="26.25" customHeight="1">
      <c r="A27" s="99"/>
      <c r="B27" s="100"/>
      <c r="C27" s="100"/>
      <c r="D27" s="100"/>
      <c r="E27" s="101"/>
      <c r="F27" s="113" t="s">
        <v>27</v>
      </c>
      <c r="G27" s="102">
        <v>2300</v>
      </c>
      <c r="H27" s="119" t="s">
        <v>21</v>
      </c>
      <c r="I27" s="100"/>
      <c r="J27" s="100"/>
      <c r="K27" s="100"/>
      <c r="L27" s="103"/>
    </row>
    <row r="28" spans="1:12" ht="15">
      <c r="A28" s="104"/>
      <c r="B28" s="105"/>
      <c r="C28" s="105"/>
      <c r="D28" s="105"/>
      <c r="E28" s="106"/>
      <c r="F28" s="114" t="s">
        <v>17</v>
      </c>
      <c r="G28" s="107">
        <v>50000</v>
      </c>
      <c r="H28" s="108"/>
      <c r="I28" s="105"/>
      <c r="J28" s="105"/>
      <c r="K28" s="105"/>
      <c r="L28" s="109"/>
    </row>
    <row r="29" spans="1:12" ht="18">
      <c r="A29" s="110"/>
      <c r="B29" s="111"/>
      <c r="C29" s="111"/>
      <c r="D29" s="111"/>
      <c r="E29" s="116"/>
      <c r="F29" s="117" t="s">
        <v>72</v>
      </c>
      <c r="G29" s="118">
        <f>G28/(48*37.5)</f>
        <v>27.77777777777778</v>
      </c>
      <c r="H29" s="24" t="s">
        <v>18</v>
      </c>
      <c r="I29" s="111"/>
      <c r="J29" s="111"/>
      <c r="K29" s="111"/>
      <c r="L29" s="112"/>
    </row>
    <row r="30" spans="1:12" ht="12.75">
      <c r="A30" s="115"/>
      <c r="B30" s="115"/>
      <c r="C30" s="115"/>
      <c r="D30" s="115"/>
      <c r="E30" s="115"/>
      <c r="F30" s="130" t="s">
        <v>23</v>
      </c>
      <c r="G30" s="130"/>
      <c r="H30" s="130"/>
      <c r="I30" s="130"/>
      <c r="J30" s="130"/>
      <c r="K30" s="130"/>
      <c r="L30" s="130"/>
    </row>
  </sheetData>
  <sheetProtection/>
  <mergeCells count="10">
    <mergeCell ref="A22:L23"/>
    <mergeCell ref="A1:L1"/>
    <mergeCell ref="A26:L26"/>
    <mergeCell ref="F30:L30"/>
    <mergeCell ref="A4:L6"/>
    <mergeCell ref="A17:L19"/>
    <mergeCell ref="A14:L14"/>
    <mergeCell ref="A10:L13"/>
    <mergeCell ref="A7:L7"/>
    <mergeCell ref="A20:L20"/>
  </mergeCells>
  <hyperlinks>
    <hyperlink ref="G24" r:id="rId1" display="Watson Wyatt"/>
    <hyperlink ref="A25" r:id="rId2" display="Read more about communicating during an economic downturn."/>
  </hyperlinks>
  <printOptions/>
  <pageMargins left="0.7480314960629921" right="0.35433070866141736" top="0.5905511811023623"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G22" sqref="G22"/>
    </sheetView>
  </sheetViews>
  <sheetFormatPr defaultColWidth="9.140625" defaultRowHeight="12.75"/>
  <cols>
    <col min="1" max="1" width="5.28125" style="1" customWidth="1"/>
    <col min="2" max="2" width="38.7109375" style="1" customWidth="1"/>
    <col min="3" max="3" width="8.7109375" style="1" customWidth="1"/>
    <col min="4" max="4" width="9.140625" style="1" customWidth="1"/>
    <col min="5" max="5" width="11.7109375" style="1" customWidth="1"/>
    <col min="6" max="6" width="4.28125" style="1" customWidth="1"/>
    <col min="7" max="7" width="34.421875" style="1" customWidth="1"/>
    <col min="8" max="8" width="17.00390625" style="1" customWidth="1"/>
    <col min="9" max="9" width="10.8515625" style="1" customWidth="1"/>
    <col min="10" max="16384" width="9.140625" style="1" customWidth="1"/>
  </cols>
  <sheetData>
    <row r="1" ht="19.5">
      <c r="C1" s="4" t="s">
        <v>115</v>
      </c>
    </row>
    <row r="2" ht="6" customHeight="1"/>
    <row r="3" spans="1:9" ht="42.75" customHeight="1">
      <c r="A3" s="153" t="s">
        <v>160</v>
      </c>
      <c r="B3" s="153"/>
      <c r="C3" s="153"/>
      <c r="D3" s="153"/>
      <c r="E3" s="153"/>
      <c r="F3" s="153"/>
      <c r="G3" s="153"/>
      <c r="H3" s="153"/>
      <c r="I3" s="153"/>
    </row>
    <row r="4" spans="2:9" ht="12.75" customHeight="1">
      <c r="B4" s="78"/>
      <c r="C4" s="77"/>
      <c r="D4" s="77"/>
      <c r="E4" s="77"/>
      <c r="F4" s="77"/>
      <c r="G4" s="77"/>
      <c r="H4" s="77"/>
      <c r="I4" s="77"/>
    </row>
    <row r="5" spans="2:9" ht="16.5" customHeight="1">
      <c r="B5" s="17" t="s">
        <v>103</v>
      </c>
      <c r="C5" s="18"/>
      <c r="D5" s="26"/>
      <c r="E5" s="27"/>
      <c r="G5" s="17" t="s">
        <v>132</v>
      </c>
      <c r="H5" s="18"/>
      <c r="I5" s="19"/>
    </row>
    <row r="6" spans="2:9" s="7" customFormat="1" ht="12.75" customHeight="1">
      <c r="B6" s="30" t="s">
        <v>68</v>
      </c>
      <c r="C6" s="58">
        <v>25</v>
      </c>
      <c r="D6" s="151"/>
      <c r="E6" s="152"/>
      <c r="G6" s="31" t="s">
        <v>102</v>
      </c>
      <c r="H6" s="59">
        <v>2</v>
      </c>
      <c r="I6" s="34"/>
    </row>
    <row r="7" spans="2:9" ht="12.75">
      <c r="B7" s="20" t="s">
        <v>145</v>
      </c>
      <c r="C7" s="59">
        <v>1</v>
      </c>
      <c r="D7" s="125" t="s">
        <v>75</v>
      </c>
      <c r="E7" s="22"/>
      <c r="G7" s="31" t="s">
        <v>78</v>
      </c>
      <c r="H7" s="58">
        <v>1</v>
      </c>
      <c r="I7" s="32"/>
    </row>
    <row r="8" spans="2:9" ht="12.75">
      <c r="B8" s="20" t="s">
        <v>52</v>
      </c>
      <c r="C8" s="60">
        <v>0.7</v>
      </c>
      <c r="D8" s="126" t="s">
        <v>75</v>
      </c>
      <c r="E8" s="22"/>
      <c r="G8" s="23" t="s">
        <v>50</v>
      </c>
      <c r="H8" s="38">
        <f>(H7*('Global Inputs'!G29/60))*'Global Inputs'!G27*(H6*48)</f>
        <v>102222.22222222222</v>
      </c>
      <c r="I8" s="40" t="s">
        <v>91</v>
      </c>
    </row>
    <row r="9" spans="2:7" ht="12.75">
      <c r="B9" s="23" t="s">
        <v>53</v>
      </c>
      <c r="C9" s="38">
        <f>(((48*C6*C7)*('Global Inputs'!G29/60))*'Global Inputs'!G27)*((C8*100)/100)</f>
        <v>894444.4444444444</v>
      </c>
      <c r="D9" s="37" t="s">
        <v>80</v>
      </c>
      <c r="E9" s="25"/>
      <c r="G9" s="62" t="s">
        <v>104</v>
      </c>
    </row>
    <row r="10" spans="2:9" ht="12.75">
      <c r="B10" s="42"/>
      <c r="C10" s="43"/>
      <c r="D10" s="44"/>
      <c r="E10" s="14"/>
      <c r="G10" s="6" t="s">
        <v>138</v>
      </c>
      <c r="H10" s="39">
        <f>C9-H8</f>
        <v>792222.2222222221</v>
      </c>
      <c r="I10" s="54" t="s">
        <v>80</v>
      </c>
    </row>
    <row r="11" spans="2:7" ht="12.75">
      <c r="B11" s="42"/>
      <c r="C11" s="43"/>
      <c r="D11" s="44"/>
      <c r="E11" s="14"/>
      <c r="G11" s="62"/>
    </row>
    <row r="12" spans="2:9" ht="12.75">
      <c r="B12" s="17" t="s">
        <v>117</v>
      </c>
      <c r="C12" s="18"/>
      <c r="D12" s="26"/>
      <c r="E12" s="27"/>
      <c r="G12" s="17" t="s">
        <v>129</v>
      </c>
      <c r="H12" s="18"/>
      <c r="I12" s="19"/>
    </row>
    <row r="13" spans="2:9" ht="12.75">
      <c r="B13" s="30" t="s">
        <v>134</v>
      </c>
      <c r="C13" s="58">
        <v>0.5</v>
      </c>
      <c r="D13" s="151" t="s">
        <v>118</v>
      </c>
      <c r="E13" s="152"/>
      <c r="G13" s="31" t="s">
        <v>131</v>
      </c>
      <c r="H13" s="59">
        <v>2</v>
      </c>
      <c r="I13" s="34" t="s">
        <v>130</v>
      </c>
    </row>
    <row r="14" spans="2:9" ht="12.75">
      <c r="B14" s="20" t="s">
        <v>119</v>
      </c>
      <c r="C14" s="70">
        <v>15</v>
      </c>
      <c r="D14" s="82" t="s">
        <v>146</v>
      </c>
      <c r="E14" s="22"/>
      <c r="G14" s="23" t="s">
        <v>50</v>
      </c>
      <c r="H14" s="38">
        <f>(H13*'Global Inputs'!G29)*48</f>
        <v>2666.666666666667</v>
      </c>
      <c r="I14" s="40" t="s">
        <v>91</v>
      </c>
    </row>
    <row r="15" spans="2:9" ht="12.75">
      <c r="B15" s="20" t="s">
        <v>133</v>
      </c>
      <c r="C15" s="70">
        <v>20</v>
      </c>
      <c r="D15" s="82" t="s">
        <v>146</v>
      </c>
      <c r="E15" s="22"/>
      <c r="G15" s="71"/>
      <c r="H15" s="43"/>
      <c r="I15" s="47"/>
    </row>
    <row r="16" spans="2:9" ht="12.75">
      <c r="B16" s="23" t="s">
        <v>147</v>
      </c>
      <c r="C16" s="38">
        <f>(C13*C14*C15*'Global Inputs'!G29)*48</f>
        <v>200000</v>
      </c>
      <c r="D16" s="37" t="s">
        <v>80</v>
      </c>
      <c r="E16" s="25"/>
      <c r="G16" s="6" t="s">
        <v>138</v>
      </c>
      <c r="H16" s="39">
        <f>C16-H14</f>
        <v>197333.33333333334</v>
      </c>
      <c r="I16" s="54" t="s">
        <v>80</v>
      </c>
    </row>
    <row r="17" spans="2:5" ht="12.75">
      <c r="B17" s="50"/>
      <c r="C17" s="43"/>
      <c r="D17" s="44"/>
      <c r="E17" s="14"/>
    </row>
    <row r="18" spans="2:9" ht="12.75">
      <c r="B18" s="17" t="s">
        <v>135</v>
      </c>
      <c r="C18" s="18"/>
      <c r="D18" s="26"/>
      <c r="E18" s="27"/>
      <c r="G18" s="156" t="s">
        <v>28</v>
      </c>
      <c r="H18" s="157"/>
      <c r="I18" s="158"/>
    </row>
    <row r="19" spans="2:9" ht="12.75">
      <c r="B19" s="30" t="s">
        <v>127</v>
      </c>
      <c r="C19" s="58">
        <v>3</v>
      </c>
      <c r="D19" s="151" t="s">
        <v>118</v>
      </c>
      <c r="E19" s="152"/>
      <c r="G19" s="159"/>
      <c r="H19" s="160"/>
      <c r="I19" s="161"/>
    </row>
    <row r="20" spans="2:9" ht="12.75">
      <c r="B20" s="30" t="s">
        <v>128</v>
      </c>
      <c r="C20" s="70">
        <v>2</v>
      </c>
      <c r="D20" s="151" t="s">
        <v>118</v>
      </c>
      <c r="E20" s="152"/>
      <c r="G20" s="30" t="s">
        <v>136</v>
      </c>
      <c r="H20" s="83">
        <v>0</v>
      </c>
      <c r="I20" s="34" t="s">
        <v>130</v>
      </c>
    </row>
    <row r="21" spans="2:9" ht="12.75">
      <c r="B21" s="23" t="s">
        <v>148</v>
      </c>
      <c r="C21" s="38">
        <f>(SUM(C19:C20)*'Global Inputs'!G29)*48</f>
        <v>6666.666666666666</v>
      </c>
      <c r="D21" s="37" t="s">
        <v>80</v>
      </c>
      <c r="E21" s="25"/>
      <c r="G21" s="23" t="s">
        <v>50</v>
      </c>
      <c r="H21" s="38">
        <f>(H20*'Global Inputs'!G29)*48</f>
        <v>0</v>
      </c>
      <c r="I21" s="40" t="s">
        <v>91</v>
      </c>
    </row>
    <row r="22" spans="2:9" ht="12.75">
      <c r="B22" s="42"/>
      <c r="C22" s="43"/>
      <c r="D22" s="44"/>
      <c r="E22" s="14"/>
      <c r="G22" s="125" t="s">
        <v>140</v>
      </c>
      <c r="H22" s="39"/>
      <c r="I22" s="47"/>
    </row>
    <row r="23" spans="2:9" ht="19.5">
      <c r="B23" s="4" t="s">
        <v>142</v>
      </c>
      <c r="C23" s="43"/>
      <c r="D23" s="44"/>
      <c r="E23" s="14"/>
      <c r="G23" s="6" t="s">
        <v>138</v>
      </c>
      <c r="H23" s="39">
        <f>C21-H21</f>
        <v>6666.666666666666</v>
      </c>
      <c r="I23" s="47" t="s">
        <v>80</v>
      </c>
    </row>
    <row r="24" spans="2:9" ht="13.5" customHeight="1">
      <c r="B24" s="76" t="s">
        <v>143</v>
      </c>
      <c r="C24" s="43"/>
      <c r="D24" s="44"/>
      <c r="E24" s="14"/>
      <c r="G24" s="6"/>
      <c r="H24" s="39"/>
      <c r="I24" s="47"/>
    </row>
    <row r="25" spans="2:5" ht="15.75" customHeight="1">
      <c r="B25" s="42" t="s">
        <v>29</v>
      </c>
      <c r="C25" s="43"/>
      <c r="D25" s="44"/>
      <c r="E25" s="14"/>
    </row>
    <row r="26" spans="2:5" ht="17.25" customHeight="1">
      <c r="B26" s="169" t="s">
        <v>59</v>
      </c>
      <c r="C26" s="142" t="s">
        <v>105</v>
      </c>
      <c r="D26" s="142"/>
      <c r="E26" s="143"/>
    </row>
    <row r="27" spans="2:9" ht="12.75">
      <c r="B27" s="170" t="s">
        <v>76</v>
      </c>
      <c r="C27" s="144" t="s">
        <v>141</v>
      </c>
      <c r="D27" s="144"/>
      <c r="E27" s="147"/>
      <c r="G27" s="149" t="s">
        <v>137</v>
      </c>
      <c r="H27" s="61">
        <v>7.5</v>
      </c>
      <c r="I27" s="49" t="s">
        <v>80</v>
      </c>
    </row>
    <row r="28" spans="2:9" ht="18.75" customHeight="1">
      <c r="B28" s="171" t="s">
        <v>63</v>
      </c>
      <c r="C28" s="154" t="s">
        <v>106</v>
      </c>
      <c r="D28" s="154"/>
      <c r="E28" s="155"/>
      <c r="G28" s="150"/>
      <c r="H28" s="48"/>
      <c r="I28" s="16"/>
    </row>
    <row r="29" spans="2:9" ht="18.75" customHeight="1">
      <c r="B29" s="42" t="s">
        <v>62</v>
      </c>
      <c r="C29" s="43"/>
      <c r="D29" s="44"/>
      <c r="E29" s="14"/>
      <c r="G29" s="150"/>
      <c r="H29" s="48"/>
      <c r="I29" s="16"/>
    </row>
    <row r="30" spans="2:9" ht="18.75" customHeight="1">
      <c r="B30" s="172" t="s">
        <v>60</v>
      </c>
      <c r="C30" s="142" t="s">
        <v>111</v>
      </c>
      <c r="D30" s="142"/>
      <c r="E30" s="143"/>
      <c r="G30" s="13" t="s">
        <v>101</v>
      </c>
      <c r="H30" s="45">
        <f>H27*'Global Inputs'!G27</f>
        <v>17250</v>
      </c>
      <c r="I30" s="15" t="s">
        <v>91</v>
      </c>
    </row>
    <row r="31" spans="2:9" ht="12.75">
      <c r="B31" s="170" t="s">
        <v>61</v>
      </c>
      <c r="C31" s="144" t="s">
        <v>105</v>
      </c>
      <c r="D31" s="144"/>
      <c r="E31" s="147"/>
      <c r="G31" s="140" t="s">
        <v>113</v>
      </c>
      <c r="H31" s="140"/>
      <c r="I31" s="140"/>
    </row>
    <row r="32" spans="2:9" ht="18.75" customHeight="1">
      <c r="B32" s="170" t="s">
        <v>156</v>
      </c>
      <c r="C32" s="144" t="s">
        <v>157</v>
      </c>
      <c r="D32" s="144"/>
      <c r="E32" s="147"/>
      <c r="G32" s="141"/>
      <c r="H32" s="141"/>
      <c r="I32" s="141"/>
    </row>
    <row r="33" spans="2:9" ht="18.75" customHeight="1">
      <c r="B33" s="170" t="s">
        <v>154</v>
      </c>
      <c r="C33" s="144" t="s">
        <v>155</v>
      </c>
      <c r="D33" s="145"/>
      <c r="E33" s="146"/>
      <c r="G33" s="148" t="s">
        <v>139</v>
      </c>
      <c r="H33" s="81">
        <f>SUM(H10,H16,H23,-H30)</f>
        <v>978972.2222222221</v>
      </c>
      <c r="I33" s="74" t="s">
        <v>91</v>
      </c>
    </row>
    <row r="34" spans="2:9" ht="18.75" customHeight="1">
      <c r="B34" s="171" t="s">
        <v>64</v>
      </c>
      <c r="C34" s="38"/>
      <c r="D34" s="72" t="s">
        <v>110</v>
      </c>
      <c r="E34" s="75"/>
      <c r="G34" s="148"/>
      <c r="H34" s="80"/>
      <c r="I34" s="80"/>
    </row>
    <row r="35" spans="2:9" ht="18.75" customHeight="1">
      <c r="B35" s="42"/>
      <c r="C35" s="43"/>
      <c r="D35" s="44"/>
      <c r="E35" s="14"/>
      <c r="G35" s="148"/>
      <c r="H35" s="79"/>
      <c r="I35" s="79"/>
    </row>
    <row r="36" spans="2:5" ht="18.75" customHeight="1">
      <c r="B36" s="57"/>
      <c r="C36" s="55"/>
      <c r="D36" s="55"/>
      <c r="E36" s="55"/>
    </row>
    <row r="37" spans="2:5" ht="33" customHeight="1">
      <c r="B37" s="55"/>
      <c r="C37" s="55"/>
      <c r="D37" s="55"/>
      <c r="E37" s="55"/>
    </row>
    <row r="38" spans="2:8" ht="28.5" customHeight="1">
      <c r="B38" s="55"/>
      <c r="C38" s="55"/>
      <c r="D38" s="55"/>
      <c r="E38" s="55"/>
      <c r="F38" s="55"/>
      <c r="G38" s="6"/>
      <c r="H38" s="73"/>
    </row>
    <row r="39" spans="2:8" ht="28.5" customHeight="1">
      <c r="B39" s="12"/>
      <c r="C39" s="9"/>
      <c r="E39" s="10"/>
      <c r="F39" s="55"/>
      <c r="G39" s="55"/>
      <c r="H39" s="73"/>
    </row>
    <row r="40" spans="2:8" ht="28.5" customHeight="1">
      <c r="B40" s="12"/>
      <c r="E40" s="10"/>
      <c r="F40" s="55"/>
      <c r="H40" s="73"/>
    </row>
    <row r="41" spans="2:8" ht="24.75" customHeight="1">
      <c r="B41" s="12"/>
      <c r="E41" s="10"/>
      <c r="H41" s="73"/>
    </row>
    <row r="42" spans="2:8" ht="24.75" customHeight="1">
      <c r="B42" s="12"/>
      <c r="E42" s="10"/>
      <c r="H42" s="73"/>
    </row>
    <row r="43" spans="2:9" ht="24.75" customHeight="1">
      <c r="B43" s="12"/>
      <c r="E43" s="10"/>
      <c r="H43" s="55"/>
      <c r="I43" s="55"/>
    </row>
    <row r="44" spans="2:9" ht="12" customHeight="1">
      <c r="B44" s="12"/>
      <c r="E44" s="10"/>
      <c r="H44" s="55"/>
      <c r="I44" s="55"/>
    </row>
    <row r="45" spans="2:9" s="55" customFormat="1" ht="12.75">
      <c r="B45" s="12"/>
      <c r="C45" s="1"/>
      <c r="D45" s="1"/>
      <c r="E45" s="10"/>
      <c r="F45" s="1"/>
      <c r="G45" s="1"/>
      <c r="H45" s="1"/>
      <c r="I45" s="1"/>
    </row>
    <row r="46" spans="2:6" s="55" customFormat="1" ht="12.75">
      <c r="B46" s="12"/>
      <c r="C46" s="1"/>
      <c r="D46" s="1"/>
      <c r="E46" s="10"/>
      <c r="F46" s="1"/>
    </row>
    <row r="47" spans="2:9" s="55" customFormat="1" ht="12.75">
      <c r="B47" s="12"/>
      <c r="C47" s="1"/>
      <c r="D47" s="1"/>
      <c r="E47" s="10"/>
      <c r="F47" s="1"/>
      <c r="G47" s="11"/>
      <c r="H47" s="1"/>
      <c r="I47" s="1"/>
    </row>
    <row r="48" spans="2:5" ht="16.5" customHeight="1">
      <c r="B48" s="12"/>
      <c r="E48" s="10"/>
    </row>
    <row r="49" spans="2:5" ht="12.75">
      <c r="B49" s="12"/>
      <c r="E49" s="10"/>
    </row>
    <row r="50" spans="4:6" ht="12.75">
      <c r="D50" s="5"/>
      <c r="E50" s="5"/>
      <c r="F50" s="5"/>
    </row>
    <row r="51" spans="3:6" ht="19.5">
      <c r="C51" s="4"/>
      <c r="F51" s="5"/>
    </row>
    <row r="53" ht="12.75">
      <c r="F53" s="5"/>
    </row>
    <row r="54" ht="12.75">
      <c r="I54" s="9"/>
    </row>
    <row r="57" ht="11.25" customHeight="1"/>
    <row r="61" ht="24.75" customHeight="1"/>
    <row r="63" spans="2:4" ht="12.75">
      <c r="B63" s="54"/>
      <c r="C63"/>
      <c r="D63"/>
    </row>
  </sheetData>
  <sheetProtection selectLockedCells="1" selectUnlockedCells="1"/>
  <mergeCells count="16">
    <mergeCell ref="D6:E6"/>
    <mergeCell ref="A3:I3"/>
    <mergeCell ref="C27:E27"/>
    <mergeCell ref="C28:E28"/>
    <mergeCell ref="D13:E13"/>
    <mergeCell ref="D19:E19"/>
    <mergeCell ref="D20:E20"/>
    <mergeCell ref="G18:I19"/>
    <mergeCell ref="G31:I32"/>
    <mergeCell ref="C26:E26"/>
    <mergeCell ref="C33:E33"/>
    <mergeCell ref="C32:E32"/>
    <mergeCell ref="G33:G35"/>
    <mergeCell ref="G27:G29"/>
    <mergeCell ref="C30:E30"/>
    <mergeCell ref="C31:E31"/>
  </mergeCells>
  <hyperlinks>
    <hyperlink ref="D8" r:id="rId1" display="(research)"/>
    <hyperlink ref="G9" r:id="rId2" display="How the Snap channels can help with email overload"/>
    <hyperlink ref="B27" r:id="rId3" display="Improved information cascade "/>
    <hyperlink ref="B34" r:id="rId4" display="Staff product knowledge improves"/>
    <hyperlink ref="B26" r:id="rId5" display="Staff more involved in decisions"/>
    <hyperlink ref="B28" r:id="rId6" display="Managers equipped to manage teams better"/>
    <hyperlink ref="B30" r:id="rId7" display="Staff more aligned to company vision "/>
    <hyperlink ref="B33" r:id="rId8" display="Reduce inaccuracies"/>
    <hyperlink ref="G22" r:id="rId9" display="Helpdesk functionality via Snap Interactive"/>
    <hyperlink ref="B32" r:id="rId10" display="Increased response for actionable messages"/>
    <hyperlink ref="B31" r:id="rId11" display="Staff share ideas and best practice"/>
    <hyperlink ref="D7" r:id="rId12" display="(research)"/>
  </hyperlinks>
  <printOptions/>
  <pageMargins left="0.35433070866141736" right="0.35433070866141736" top="0.3937007874015748" bottom="0.3937007874015748" header="0.5118110236220472" footer="0.5118110236220472"/>
  <pageSetup horizontalDpi="600" verticalDpi="600" orientation="landscape" paperSize="9"/>
  <legacyDrawing r:id="rId14"/>
</worksheet>
</file>

<file path=xl/worksheets/sheet3.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G26" sqref="G26"/>
    </sheetView>
  </sheetViews>
  <sheetFormatPr defaultColWidth="9.140625" defaultRowHeight="12.75"/>
  <cols>
    <col min="1" max="1" width="9.140625" style="1" customWidth="1"/>
    <col min="2" max="2" width="38.00390625" style="1" customWidth="1"/>
    <col min="3" max="3" width="8.7109375" style="1" customWidth="1"/>
    <col min="4" max="4" width="9.140625" style="1" customWidth="1"/>
    <col min="5" max="5" width="11.7109375" style="1" customWidth="1"/>
    <col min="6" max="6" width="5.140625" style="1" customWidth="1"/>
    <col min="7" max="7" width="34.421875" style="1" customWidth="1"/>
    <col min="8" max="8" width="10.8515625" style="1" customWidth="1"/>
    <col min="9" max="9" width="9.421875" style="1" customWidth="1"/>
    <col min="10" max="16384" width="9.140625" style="1" customWidth="1"/>
  </cols>
  <sheetData>
    <row r="1" ht="19.5">
      <c r="C1" s="4" t="s">
        <v>84</v>
      </c>
    </row>
    <row r="2" ht="19.5">
      <c r="C2" s="4"/>
    </row>
    <row r="3" spans="1:9" ht="40.5" customHeight="1">
      <c r="A3" s="162" t="s">
        <v>25</v>
      </c>
      <c r="B3" s="162"/>
      <c r="C3" s="162"/>
      <c r="D3" s="162"/>
      <c r="E3" s="162"/>
      <c r="F3" s="162"/>
      <c r="G3" s="162"/>
      <c r="H3" s="162"/>
      <c r="I3" s="162"/>
    </row>
    <row r="4" spans="2:9" ht="12.75">
      <c r="B4" s="17" t="s">
        <v>54</v>
      </c>
      <c r="C4" s="18"/>
      <c r="D4" s="18"/>
      <c r="E4" s="19"/>
      <c r="G4" s="28" t="s">
        <v>54</v>
      </c>
      <c r="H4" s="18"/>
      <c r="I4" s="19"/>
    </row>
    <row r="5" spans="2:9" ht="12.75">
      <c r="B5" s="33" t="s">
        <v>93</v>
      </c>
      <c r="C5" s="59">
        <v>5</v>
      </c>
      <c r="D5" s="151" t="s">
        <v>92</v>
      </c>
      <c r="E5" s="152"/>
      <c r="G5" s="33" t="s">
        <v>94</v>
      </c>
      <c r="H5" s="59">
        <v>0.2</v>
      </c>
      <c r="I5" s="34"/>
    </row>
    <row r="6" spans="2:9" ht="12.75">
      <c r="B6" s="23" t="s">
        <v>50</v>
      </c>
      <c r="C6" s="38">
        <f>C5*12*'Global Inputs'!G29</f>
        <v>1666.6666666666667</v>
      </c>
      <c r="D6" s="37" t="s">
        <v>80</v>
      </c>
      <c r="E6" s="25"/>
      <c r="G6" s="23" t="s">
        <v>50</v>
      </c>
      <c r="H6" s="38">
        <f>H5*12*'Global Inputs'!G29</f>
        <v>66.66666666666667</v>
      </c>
      <c r="I6" s="40" t="s">
        <v>91</v>
      </c>
    </row>
    <row r="7" spans="2:9" ht="12.75">
      <c r="B7" s="53"/>
      <c r="C7" s="9"/>
      <c r="D7" s="10"/>
      <c r="E7" s="10"/>
      <c r="G7" s="173" t="s">
        <v>33</v>
      </c>
      <c r="H7" s="9"/>
      <c r="I7" s="9"/>
    </row>
    <row r="8" spans="2:12" ht="12" customHeight="1">
      <c r="B8" s="12"/>
      <c r="C8" s="9"/>
      <c r="D8" s="10"/>
      <c r="E8" s="10"/>
      <c r="G8" s="11" t="s">
        <v>73</v>
      </c>
      <c r="H8" s="41">
        <f>C6-H6</f>
        <v>1600</v>
      </c>
      <c r="I8" s="47" t="s">
        <v>91</v>
      </c>
      <c r="L8" s="35"/>
    </row>
    <row r="9" spans="4:12" ht="12" customHeight="1">
      <c r="D9" s="5"/>
      <c r="E9" s="5"/>
      <c r="G9" s="6"/>
      <c r="L9" s="35"/>
    </row>
    <row r="10" spans="2:9" ht="12.75" customHeight="1">
      <c r="B10" s="17" t="s">
        <v>158</v>
      </c>
      <c r="C10" s="18"/>
      <c r="D10" s="26"/>
      <c r="E10" s="27"/>
      <c r="G10" s="28" t="s">
        <v>65</v>
      </c>
      <c r="H10" s="18"/>
      <c r="I10" s="19"/>
    </row>
    <row r="11" spans="2:9" ht="12.75">
      <c r="B11" s="31" t="s">
        <v>96</v>
      </c>
      <c r="C11" s="59">
        <v>4</v>
      </c>
      <c r="D11" s="36" t="s">
        <v>97</v>
      </c>
      <c r="E11" s="22"/>
      <c r="G11" s="20" t="s">
        <v>100</v>
      </c>
      <c r="H11" s="59">
        <v>10</v>
      </c>
      <c r="I11" s="34"/>
    </row>
    <row r="12" spans="2:9" ht="12.75">
      <c r="B12" s="31" t="s">
        <v>51</v>
      </c>
      <c r="C12" s="58">
        <v>25</v>
      </c>
      <c r="D12" s="151" t="s">
        <v>95</v>
      </c>
      <c r="E12" s="152"/>
      <c r="G12" s="23" t="s">
        <v>50</v>
      </c>
      <c r="H12" s="38">
        <f>(C11*H11*'Global Inputs'!G29)</f>
        <v>1111.111111111111</v>
      </c>
      <c r="I12" s="40" t="s">
        <v>91</v>
      </c>
    </row>
    <row r="13" spans="2:9" ht="12.75" customHeight="1">
      <c r="B13" s="20" t="s">
        <v>98</v>
      </c>
      <c r="C13" s="59">
        <v>1000</v>
      </c>
      <c r="D13" s="21" t="s">
        <v>99</v>
      </c>
      <c r="E13" s="22"/>
      <c r="G13" s="173" t="s">
        <v>112</v>
      </c>
      <c r="H13" s="9"/>
      <c r="I13" s="9"/>
    </row>
    <row r="14" spans="2:9" ht="12.75">
      <c r="B14" s="23" t="s">
        <v>50</v>
      </c>
      <c r="C14" s="38">
        <f>((C11*C12*'Global Inputs'!G29)+(C11*C13))</f>
        <v>6777.777777777777</v>
      </c>
      <c r="D14" s="37" t="s">
        <v>80</v>
      </c>
      <c r="E14" s="25"/>
      <c r="G14" s="11" t="s">
        <v>73</v>
      </c>
      <c r="H14" s="41">
        <f>C14-H12</f>
        <v>5666.666666666666</v>
      </c>
      <c r="I14" s="47" t="s">
        <v>91</v>
      </c>
    </row>
    <row r="15" spans="2:9" ht="16.5" customHeight="1">
      <c r="B15" s="51"/>
      <c r="C15" s="9"/>
      <c r="D15" s="10"/>
      <c r="E15" s="10"/>
      <c r="G15" s="11"/>
      <c r="H15" s="9"/>
      <c r="I15" s="9"/>
    </row>
    <row r="16" spans="2:9" ht="12.75">
      <c r="B16" s="17" t="s">
        <v>116</v>
      </c>
      <c r="C16" s="18"/>
      <c r="D16" s="26"/>
      <c r="E16" s="27"/>
      <c r="G16" s="28" t="s">
        <v>126</v>
      </c>
      <c r="H16" s="18"/>
      <c r="I16" s="19"/>
    </row>
    <row r="17" spans="2:9" ht="12.75">
      <c r="B17" s="31" t="s">
        <v>120</v>
      </c>
      <c r="C17" s="69">
        <v>1000</v>
      </c>
      <c r="D17" s="36" t="s">
        <v>149</v>
      </c>
      <c r="E17" s="22"/>
      <c r="G17" s="20" t="s">
        <v>152</v>
      </c>
      <c r="H17" s="59">
        <v>0.2</v>
      </c>
      <c r="I17" s="22" t="s">
        <v>153</v>
      </c>
    </row>
    <row r="18" spans="2:9" ht="12.75">
      <c r="B18" s="31" t="s">
        <v>123</v>
      </c>
      <c r="C18" s="69">
        <v>0</v>
      </c>
      <c r="D18" s="36" t="s">
        <v>150</v>
      </c>
      <c r="E18" s="22"/>
      <c r="G18" s="31" t="s">
        <v>151</v>
      </c>
      <c r="H18" s="84">
        <f>C20</f>
        <v>4</v>
      </c>
      <c r="I18" s="85" t="s">
        <v>121</v>
      </c>
    </row>
    <row r="19" spans="2:9" ht="12.75">
      <c r="B19" s="31" t="s">
        <v>125</v>
      </c>
      <c r="C19" s="69">
        <v>0</v>
      </c>
      <c r="D19" s="36" t="s">
        <v>124</v>
      </c>
      <c r="E19" s="22"/>
      <c r="G19" s="23" t="s">
        <v>50</v>
      </c>
      <c r="H19" s="38">
        <f>((H18*H17)*'Global Inputs'!G29)*12</f>
        <v>266.6666666666667</v>
      </c>
      <c r="I19" s="40" t="s">
        <v>91</v>
      </c>
    </row>
    <row r="20" spans="2:7" ht="12.75">
      <c r="B20" s="31" t="s">
        <v>151</v>
      </c>
      <c r="C20" s="84">
        <v>4</v>
      </c>
      <c r="D20" s="36" t="s">
        <v>121</v>
      </c>
      <c r="E20" s="22"/>
      <c r="G20" s="125" t="s">
        <v>32</v>
      </c>
    </row>
    <row r="21" spans="2:9" ht="12.75">
      <c r="B21" s="23" t="s">
        <v>50</v>
      </c>
      <c r="C21" s="38">
        <f>((((C18*C19)+C17)*C20)*12)</f>
        <v>48000</v>
      </c>
      <c r="D21" s="37" t="s">
        <v>80</v>
      </c>
      <c r="E21" s="25"/>
      <c r="G21" s="11" t="s">
        <v>73</v>
      </c>
      <c r="H21" s="39">
        <f>C21-H19</f>
        <v>47733.333333333336</v>
      </c>
      <c r="I21" s="47" t="s">
        <v>91</v>
      </c>
    </row>
    <row r="23" spans="2:9" ht="12.75">
      <c r="B23" s="17" t="s">
        <v>47</v>
      </c>
      <c r="C23" s="18"/>
      <c r="D23" s="18"/>
      <c r="E23" s="19"/>
      <c r="G23" s="28" t="s">
        <v>69</v>
      </c>
      <c r="H23" s="18"/>
      <c r="I23" s="19"/>
    </row>
    <row r="24" spans="2:9" ht="12.75">
      <c r="B24" s="20" t="s">
        <v>67</v>
      </c>
      <c r="C24" s="59">
        <v>8</v>
      </c>
      <c r="D24" s="21" t="s">
        <v>74</v>
      </c>
      <c r="E24" s="22"/>
      <c r="G24" s="20" t="s">
        <v>70</v>
      </c>
      <c r="H24" s="59">
        <v>1</v>
      </c>
      <c r="I24" s="22" t="s">
        <v>71</v>
      </c>
    </row>
    <row r="25" spans="2:9" ht="12.75">
      <c r="B25" s="23" t="s">
        <v>79</v>
      </c>
      <c r="C25" s="38">
        <f>C24*'Global Inputs'!G29*48</f>
        <v>10666.666666666668</v>
      </c>
      <c r="D25" s="37" t="s">
        <v>80</v>
      </c>
      <c r="E25" s="25"/>
      <c r="G25" s="23" t="s">
        <v>50</v>
      </c>
      <c r="H25" s="38">
        <f>(H24*'Global Inputs'!G29*48)</f>
        <v>1333.3333333333335</v>
      </c>
      <c r="I25" s="40" t="s">
        <v>91</v>
      </c>
    </row>
    <row r="26" spans="2:7" ht="12.75">
      <c r="B26" s="52"/>
      <c r="D26" s="5"/>
      <c r="E26" s="5"/>
      <c r="G26" s="174" t="s">
        <v>144</v>
      </c>
    </row>
    <row r="27" spans="2:9" ht="12.75">
      <c r="B27" s="17" t="s">
        <v>48</v>
      </c>
      <c r="C27" s="18"/>
      <c r="D27" s="26"/>
      <c r="E27" s="27"/>
      <c r="G27" s="6" t="s">
        <v>73</v>
      </c>
      <c r="H27" s="39">
        <f>(C25+C34-H25)</f>
        <v>19697.77777777778</v>
      </c>
      <c r="I27" s="47" t="s">
        <v>91</v>
      </c>
    </row>
    <row r="28" spans="2:7" ht="12.75">
      <c r="B28" s="20" t="s">
        <v>81</v>
      </c>
      <c r="C28" s="59">
        <v>4</v>
      </c>
      <c r="D28" s="21" t="s">
        <v>80</v>
      </c>
      <c r="E28" s="22"/>
      <c r="G28" s="6"/>
    </row>
    <row r="29" spans="2:9" ht="12.75">
      <c r="B29" s="20" t="s">
        <v>89</v>
      </c>
      <c r="C29" s="59">
        <v>1000</v>
      </c>
      <c r="D29" s="21" t="s">
        <v>90</v>
      </c>
      <c r="E29" s="22"/>
      <c r="G29" s="149" t="s">
        <v>122</v>
      </c>
      <c r="H29" s="61">
        <v>7.5</v>
      </c>
      <c r="I29" s="49" t="s">
        <v>80</v>
      </c>
    </row>
    <row r="30" spans="2:9" ht="12.75">
      <c r="B30" s="20" t="s">
        <v>66</v>
      </c>
      <c r="C30" s="59">
        <v>40</v>
      </c>
      <c r="D30" s="21" t="s">
        <v>83</v>
      </c>
      <c r="E30" s="22"/>
      <c r="G30" s="164"/>
      <c r="H30" s="48"/>
      <c r="I30" s="16"/>
    </row>
    <row r="31" spans="2:9" ht="12.75">
      <c r="B31" s="20" t="s">
        <v>88</v>
      </c>
      <c r="C31" s="59">
        <v>0.18</v>
      </c>
      <c r="D31" s="21" t="s">
        <v>87</v>
      </c>
      <c r="E31" s="22"/>
      <c r="G31" s="164"/>
      <c r="H31" s="48"/>
      <c r="I31" s="16"/>
    </row>
    <row r="32" spans="2:9" ht="12.75">
      <c r="B32" s="20" t="s">
        <v>49</v>
      </c>
      <c r="C32" s="59">
        <v>6</v>
      </c>
      <c r="D32" s="21" t="s">
        <v>82</v>
      </c>
      <c r="E32" s="22"/>
      <c r="G32" s="13" t="s">
        <v>101</v>
      </c>
      <c r="H32" s="45">
        <f>H29*'Global Inputs'!G27</f>
        <v>17250</v>
      </c>
      <c r="I32" s="15" t="s">
        <v>91</v>
      </c>
    </row>
    <row r="33" spans="2:9" ht="12.75">
      <c r="B33" s="20" t="s">
        <v>85</v>
      </c>
      <c r="C33" s="59">
        <v>400</v>
      </c>
      <c r="D33" s="21" t="s">
        <v>86</v>
      </c>
      <c r="E33" s="22"/>
      <c r="G33" s="165" t="s">
        <v>113</v>
      </c>
      <c r="H33" s="166"/>
      <c r="I33" s="166"/>
    </row>
    <row r="34" spans="2:9" ht="12.75">
      <c r="B34" s="23" t="s">
        <v>79</v>
      </c>
      <c r="C34" s="38">
        <f>((C29*C28*C31*C32)+(C28*C33)+(C28*C30*'Global Inputs'!G29))</f>
        <v>10364.444444444445</v>
      </c>
      <c r="D34" s="37" t="s">
        <v>80</v>
      </c>
      <c r="E34" s="25"/>
      <c r="G34" s="167"/>
      <c r="H34" s="167"/>
      <c r="I34" s="167"/>
    </row>
    <row r="35" spans="7:9" ht="12.75">
      <c r="G35" s="168"/>
      <c r="H35" s="168"/>
      <c r="I35" s="168"/>
    </row>
    <row r="37" spans="7:9" ht="23.25" customHeight="1">
      <c r="G37" s="46" t="s">
        <v>77</v>
      </c>
      <c r="H37" s="163">
        <f>SUM(H8,H14,H21,H27,-H32)</f>
        <v>57447.77777777778</v>
      </c>
      <c r="I37" s="163"/>
    </row>
  </sheetData>
  <sheetProtection selectLockedCells="1" selectUnlockedCells="1"/>
  <mergeCells count="6">
    <mergeCell ref="A3:I3"/>
    <mergeCell ref="H37:I37"/>
    <mergeCell ref="D5:E5"/>
    <mergeCell ref="D12:E12"/>
    <mergeCell ref="G29:G31"/>
    <mergeCell ref="G33:I35"/>
  </mergeCells>
  <hyperlinks>
    <hyperlink ref="G13" r:id="rId1" display="How the Snap Channels can assist an awareness campaign"/>
    <hyperlink ref="G26" r:id="rId2" display="HTML formatting not required and content is 'user generated'"/>
    <hyperlink ref="G20" r:id="rId3" display="Snap Screensavers can be deployed quickly and easily"/>
    <hyperlink ref="G7" r:id="rId4" display="Snap RSVP"/>
  </hyperlinks>
  <printOptions/>
  <pageMargins left="0.35433070866141736" right="0.35433070866141736" top="0.3937007874015748" bottom="0.3937007874015748" header="0.5118110236220472" footer="0.5118110236220472"/>
  <pageSetup horizontalDpi="600" verticalDpi="600" orientation="landscape" paperSize="9"/>
  <legacyDrawing r:id="rId6"/>
</worksheet>
</file>

<file path=xl/worksheets/sheet4.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G11" sqref="G11"/>
    </sheetView>
  </sheetViews>
  <sheetFormatPr defaultColWidth="9.140625" defaultRowHeight="12.75"/>
  <cols>
    <col min="1" max="1" width="9.140625" style="1" customWidth="1"/>
    <col min="2" max="2" width="38.00390625" style="1" customWidth="1"/>
    <col min="3" max="3" width="8.7109375" style="1" customWidth="1"/>
    <col min="4" max="4" width="9.140625" style="1" customWidth="1"/>
    <col min="5" max="5" width="11.7109375" style="1" customWidth="1"/>
    <col min="6" max="6" width="10.28125" style="1" customWidth="1"/>
    <col min="7" max="7" width="34.421875" style="1" customWidth="1"/>
    <col min="8" max="8" width="10.8515625" style="1" customWidth="1"/>
    <col min="9" max="9" width="5.421875" style="1" customWidth="1"/>
    <col min="10" max="16384" width="9.140625" style="1" customWidth="1"/>
  </cols>
  <sheetData>
    <row r="1" ht="19.5">
      <c r="C1" s="4" t="s">
        <v>37</v>
      </c>
    </row>
    <row r="2" ht="19.5">
      <c r="C2" s="4"/>
    </row>
    <row r="3" spans="1:9" ht="33" customHeight="1">
      <c r="A3" s="153" t="s">
        <v>40</v>
      </c>
      <c r="B3" s="153"/>
      <c r="C3" s="153"/>
      <c r="D3" s="153"/>
      <c r="E3" s="153"/>
      <c r="F3" s="153"/>
      <c r="G3" s="153"/>
      <c r="H3" s="153"/>
      <c r="I3" s="153"/>
    </row>
    <row r="4" spans="4:9" ht="12.75">
      <c r="D4" s="5"/>
      <c r="E4" s="5"/>
      <c r="F4" s="5"/>
      <c r="G4" s="6" t="s">
        <v>35</v>
      </c>
      <c r="H4" s="54">
        <v>10</v>
      </c>
      <c r="I4" s="54" t="s">
        <v>108</v>
      </c>
    </row>
    <row r="5" spans="2:8" ht="12.75">
      <c r="B5" s="17" t="s">
        <v>38</v>
      </c>
      <c r="C5" s="18"/>
      <c r="D5" s="26"/>
      <c r="E5" s="27"/>
      <c r="F5" s="5"/>
      <c r="G5" s="174" t="s">
        <v>107</v>
      </c>
      <c r="H5" s="68"/>
    </row>
    <row r="6" spans="2:7" ht="12.75">
      <c r="B6" s="20" t="s">
        <v>55</v>
      </c>
      <c r="C6" s="120">
        <v>60000</v>
      </c>
      <c r="D6" s="63"/>
      <c r="E6" s="64"/>
      <c r="F6" s="5"/>
      <c r="G6" s="56"/>
    </row>
    <row r="7" spans="2:6" ht="12.75">
      <c r="B7" s="29" t="s">
        <v>56</v>
      </c>
      <c r="C7" s="121">
        <v>45000</v>
      </c>
      <c r="D7" s="65"/>
      <c r="E7" s="66"/>
      <c r="F7" s="5"/>
    </row>
    <row r="8" spans="2:6" ht="16.5" customHeight="1">
      <c r="B8" s="8"/>
      <c r="D8" s="5"/>
      <c r="E8" s="5"/>
      <c r="F8" s="5"/>
    </row>
    <row r="9" spans="4:8" ht="12.75">
      <c r="D9" s="5"/>
      <c r="E9" s="5"/>
      <c r="F9" s="5"/>
      <c r="G9" s="3" t="s">
        <v>58</v>
      </c>
      <c r="H9" s="1">
        <v>20</v>
      </c>
    </row>
    <row r="10" spans="2:9" ht="12.75">
      <c r="B10" s="17" t="s">
        <v>39</v>
      </c>
      <c r="C10" s="18"/>
      <c r="D10" s="26"/>
      <c r="E10" s="27"/>
      <c r="F10" s="5"/>
      <c r="G10" s="6" t="s">
        <v>36</v>
      </c>
      <c r="H10" s="54">
        <v>20</v>
      </c>
      <c r="I10" s="54" t="s">
        <v>108</v>
      </c>
    </row>
    <row r="11" spans="2:7" ht="12.75">
      <c r="B11" s="20" t="s">
        <v>114</v>
      </c>
      <c r="C11" s="83">
        <v>100</v>
      </c>
      <c r="D11" s="21"/>
      <c r="E11" s="22"/>
      <c r="F11" s="5"/>
      <c r="G11" s="174" t="s">
        <v>109</v>
      </c>
    </row>
    <row r="12" spans="2:7" ht="12.75">
      <c r="B12" s="20" t="s">
        <v>34</v>
      </c>
      <c r="C12" s="120">
        <v>10000</v>
      </c>
      <c r="D12" s="21"/>
      <c r="E12" s="22"/>
      <c r="F12" s="5"/>
      <c r="G12" s="67"/>
    </row>
    <row r="13" spans="2:7" ht="12.75">
      <c r="B13" s="29" t="s">
        <v>57</v>
      </c>
      <c r="C13" s="121">
        <f>('Global Inputs'!G29*'Improving Existing Channels'!C11)+C12</f>
        <v>12777.777777777777</v>
      </c>
      <c r="D13" s="24" t="s">
        <v>80</v>
      </c>
      <c r="E13" s="25"/>
      <c r="F13" s="5"/>
      <c r="G13" s="67"/>
    </row>
    <row r="14" spans="2:6" ht="12.75">
      <c r="B14" s="5"/>
      <c r="E14" s="5"/>
      <c r="F14" s="5"/>
    </row>
    <row r="15" spans="2:6" ht="12.75">
      <c r="B15" s="8"/>
      <c r="D15" s="5"/>
      <c r="E15" s="5"/>
      <c r="F15" s="5"/>
    </row>
    <row r="17" ht="16.5" customHeight="1">
      <c r="B17" s="54"/>
    </row>
    <row r="20" ht="12.75">
      <c r="B20" s="55"/>
    </row>
    <row r="22" spans="2:4" ht="12.75">
      <c r="B22" s="54"/>
      <c r="C22"/>
      <c r="D22"/>
    </row>
  </sheetData>
  <sheetProtection selectLockedCells="1" selectUnlockedCells="1"/>
  <mergeCells count="1">
    <mergeCell ref="A3:I3"/>
  </mergeCells>
  <hyperlinks>
    <hyperlink ref="G5" r:id="rId1" display="How the Snap Channels can improve the effectiveness of the intranet"/>
    <hyperlink ref="G11" r:id="rId2" display="How the Snap Channel can increase message cut through"/>
  </hyperlink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B1:I24"/>
  <sheetViews>
    <sheetView showGridLines="0" tabSelected="1" zoomScalePageLayoutView="0" workbookViewId="0" topLeftCell="A1">
      <selection activeCell="B14" sqref="B14"/>
    </sheetView>
  </sheetViews>
  <sheetFormatPr defaultColWidth="9.140625" defaultRowHeight="12.75"/>
  <cols>
    <col min="1" max="1" width="1.7109375" style="1" customWidth="1"/>
    <col min="2" max="2" width="44.421875" style="1" customWidth="1"/>
    <col min="3" max="3" width="8.7109375" style="1" customWidth="1"/>
    <col min="4" max="4" width="9.140625" style="1" customWidth="1"/>
    <col min="5" max="5" width="11.7109375" style="1" customWidth="1"/>
    <col min="6" max="6" width="10.28125" style="1" customWidth="1"/>
    <col min="7" max="7" width="34.421875" style="1" customWidth="1"/>
    <col min="8" max="8" width="10.8515625" style="1" customWidth="1"/>
    <col min="9" max="9" width="5.421875" style="1" customWidth="1"/>
    <col min="10" max="16384" width="9.140625" style="1" customWidth="1"/>
  </cols>
  <sheetData>
    <row r="1" ht="19.5">
      <c r="C1" s="4" t="s">
        <v>30</v>
      </c>
    </row>
    <row r="2" spans="4:7" ht="12.75">
      <c r="D2" s="5"/>
      <c r="E2" s="5"/>
      <c r="G2" s="2"/>
    </row>
    <row r="3" spans="2:9" ht="33" customHeight="1">
      <c r="B3" s="153" t="s">
        <v>26</v>
      </c>
      <c r="C3" s="153"/>
      <c r="D3" s="153"/>
      <c r="E3" s="153"/>
      <c r="F3" s="153"/>
      <c r="G3" s="153"/>
      <c r="H3" s="153"/>
      <c r="I3" s="153"/>
    </row>
    <row r="4" ht="12.75"/>
    <row r="5" spans="2:5" ht="12.75">
      <c r="B5" s="91" t="s">
        <v>13</v>
      </c>
      <c r="C5" s="18"/>
      <c r="D5" s="26"/>
      <c r="E5" s="27"/>
    </row>
    <row r="6" spans="2:5" ht="21.75" customHeight="1">
      <c r="B6" s="90" t="s">
        <v>7</v>
      </c>
      <c r="C6" s="122">
        <v>115000</v>
      </c>
      <c r="D6" s="123" t="s">
        <v>8</v>
      </c>
      <c r="E6" s="22"/>
    </row>
    <row r="7" spans="2:5" ht="12.75">
      <c r="B7" s="31" t="s">
        <v>9</v>
      </c>
      <c r="C7" s="58">
        <v>2</v>
      </c>
      <c r="D7" s="151"/>
      <c r="E7" s="152"/>
    </row>
    <row r="8" spans="2:5" ht="12.75">
      <c r="B8" s="31" t="s">
        <v>11</v>
      </c>
      <c r="C8" s="58">
        <v>20000</v>
      </c>
      <c r="D8" s="86"/>
      <c r="E8" s="87"/>
    </row>
    <row r="9" spans="2:5" ht="12.75">
      <c r="B9" s="31" t="s">
        <v>12</v>
      </c>
      <c r="C9" s="58">
        <v>30000</v>
      </c>
      <c r="D9" s="86"/>
      <c r="E9" s="87"/>
    </row>
    <row r="10" spans="2:5" ht="12.75">
      <c r="B10" s="20" t="s">
        <v>10</v>
      </c>
      <c r="C10" s="59">
        <v>100</v>
      </c>
      <c r="D10" s="21" t="s">
        <v>41</v>
      </c>
      <c r="E10" s="22"/>
    </row>
    <row r="11" spans="2:5" ht="12.75">
      <c r="B11" s="23" t="s">
        <v>50</v>
      </c>
      <c r="C11" s="38">
        <f>(C6+(C7*(C8+C9))+(C7*C10*'Global Inputs'!G29))</f>
        <v>220555.55555555556</v>
      </c>
      <c r="D11" s="37" t="s">
        <v>80</v>
      </c>
      <c r="E11" s="25"/>
    </row>
    <row r="12" ht="12.75"/>
    <row r="13" ht="12.75"/>
    <row r="14" spans="2:5" ht="12.75">
      <c r="B14" s="91" t="s">
        <v>159</v>
      </c>
      <c r="C14" s="18"/>
      <c r="D14" s="26"/>
      <c r="E14" s="27"/>
    </row>
    <row r="15" spans="2:5" ht="12.75">
      <c r="B15" s="90" t="s">
        <v>14</v>
      </c>
      <c r="C15" s="69">
        <v>20000</v>
      </c>
      <c r="D15" s="36" t="s">
        <v>8</v>
      </c>
      <c r="E15" s="22"/>
    </row>
    <row r="16" spans="2:5" ht="12.75">
      <c r="B16" s="31" t="s">
        <v>31</v>
      </c>
      <c r="C16" s="58">
        <v>20</v>
      </c>
      <c r="D16" s="151" t="s">
        <v>80</v>
      </c>
      <c r="E16" s="152"/>
    </row>
    <row r="17" spans="2:5" ht="12.75">
      <c r="B17" s="23" t="s">
        <v>50</v>
      </c>
      <c r="C17" s="38">
        <f>C15*C16</f>
        <v>400000</v>
      </c>
      <c r="D17" s="37" t="s">
        <v>80</v>
      </c>
      <c r="E17" s="25"/>
    </row>
    <row r="18" ht="12.75"/>
    <row r="19" ht="12.75"/>
    <row r="20" spans="2:5" ht="12.75">
      <c r="B20" s="91" t="s">
        <v>15</v>
      </c>
      <c r="C20" s="18"/>
      <c r="D20" s="26"/>
      <c r="E20" s="27"/>
    </row>
    <row r="21" spans="2:5" ht="21">
      <c r="B21" s="90" t="s">
        <v>44</v>
      </c>
      <c r="C21" s="124">
        <v>0.02</v>
      </c>
      <c r="D21" s="123" t="s">
        <v>45</v>
      </c>
      <c r="E21" s="22"/>
    </row>
    <row r="22" spans="2:5" ht="12.75">
      <c r="B22" s="31" t="s">
        <v>16</v>
      </c>
      <c r="C22" s="124">
        <v>0.33</v>
      </c>
      <c r="D22" s="151" t="s">
        <v>46</v>
      </c>
      <c r="E22" s="152"/>
    </row>
    <row r="23" spans="2:5" ht="21" customHeight="1">
      <c r="B23" s="31" t="s">
        <v>42</v>
      </c>
      <c r="C23" s="58">
        <v>2</v>
      </c>
      <c r="D23" s="151" t="s">
        <v>43</v>
      </c>
      <c r="E23" s="152"/>
    </row>
    <row r="24" spans="2:5" ht="12.75">
      <c r="B24" s="23" t="s">
        <v>50</v>
      </c>
      <c r="C24" s="38">
        <f>((C21)*'Global Inputs'!G27)*('Global Inputs'!G28*('Risk of ineffective comms '!C22))+((C21)*'Global Inputs'!G27)*(('Global Inputs'!G28/48)*'Risk of ineffective comms '!C23)</f>
        <v>854833.3333333334</v>
      </c>
      <c r="D24" s="37" t="s">
        <v>80</v>
      </c>
      <c r="E24" s="25"/>
    </row>
  </sheetData>
  <sheetProtection selectLockedCells="1" selectUnlockedCells="1"/>
  <mergeCells count="5">
    <mergeCell ref="B3:I3"/>
    <mergeCell ref="D23:E23"/>
    <mergeCell ref="D7:E7"/>
    <mergeCell ref="D16:E16"/>
    <mergeCell ref="D22:E22"/>
  </mergeCells>
  <printOptions/>
  <pageMargins left="0.35433070866141736" right="0.35433070866141736" top="0.3937007874015748" bottom="0.3937007874015748" header="0.5118110236220472" footer="0.5118110236220472"/>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Effective-Employee-Communications-Value-Of</dc:title>
  <dc:subject>Calculating the Value of Effective Employee Communications</dc:subject>
  <dc:creator>Snapcomms</dc:creator>
  <cp:keywords>effective internal communications, effective employee commuinications, ROI, value of,</cp:keywords>
  <dc:description/>
  <cp:lastModifiedBy>Microsoft Office User</cp:lastModifiedBy>
  <cp:lastPrinted>2009-02-03T22:08:56Z</cp:lastPrinted>
  <dcterms:created xsi:type="dcterms:W3CDTF">2008-12-09T00:58:45Z</dcterms:created>
  <dcterms:modified xsi:type="dcterms:W3CDTF">2016-06-27T03:01:03Z</dcterms:modified>
  <cp:category>Internal Communiactions</cp:category>
  <cp:version/>
  <cp:contentType/>
  <cp:contentStatus/>
</cp:coreProperties>
</file>

<file path=docProps/custom.xml><?xml version="1.0" encoding="utf-8"?>
<Properties xmlns="http://schemas.openxmlformats.org/officeDocument/2006/custom-properties" xmlns:vt="http://schemas.openxmlformats.org/officeDocument/2006/docPropsVTypes"/>
</file>