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showHorizontalScroll="0" showVerticalScroll="0" showSheetTabs="0" xWindow="270" yWindow="450" windowWidth="18825" windowHeight="9345" firstSheet="1" activeTab="1"/>
  </bookViews>
  <sheets>
    <sheet name="Sheet1" sheetId="2" state="hidden" r:id="rId1"/>
    <sheet name="Conversions" sheetId="1" r:id="rId2"/>
  </sheets>
  <definedNames/>
  <calcPr calcId="125725"/>
</workbook>
</file>

<file path=xl/sharedStrings.xml><?xml version="1.0" encoding="utf-8"?>
<sst xmlns="http://schemas.openxmlformats.org/spreadsheetml/2006/main" count="33" uniqueCount="27">
  <si>
    <t>Length</t>
  </si>
  <si>
    <t>Width</t>
  </si>
  <si>
    <t>Height</t>
  </si>
  <si>
    <t>Inches</t>
  </si>
  <si>
    <t>Cubic Inches</t>
  </si>
  <si>
    <t>Cubic Feet</t>
  </si>
  <si>
    <t>Cubic Yards</t>
  </si>
  <si>
    <t>Cubic Meters</t>
  </si>
  <si>
    <t>Cubic Centimeter</t>
  </si>
  <si>
    <t>lb</t>
  </si>
  <si>
    <t>kg</t>
  </si>
  <si>
    <t>lb per kg</t>
  </si>
  <si>
    <t>kg per lb</t>
  </si>
  <si>
    <t>Volume Calculator</t>
  </si>
  <si>
    <t>Volume Converter</t>
  </si>
  <si>
    <t>Weight Converter</t>
  </si>
  <si>
    <t># of Boxes</t>
  </si>
  <si>
    <t>Total Volume</t>
  </si>
  <si>
    <t>Select Unit:</t>
  </si>
  <si>
    <t>Cubic Centimeters</t>
  </si>
  <si>
    <t>Meters</t>
  </si>
  <si>
    <t>Chargable Weight in Kg</t>
  </si>
  <si>
    <t>Actual Weight in Kg</t>
  </si>
  <si>
    <t>Yards</t>
  </si>
  <si>
    <t>Feet</t>
  </si>
  <si>
    <t>Centimeters</t>
  </si>
  <si>
    <t>http://www.universalcargo.com/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</si>
</sst>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0"/>
      <name val="Courier New"/>
      <family val="2"/>
    </font>
    <font>
      <sz val="10"/>
      <name val="Arial"/>
      <family val="2"/>
    </font>
    <font>
      <sz val="8"/>
      <name val="Courier New"/>
      <family val="2"/>
    </font>
    <font>
      <u val="single"/>
      <sz val="10"/>
      <color theme="10"/>
      <name val="Courier New"/>
      <family val="2"/>
    </font>
    <font>
      <sz val="10"/>
      <name val="Calibri"/>
      <family val="2"/>
      <scheme val="minor"/>
    </font>
    <font>
      <u val="single"/>
      <sz val="10"/>
      <color theme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>
      <alignment/>
      <protection locked="0"/>
    </xf>
  </cellStyleXfs>
  <cellXfs count="42">
    <xf numFmtId="0" fontId="0" fillId="0" borderId="0" xfId="0"/>
    <xf numFmtId="0" fontId="4" fillId="0" borderId="0" xfId="0" applyFont="1"/>
    <xf numFmtId="0" fontId="5" fillId="0" borderId="0" xfId="20" applyFont="1" applyAlignment="1" applyProtection="1">
      <alignment/>
      <protection/>
    </xf>
    <xf numFmtId="0" fontId="6" fillId="0" borderId="0" xfId="0" applyFont="1" applyAlignment="1">
      <alignment wrapText="1"/>
    </xf>
    <xf numFmtId="0" fontId="4" fillId="0" borderId="1" xfId="0" applyFont="1" applyBorder="1" applyAlignment="1" applyProtection="1">
      <alignment horizontal="center" wrapText="1"/>
      <protection locked="0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 applyProtection="1">
      <alignment horizontal="center" wrapText="1"/>
      <protection locked="0"/>
    </xf>
    <xf numFmtId="0" fontId="4" fillId="0" borderId="2" xfId="0" applyFont="1" applyBorder="1"/>
    <xf numFmtId="164" fontId="4" fillId="2" borderId="2" xfId="0" applyNumberFormat="1" applyFont="1" applyFill="1" applyBorder="1" applyProtection="1">
      <protection locked="0"/>
    </xf>
    <xf numFmtId="164" fontId="4" fillId="2" borderId="3" xfId="0" applyNumberFormat="1" applyFont="1" applyFill="1" applyBorder="1" applyAlignment="1" applyProtection="1">
      <alignment shrinkToFit="1"/>
      <protection locked="0"/>
    </xf>
    <xf numFmtId="0" fontId="4" fillId="3" borderId="3" xfId="0" applyFont="1" applyFill="1" applyBorder="1" applyAlignment="1">
      <alignment horizontal="right" wrapText="1"/>
    </xf>
    <xf numFmtId="164" fontId="7" fillId="0" borderId="2" xfId="0" applyNumberFormat="1" applyFont="1" applyBorder="1" applyAlignment="1">
      <alignment/>
    </xf>
    <xf numFmtId="164" fontId="7" fillId="0" borderId="2" xfId="0" applyNumberFormat="1" applyFont="1" applyBorder="1" applyAlignment="1">
      <alignment shrinkToFit="1"/>
    </xf>
    <xf numFmtId="2" fontId="7" fillId="4" borderId="2" xfId="0" applyNumberFormat="1" applyFont="1" applyFill="1" applyBorder="1" applyAlignment="1">
      <alignment shrinkToFit="1"/>
    </xf>
    <xf numFmtId="0" fontId="6" fillId="0" borderId="2" xfId="0" applyFont="1" applyFill="1" applyBorder="1"/>
    <xf numFmtId="164" fontId="4" fillId="5" borderId="4" xfId="0" applyNumberFormat="1" applyFont="1" applyFill="1" applyBorder="1" applyProtection="1">
      <protection locked="0"/>
    </xf>
    <xf numFmtId="164" fontId="4" fillId="5" borderId="5" xfId="0" applyNumberFormat="1" applyFont="1" applyFill="1" applyBorder="1" applyAlignment="1" applyProtection="1">
      <alignment shrinkToFit="1"/>
      <protection locked="0"/>
    </xf>
    <xf numFmtId="164" fontId="4" fillId="5" borderId="5" xfId="0" applyNumberFormat="1" applyFont="1" applyFill="1" applyBorder="1" applyProtection="1">
      <protection locked="0"/>
    </xf>
    <xf numFmtId="164" fontId="4" fillId="5" borderId="3" xfId="0" applyNumberFormat="1" applyFont="1" applyFill="1" applyBorder="1" applyProtection="1">
      <protection locked="0"/>
    </xf>
    <xf numFmtId="0" fontId="4" fillId="5" borderId="1" xfId="0" applyFont="1" applyFill="1" applyBorder="1" applyAlignment="1" applyProtection="1">
      <alignment horizontal="center" wrapText="1"/>
      <protection locked="0"/>
    </xf>
    <xf numFmtId="164" fontId="8" fillId="6" borderId="2" xfId="0" applyNumberFormat="1" applyFont="1" applyFill="1" applyBorder="1" applyAlignment="1">
      <alignment shrinkToFit="1"/>
    </xf>
    <xf numFmtId="2" fontId="8" fillId="7" borderId="2" xfId="0" applyNumberFormat="1" applyFont="1" applyFill="1" applyBorder="1" applyAlignment="1">
      <alignment shrinkToFit="1"/>
    </xf>
    <xf numFmtId="0" fontId="6" fillId="0" borderId="0" xfId="0" applyFont="1" applyFill="1" applyBorder="1"/>
    <xf numFmtId="164" fontId="4" fillId="0" borderId="0" xfId="0" applyNumberFormat="1" applyFont="1" applyFill="1" applyBorder="1" applyProtection="1">
      <protection locked="0"/>
    </xf>
    <xf numFmtId="0" fontId="4" fillId="0" borderId="0" xfId="0" applyFont="1" applyFill="1"/>
    <xf numFmtId="164" fontId="8" fillId="0" borderId="0" xfId="0" applyNumberFormat="1" applyFont="1" applyFill="1" applyBorder="1" applyAlignment="1">
      <alignment shrinkToFit="1"/>
    </xf>
    <xf numFmtId="2" fontId="8" fillId="0" borderId="0" xfId="0" applyNumberFormat="1" applyFont="1" applyFill="1" applyBorder="1" applyAlignment="1">
      <alignment shrinkToFit="1"/>
    </xf>
    <xf numFmtId="0" fontId="6" fillId="0" borderId="0" xfId="0" applyFont="1"/>
    <xf numFmtId="0" fontId="7" fillId="0" borderId="0" xfId="0" applyFont="1"/>
    <xf numFmtId="0" fontId="7" fillId="0" borderId="6" xfId="0" applyFont="1" applyBorder="1"/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/>
    <xf numFmtId="0" fontId="7" fillId="3" borderId="2" xfId="0" applyFont="1" applyFill="1" applyBorder="1" applyProtection="1">
      <protection locked="0"/>
    </xf>
    <xf numFmtId="164" fontId="7" fillId="0" borderId="2" xfId="0" applyNumberFormat="1" applyFont="1" applyBorder="1"/>
    <xf numFmtId="164" fontId="7" fillId="3" borderId="2" xfId="0" applyNumberFormat="1" applyFont="1" applyFill="1" applyBorder="1" applyProtection="1">
      <protection locked="0"/>
    </xf>
    <xf numFmtId="0" fontId="7" fillId="0" borderId="0" xfId="0" applyFont="1" applyBorder="1"/>
    <xf numFmtId="0" fontId="7" fillId="0" borderId="10" xfId="0" applyFont="1" applyBorder="1"/>
    <xf numFmtId="164" fontId="7" fillId="0" borderId="2" xfId="0" applyNumberFormat="1" applyFont="1" applyFill="1" applyBorder="1"/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niversalcargo.com/form/?utm_campaign=calculator&amp;?utm_source=logo" TargetMode="External" /><Relationship Id="rId3" Type="http://schemas.openxmlformats.org/officeDocument/2006/relationships/hyperlink" Target="http://www.universalcargo.com/form/?utm_campaign=calculator&amp;?utm_source=logo" TargetMode="External" /><Relationship Id="rId4" Type="http://schemas.openxmlformats.org/officeDocument/2006/relationships/image" Target="../media/image2.png" /><Relationship Id="rId5" Type="http://schemas.openxmlformats.org/officeDocument/2006/relationships/hyperlink" Target="http://www.universalcargo.com/form/?utm_campaign=calculator&amp;?utm_source=request" TargetMode="External" /><Relationship Id="rId6" Type="http://schemas.openxmlformats.org/officeDocument/2006/relationships/hyperlink" Target="http://www.universalcargo.com/form/?utm_campaign=calculator&amp;?utm_source=request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95250</xdr:colOff>
      <xdr:row>0</xdr:row>
      <xdr:rowOff>142875</xdr:rowOff>
    </xdr:from>
    <xdr:to>
      <xdr:col>9</xdr:col>
      <xdr:colOff>38100</xdr:colOff>
      <xdr:row>7</xdr:row>
      <xdr:rowOff>152400</xdr:rowOff>
    </xdr:to>
    <xdr:pic>
      <xdr:nvPicPr>
        <xdr:cNvPr id="1034" name="Picture 1" descr="UCM-logo-NEW_final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71900" y="142875"/>
          <a:ext cx="3238500" cy="1143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123825</xdr:colOff>
      <xdr:row>19</xdr:row>
      <xdr:rowOff>276225</xdr:rowOff>
    </xdr:from>
    <xdr:to>
      <xdr:col>7</xdr:col>
      <xdr:colOff>590550</xdr:colOff>
      <xdr:row>23</xdr:row>
      <xdr:rowOff>28575</xdr:rowOff>
    </xdr:to>
    <xdr:pic>
      <xdr:nvPicPr>
        <xdr:cNvPr id="1035" name="Picture 3" descr="Request Rates.png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3800475" y="3771900"/>
          <a:ext cx="1533525" cy="5715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niversalcargo.com/form/?utm_campaign=calculator&amp;?utm_source=link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7" sqref="E17"/>
    </sheetView>
  </sheetViews>
  <sheetFormatPr defaultColWidth="9.00390625" defaultRowHeight="13.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9:M25"/>
  <sheetViews>
    <sheetView showGridLines="0" tabSelected="1" showOutlineSymbols="0" workbookViewId="0" topLeftCell="A1">
      <selection activeCell="B11" sqref="B11"/>
    </sheetView>
  </sheetViews>
  <sheetFormatPr defaultColWidth="0" defaultRowHeight="13.5" zeroHeight="1"/>
  <cols>
    <col min="1" max="1" width="13.00390625" style="1" customWidth="1"/>
    <col min="2" max="2" width="13.25390625" style="1" customWidth="1"/>
    <col min="3" max="3" width="7.375" style="1" customWidth="1"/>
    <col min="4" max="4" width="7.625" style="1" customWidth="1"/>
    <col min="5" max="7" width="7.00390625" style="1" customWidth="1"/>
    <col min="8" max="8" width="16.875" style="1" customWidth="1"/>
    <col min="9" max="13" width="12.375" style="1" customWidth="1"/>
    <col min="14" max="14" width="9.00390625" style="1" customWidth="1"/>
    <col min="15" max="16384" width="0" style="1" hidden="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3.5">
      <c r="G9" s="2" t="s">
        <v>26</v>
      </c>
    </row>
    <row r="10" ht="13.5"/>
    <row r="11" spans="2:13" ht="38.25">
      <c r="B11" s="3" t="s">
        <v>13</v>
      </c>
      <c r="C11" s="4" t="s">
        <v>16</v>
      </c>
      <c r="D11" s="4" t="s">
        <v>22</v>
      </c>
      <c r="E11" s="5" t="s">
        <v>0</v>
      </c>
      <c r="F11" s="5" t="s">
        <v>1</v>
      </c>
      <c r="G11" s="5" t="s">
        <v>2</v>
      </c>
      <c r="H11" s="4" t="s">
        <v>21</v>
      </c>
      <c r="I11" s="4" t="s">
        <v>4</v>
      </c>
      <c r="J11" s="4" t="s">
        <v>5</v>
      </c>
      <c r="K11" s="4" t="s">
        <v>6</v>
      </c>
      <c r="L11" s="4" t="s">
        <v>19</v>
      </c>
      <c r="M11" s="6" t="s">
        <v>7</v>
      </c>
    </row>
    <row r="12" spans="1:13" ht="13.5">
      <c r="A12" s="1" t="s">
        <v>18</v>
      </c>
      <c r="B12" s="7" t="s">
        <v>3</v>
      </c>
      <c r="C12" s="8"/>
      <c r="D12" s="9"/>
      <c r="E12" s="10"/>
      <c r="F12" s="10"/>
      <c r="G12" s="10"/>
      <c r="H12" s="11" t="str">
        <f>IF(D12="","need actual weight",IF(D12&gt;L12/6000,D12,L12/6000))</f>
        <v>need actual weight</v>
      </c>
      <c r="I12" s="12">
        <f>(IF(B12="Inches",(E12*F12*G12)*IF(C12=0,1,C12),IF(B12="Feet",(J12*1728),IF(B12="Yards",K12*46656,IF(B12="Centimeters",J12*1728,IF(B12="meters",J12*1728,0))))))</f>
        <v>0</v>
      </c>
      <c r="J12" s="12">
        <f>IF(B12="Inches",I12/1728,IF(B12="Feet",(E12*F12*G12)*IF(C12=0,1,C12),IF(B12="Yards",K12*27,IF(B12="centimeters",L12/28316.84,IF(B12="meters",M12/0.0283168466,0)))))</f>
        <v>0</v>
      </c>
      <c r="K12" s="12">
        <f>IF(B12="inches",I12/46656,IF(B12="feet",J12/27,IF(B12="Yards",(E12*F12*G12)*IF(C12=0,1,C12),IF(B12="Centimeters",J12/27,IF(B12="meters",J12/27,0)))))</f>
        <v>0</v>
      </c>
      <c r="L12" s="12">
        <f>IF(B12="inches",I12*16.387064,IF(B12="feet",J12*28316.84,IF(B12="yards",K12*764554.858,IF(B12="centimeters",(E12*F12*G12)*IF(C12=0,1,C12),IF(B12="meters",M12*1000000,0)))))</f>
        <v>0</v>
      </c>
      <c r="M12" s="13">
        <f>IF(B12="meters",(E12*F12*G12)*IF(C12=0,1,C12),J12*0.0283168466)</f>
        <v>0</v>
      </c>
    </row>
    <row r="13" spans="2:13" ht="13.5">
      <c r="B13" s="7" t="s">
        <v>24</v>
      </c>
      <c r="C13" s="8"/>
      <c r="D13" s="9"/>
      <c r="E13" s="10"/>
      <c r="F13" s="10"/>
      <c r="G13" s="10"/>
      <c r="H13" s="11" t="str">
        <f>IF(D13="","need actual weight",IF(D13&gt;L13/6000,D13,L13/6000))</f>
        <v>need actual weight</v>
      </c>
      <c r="I13" s="12">
        <f>(IF(B13="Inches",(E13*F13*G13)*IF(C13=0,1,C13),IF(B13="Feet",(J13*1728),IF(B13="Yards",K13*46656,IF(B13="Centimeters",J13*1728,IF(B13="meters",J13*1728,0))))))</f>
        <v>0</v>
      </c>
      <c r="J13" s="12">
        <f>IF(B13="Inches",I13/1728,IF(B13="Feet",(E13*F13*G13)*IF(C13=0,1,C13),IF(B13="Yards",K13*27,IF(B13="centimeters",L13/28316.84,IF(B13="meters",M13/0.0283168466,0)))))</f>
        <v>0</v>
      </c>
      <c r="K13" s="12">
        <f>IF(B13="inches",I13/46656,IF(B13="feet",J13/27,IF(B13="Yards",(E13*F13*G13)*IF(C13=0,1,C13),IF(B13="Centimeters",J13/27,IF(B13="meters",J13/27,0)))))</f>
        <v>0</v>
      </c>
      <c r="L13" s="12">
        <f>IF(B13="inches",I13*16.387064,IF(B13="feet",J13*28316.84,IF(B13="yards",K13*764554.858,IF(B13="centimeters",(E13*F13*G13)*IF(C13=0,1,C13),IF(B13="meters",M13*1000000,0)))))</f>
        <v>0</v>
      </c>
      <c r="M13" s="13">
        <f>IF(B13="meters",(E13*F13*G13)*IF(C13=0,1,C13),J13*0.0283168466)</f>
        <v>0</v>
      </c>
    </row>
    <row r="14" spans="2:13" ht="13.5">
      <c r="B14" s="7" t="s">
        <v>25</v>
      </c>
      <c r="C14" s="8"/>
      <c r="D14" s="9"/>
      <c r="E14" s="10"/>
      <c r="F14" s="10"/>
      <c r="G14" s="10"/>
      <c r="H14" s="11" t="str">
        <f>IF(D14="","need actual weight",IF(D14&gt;L14/6000,D14,L14/6000))</f>
        <v>need actual weight</v>
      </c>
      <c r="I14" s="12">
        <f>(IF(B14="Inches",(E14*F14*G14)*IF(C14=0,1,C14),IF(B14="Feet",(J14*1728),IF(B14="Yards",K14*46656,IF(B14="Centimeters",J14*1728,IF(B14="meters",J14*1728,0))))))</f>
        <v>0</v>
      </c>
      <c r="J14" s="12">
        <f>IF(B14="Inches",I14/1728,IF(B14="Feet",(E14*F14*G14)*IF(C14=0,1,C14),IF(B14="Yards",K14*27,IF(B14="centimeters",L14/28316.84,IF(B14="meters",M14/0.0283168466,0)))))</f>
        <v>0</v>
      </c>
      <c r="K14" s="12">
        <f>IF(B14="inches",I14/46656,IF(B14="feet",J14/27,IF(B14="Yards",(E14*F14*G14)*IF(C14=0,1,C14),IF(B14="Centimeters",J14/27,IF(B14="meters",J14/27,0)))))</f>
        <v>0</v>
      </c>
      <c r="L14" s="12">
        <f>IF(B14="inches",I14*16.387064,IF(B14="feet",J14*28316.84,IF(B14="yards",K14*764554.858,IF(B14="centimeters",(E14*F14*G14)*IF(C14=0,1,C14),IF(B14="meters",M14*1000000,0)))))</f>
        <v>0</v>
      </c>
      <c r="M14" s="13">
        <f>IF(B14="meters",(E14*F14*G14)*IF(C14=0,1,C14),J14*0.0283168466)</f>
        <v>0</v>
      </c>
    </row>
    <row r="15" spans="2:13" ht="13.5">
      <c r="B15" s="7" t="s">
        <v>20</v>
      </c>
      <c r="C15" s="8"/>
      <c r="D15" s="9"/>
      <c r="E15" s="10"/>
      <c r="F15" s="10"/>
      <c r="G15" s="10"/>
      <c r="H15" s="11" t="str">
        <f>IF(D15="","need actual weight",IF(D15&gt;L15/6000,D15,L15/6000))</f>
        <v>need actual weight</v>
      </c>
      <c r="I15" s="12">
        <f>(IF(B15="Inches",(E15*F15*G15)*IF(C15=0,1,C15),IF(B15="Feet",(J15*1728),IF(B15="Yards",K15*46656,IF(B15="Centimeters",J15*1728,IF(B15="meters",J15*1728,0))))))</f>
        <v>0</v>
      </c>
      <c r="J15" s="12">
        <f>IF(B15="Inches",I15/1728,IF(B15="Feet",(E15*F15*G15)*IF(C15=0,1,C15),IF(B15="Yards",K15*27,IF(B15="centimeters",L15/28316.84,IF(B15="meters",M15/0.0283168466,0)))))</f>
        <v>0</v>
      </c>
      <c r="K15" s="12">
        <f>IF(B15="inches",I15/46656,IF(B15="feet",J15/27,IF(B15="Yards",(E15*F15*G15)*IF(C15=0,1,C15),IF(B15="Centimeters",J15/27,IF(B15="meters",J15/27,0)))))</f>
        <v>0</v>
      </c>
      <c r="L15" s="12">
        <f>IF(B15="inches",I15*16.387064,IF(B15="feet",J15*28316.84,IF(B15="yards",K15*764554.858,IF(B15="centimeters",(E15*F15*G15)*IF(C15=0,1,C15),IF(B15="meters",M15*1000000,0)))))</f>
        <v>0</v>
      </c>
      <c r="M15" s="13">
        <f>IF(B15="meters",(E15*F15*G15)*IF(C15=0,1,C15),J15*0.0283168466)</f>
        <v>0</v>
      </c>
    </row>
    <row r="16" spans="2:13" ht="13.5">
      <c r="B16" s="7" t="s">
        <v>23</v>
      </c>
      <c r="C16" s="8"/>
      <c r="D16" s="9"/>
      <c r="E16" s="10"/>
      <c r="F16" s="10"/>
      <c r="G16" s="10"/>
      <c r="H16" s="11" t="str">
        <f>IF(D16="","need actual weight",IF(D16&gt;L16/6000,D16,L16/6000))</f>
        <v>need actual weight</v>
      </c>
      <c r="I16" s="12">
        <f>(IF(B16="Inches",(E16*F16*G16)*IF(C16=0,1,C16),IF(B16="Feet",(J16*1728),IF(B16="Yards",K16*46656,IF(B16="Centimeters",J16*1728,IF(B16="meters",J16*1728,0))))))</f>
        <v>0</v>
      </c>
      <c r="J16" s="12">
        <f>IF(B16="Inches",I16/1728,IF(B16="Feet",(E16*F16*G16)*IF(C16=0,1,C16),IF(B16="Yards",K16*27,IF(B16="centimeters",L16/28316.84,IF(B16="meters",M16/0.0283168466,0)))))</f>
        <v>0</v>
      </c>
      <c r="K16" s="12">
        <f>IF(B16="inches",I16/46656,IF(B16="feet",J16/27,IF(B16="Yards",(E16*F16*G16)*IF(C16=0,1,C16),IF(B16="Centimeters",J16/27,IF(B16="meters",J16/27,0)))))</f>
        <v>0</v>
      </c>
      <c r="L16" s="12">
        <f>IF(B16="inches",I16*16.387064,IF(B16="feet",J16*28316.84,IF(B16="yards",K16*764554.858,IF(B16="centimeters",(E16*F16*G16)*IF(C16=0,1,C16),IF(B16="meters",M16*1000000,0)))))</f>
        <v>0</v>
      </c>
      <c r="M16" s="13">
        <f>IF(B16="meters",(E16*F16*G16)*IF(C16=0,1,C16),J16*0.0283168466)</f>
        <v>0</v>
      </c>
    </row>
    <row r="17" spans="2:13" ht="13.5">
      <c r="B17" s="14" t="s">
        <v>17</v>
      </c>
      <c r="C17" s="15"/>
      <c r="D17" s="16"/>
      <c r="E17" s="17"/>
      <c r="F17" s="17"/>
      <c r="G17" s="18"/>
      <c r="H17" s="19"/>
      <c r="I17" s="20">
        <f>SUM(I12:I16)</f>
        <v>0</v>
      </c>
      <c r="J17" s="20">
        <f>SUM(J12:J16)</f>
        <v>0</v>
      </c>
      <c r="K17" s="20">
        <f>SUM(K12:K16)</f>
        <v>0</v>
      </c>
      <c r="L17" s="20">
        <f>SUM(L12:L16)</f>
        <v>0</v>
      </c>
      <c r="M17" s="21">
        <f>SUM(M12:M16)</f>
        <v>0</v>
      </c>
    </row>
    <row r="18" spans="2:13" s="24" customFormat="1" ht="13.5">
      <c r="B18" s="22"/>
      <c r="C18" s="23"/>
      <c r="E18" s="23"/>
      <c r="F18" s="23"/>
      <c r="G18" s="23"/>
      <c r="H18" s="23"/>
      <c r="I18" s="25"/>
      <c r="J18" s="25"/>
      <c r="K18" s="25"/>
      <c r="L18" s="25"/>
      <c r="M18" s="26"/>
    </row>
    <row r="19" spans="2:13" ht="13.5">
      <c r="B19" s="27" t="s">
        <v>15</v>
      </c>
      <c r="G19" s="28"/>
      <c r="H19" s="28"/>
      <c r="I19" s="27" t="s">
        <v>14</v>
      </c>
      <c r="J19" s="28"/>
      <c r="K19" s="28"/>
      <c r="L19" s="28"/>
      <c r="M19" s="28"/>
    </row>
    <row r="20" spans="2:13" ht="25.5">
      <c r="B20" s="29"/>
      <c r="C20" s="30" t="s">
        <v>10</v>
      </c>
      <c r="D20" s="31" t="s">
        <v>9</v>
      </c>
      <c r="I20" s="4" t="s">
        <v>4</v>
      </c>
      <c r="J20" s="4" t="s">
        <v>5</v>
      </c>
      <c r="K20" s="4" t="s">
        <v>6</v>
      </c>
      <c r="L20" s="4" t="s">
        <v>8</v>
      </c>
      <c r="M20" s="4" t="s">
        <v>7</v>
      </c>
    </row>
    <row r="21" spans="2:13" ht="13.5" customHeight="1">
      <c r="B21" s="32" t="s">
        <v>11</v>
      </c>
      <c r="C21" s="33"/>
      <c r="D21" s="34">
        <f>C21*2.204623</f>
        <v>0</v>
      </c>
      <c r="I21" s="35"/>
      <c r="J21" s="34">
        <f>I21/1728</f>
        <v>0</v>
      </c>
      <c r="K21" s="34">
        <f>J21/27</f>
        <v>0</v>
      </c>
      <c r="L21" s="34">
        <f>M21*1000000</f>
        <v>0</v>
      </c>
      <c r="M21" s="34">
        <f>J21*0.0283168466</f>
        <v>0</v>
      </c>
    </row>
    <row r="22" spans="2:13" ht="12.75">
      <c r="B22" s="32"/>
      <c r="C22" s="36"/>
      <c r="D22" s="37"/>
      <c r="I22" s="38">
        <f>J22*1728</f>
        <v>0</v>
      </c>
      <c r="J22" s="35"/>
      <c r="K22" s="34">
        <f>J22/27</f>
        <v>0</v>
      </c>
      <c r="L22" s="34">
        <f>M22*1000000</f>
        <v>0</v>
      </c>
      <c r="M22" s="34">
        <f>J22*0.028317</f>
        <v>0</v>
      </c>
    </row>
    <row r="23" spans="2:13" ht="12.75">
      <c r="B23" s="32"/>
      <c r="C23" s="39" t="s">
        <v>9</v>
      </c>
      <c r="D23" s="40" t="s">
        <v>10</v>
      </c>
      <c r="I23" s="34">
        <f>J23*1728</f>
        <v>0</v>
      </c>
      <c r="J23" s="34">
        <f>K23*27</f>
        <v>0</v>
      </c>
      <c r="K23" s="35"/>
      <c r="L23" s="34">
        <f>M23*1000000</f>
        <v>0</v>
      </c>
      <c r="M23" s="34">
        <f>J23*0.028317</f>
        <v>0</v>
      </c>
    </row>
    <row r="24" spans="2:13" ht="12.75">
      <c r="B24" s="41" t="s">
        <v>12</v>
      </c>
      <c r="C24" s="33"/>
      <c r="D24" s="34">
        <f>C24/2.204623</f>
        <v>0</v>
      </c>
      <c r="I24" s="34">
        <f>J24*1728</f>
        <v>0</v>
      </c>
      <c r="J24" s="34">
        <f>M24/0.0283168466</f>
        <v>0</v>
      </c>
      <c r="K24" s="34">
        <f>J24/27</f>
        <v>0</v>
      </c>
      <c r="L24" s="35"/>
      <c r="M24" s="34">
        <f>L24/1000000</f>
        <v>0</v>
      </c>
    </row>
    <row r="25" spans="9:13" ht="13.5">
      <c r="I25" s="34">
        <f>J25*1728</f>
        <v>0</v>
      </c>
      <c r="J25" s="34">
        <f>M25/0.0283168466</f>
        <v>0</v>
      </c>
      <c r="K25" s="34">
        <f>J25/27</f>
        <v>0</v>
      </c>
      <c r="L25" s="34">
        <f>M25*1000000</f>
        <v>0</v>
      </c>
      <c r="M25" s="35"/>
    </row>
    <row r="26" ht="13.5" customHeight="1"/>
    <row r="27" ht="16.5" customHeight="1"/>
  </sheetData>
  <protectedRanges>
    <protectedRange sqref="B12:B16" name="Range1"/>
  </protectedRanges>
  <dataValidations count="1">
    <dataValidation type="list" allowBlank="1" showInputMessage="1" showErrorMessage="1" sqref="B12:B16">
      <formula1>"Inches, Feet, Yards, Centimeters, Meters"</formula1>
    </dataValidation>
  </dataValidations>
  <hyperlinks>
    <hyperlink ref="G9" r:id="rId1" display="http://www.universalcargo.com/form/?utm_campaign=calculator&amp;?utm_source=link"/>
  </hyperlinks>
  <printOptions/>
  <pageMargins left="0.75" right="0.75" top="1" bottom="1" header="0.5" footer="0.5"/>
  <pageSetup fitToHeight="0" fitToWidth="0" horizontalDpi="300" verticalDpi="300" orientation="landscape" r:id="rId3"/>
  <ignoredErrors>
    <ignoredError sqref="I15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 M</dc:creator>
  <cp:keywords/>
  <dc:description/>
  <cp:lastModifiedBy>wesley</cp:lastModifiedBy>
  <dcterms:created xsi:type="dcterms:W3CDTF">2002-03-07T04:50:05Z</dcterms:created>
  <dcterms:modified xsi:type="dcterms:W3CDTF">2016-03-25T16:35:55Z</dcterms:modified>
  <cp:category/>
  <cp:version/>
  <cp:contentType/>
  <cp:contentStatus/>
</cp:coreProperties>
</file>