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arketing\Content Offers\Excel Templates\Final\"/>
    </mc:Choice>
  </mc:AlternateContent>
  <bookViews>
    <workbookView xWindow="-90" yWindow="60" windowWidth="11340" windowHeight="6540"/>
  </bookViews>
  <sheets>
    <sheet name="WIP 1" sheetId="11" r:id="rId1"/>
  </sheets>
  <calcPr calcId="152511"/>
</workbook>
</file>

<file path=xl/calcChain.xml><?xml version="1.0" encoding="utf-8"?>
<calcChain xmlns="http://schemas.openxmlformats.org/spreadsheetml/2006/main">
  <c r="C29" i="11" l="1"/>
  <c r="G20" i="11"/>
  <c r="Q19" i="11"/>
  <c r="Q15" i="11"/>
  <c r="G16" i="11"/>
  <c r="I17" i="11"/>
  <c r="G14" i="11"/>
  <c r="I24" i="11"/>
  <c r="U24" i="11" s="1"/>
  <c r="I18" i="11"/>
  <c r="AC18" i="11" s="1"/>
  <c r="Q18" i="11"/>
  <c r="AE24" i="11"/>
  <c r="AA24" i="11"/>
  <c r="G24" i="11"/>
  <c r="AE20" i="11"/>
  <c r="AA20" i="11"/>
  <c r="AE19" i="11"/>
  <c r="AA19" i="11"/>
  <c r="AE18" i="11"/>
  <c r="AA18" i="11"/>
  <c r="G18" i="11"/>
  <c r="Q22" i="11"/>
  <c r="Q21" i="11"/>
  <c r="AA27" i="11"/>
  <c r="AA26" i="11"/>
  <c r="AA25" i="11"/>
  <c r="AA23" i="11"/>
  <c r="AA22" i="11"/>
  <c r="AA21" i="11"/>
  <c r="AA17" i="11"/>
  <c r="AA16" i="11"/>
  <c r="AA15" i="11"/>
  <c r="AE22" i="11"/>
  <c r="AE15" i="11"/>
  <c r="I23" i="11"/>
  <c r="U23" i="11" s="1"/>
  <c r="AE23" i="11"/>
  <c r="G23" i="11"/>
  <c r="AE21" i="11"/>
  <c r="AE16" i="11"/>
  <c r="Q26" i="11"/>
  <c r="I25" i="11"/>
  <c r="AC25" i="11" s="1"/>
  <c r="AG25" i="11" s="1"/>
  <c r="AE25" i="11"/>
  <c r="AE14" i="11"/>
  <c r="G27" i="11"/>
  <c r="O29" i="11"/>
  <c r="AE17" i="11"/>
  <c r="AA14" i="11"/>
  <c r="AA29" i="11" s="1"/>
  <c r="Y29" i="11"/>
  <c r="W29" i="11"/>
  <c r="AE26" i="11"/>
  <c r="AE27" i="11"/>
  <c r="K29" i="11"/>
  <c r="Q14" i="11"/>
  <c r="G26" i="11"/>
  <c r="I26" i="11"/>
  <c r="AC26" i="11" s="1"/>
  <c r="I27" i="11"/>
  <c r="S27" i="11" s="1"/>
  <c r="Q27" i="11"/>
  <c r="Q17" i="11"/>
  <c r="Q23" i="11"/>
  <c r="Q25" i="11"/>
  <c r="Q24" i="11"/>
  <c r="I20" i="11"/>
  <c r="AC20" i="11" s="1"/>
  <c r="Q20" i="11"/>
  <c r="I21" i="11"/>
  <c r="S21" i="11" s="1"/>
  <c r="G22" i="11"/>
  <c r="G21" i="11"/>
  <c r="I22" i="11"/>
  <c r="U22" i="11" s="1"/>
  <c r="I15" i="11"/>
  <c r="S15" i="11" s="1"/>
  <c r="I19" i="11"/>
  <c r="U19" i="11" s="1"/>
  <c r="G19" i="11"/>
  <c r="G17" i="11"/>
  <c r="E29" i="11"/>
  <c r="M24" i="11"/>
  <c r="I14" i="11"/>
  <c r="M14" i="11" s="1"/>
  <c r="Q16" i="11"/>
  <c r="S23" i="11"/>
  <c r="G15" i="11"/>
  <c r="AC19" i="11" l="1"/>
  <c r="AG19" i="11" s="1"/>
  <c r="M27" i="11"/>
  <c r="S20" i="11"/>
  <c r="U18" i="11"/>
  <c r="M18" i="11"/>
  <c r="U15" i="11"/>
  <c r="M23" i="11"/>
  <c r="M15" i="11"/>
  <c r="M25" i="11"/>
  <c r="AC23" i="11"/>
  <c r="AG23" i="11" s="1"/>
  <c r="AG18" i="11"/>
  <c r="U27" i="11"/>
  <c r="AC15" i="11"/>
  <c r="AG15" i="11" s="1"/>
  <c r="AC27" i="11"/>
  <c r="AG27" i="11" s="1"/>
  <c r="M22" i="11"/>
  <c r="AC14" i="11"/>
  <c r="AG14" i="11" s="1"/>
  <c r="S19" i="11"/>
  <c r="S24" i="11"/>
  <c r="S26" i="11"/>
  <c r="AC24" i="11"/>
  <c r="AG24" i="11" s="1"/>
  <c r="S18" i="11"/>
  <c r="AG20" i="11"/>
  <c r="AE29" i="11"/>
  <c r="Q29" i="11"/>
  <c r="AG26" i="11"/>
  <c r="M17" i="11"/>
  <c r="S17" i="11"/>
  <c r="AC17" i="11"/>
  <c r="AG17" i="11" s="1"/>
  <c r="U17" i="11"/>
  <c r="S14" i="11"/>
  <c r="U14" i="11"/>
  <c r="M19" i="11"/>
  <c r="S22" i="11"/>
  <c r="U21" i="11"/>
  <c r="M21" i="11"/>
  <c r="U20" i="11"/>
  <c r="M20" i="11"/>
  <c r="M26" i="11"/>
  <c r="S25" i="11"/>
  <c r="U26" i="11"/>
  <c r="U25" i="11"/>
  <c r="AC21" i="11"/>
  <c r="AG21" i="11" s="1"/>
  <c r="AC22" i="11"/>
  <c r="AG22" i="11" s="1"/>
  <c r="G25" i="11"/>
  <c r="G29" i="11" s="1"/>
  <c r="I16" i="11"/>
  <c r="AC16" i="11" l="1"/>
  <c r="M16" i="11"/>
  <c r="M29" i="11" s="1"/>
  <c r="S16" i="11"/>
  <c r="U16" i="11"/>
  <c r="S29" i="11"/>
  <c r="U29" i="11"/>
  <c r="I29" i="11"/>
  <c r="AG16" i="11" l="1"/>
  <c r="AG29" i="11" s="1"/>
  <c r="AC29" i="11"/>
</calcChain>
</file>

<file path=xl/sharedStrings.xml><?xml version="1.0" encoding="utf-8"?>
<sst xmlns="http://schemas.openxmlformats.org/spreadsheetml/2006/main" count="111" uniqueCount="61">
  <si>
    <t xml:space="preserve"> </t>
  </si>
  <si>
    <t>Profit</t>
  </si>
  <si>
    <t>Revenues</t>
  </si>
  <si>
    <t>Earned</t>
  </si>
  <si>
    <t>Contract</t>
  </si>
  <si>
    <t>Name</t>
  </si>
  <si>
    <t>Total Contracts</t>
  </si>
  <si>
    <t xml:space="preserve">Cost of </t>
  </si>
  <si>
    <t>Gross</t>
  </si>
  <si>
    <t xml:space="preserve">Total  </t>
  </si>
  <si>
    <t>Estimated</t>
  </si>
  <si>
    <t>Total</t>
  </si>
  <si>
    <t>Costs</t>
  </si>
  <si>
    <t>Billed to</t>
  </si>
  <si>
    <t>Date</t>
  </si>
  <si>
    <t xml:space="preserve">Estimated </t>
  </si>
  <si>
    <t xml:space="preserve">Costs to </t>
  </si>
  <si>
    <t>Complete</t>
  </si>
  <si>
    <t>of Billings</t>
  </si>
  <si>
    <t>in Excess</t>
  </si>
  <si>
    <t>Earnings</t>
  </si>
  <si>
    <t>Costs and</t>
  </si>
  <si>
    <t>Billings</t>
  </si>
  <si>
    <t>of Costs and</t>
  </si>
  <si>
    <t>CONTRACTS IN PROGRESS</t>
  </si>
  <si>
    <t>Prior Years</t>
  </si>
  <si>
    <t>ABC COMPANY</t>
  </si>
  <si>
    <t>DECEMBER 31, 2013</t>
  </si>
  <si>
    <t>Contract Name</t>
  </si>
  <si>
    <t>Price</t>
  </si>
  <si>
    <t>From Inception to December 31, 2013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</si>
  <si>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</si>
  <si>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</si>
  <si>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</si>
  <si>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</si>
  <si>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</si>
  <si>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</si>
  <si>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</si>
  <si>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</si>
  <si>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</si>
  <si>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</si>
  <si>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</si>
  <si>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</si>
  <si>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</si>
  <si>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</si>
  <si>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(A)</t>
  </si>
  <si>
    <t>(B)</t>
  </si>
  <si>
    <t>(C)</t>
  </si>
  <si>
    <t>This is a formula, no entry is required.</t>
  </si>
  <si>
    <t>At December 31, 2013</t>
  </si>
  <si>
    <t>Period Ended  Ended December 31, 2013</t>
  </si>
  <si>
    <t>(D)</t>
  </si>
  <si>
    <t>If the contract was in progress the prior year, enter the amounts from that year end.</t>
  </si>
  <si>
    <t>(E)</t>
  </si>
  <si>
    <t>(F)</t>
  </si>
  <si>
    <t>Enter the total amount of the contract, including change orders.</t>
  </si>
  <si>
    <t>Enter the total estimated costs of the contract, including change orders.</t>
  </si>
  <si>
    <t>Enter the total costs incurred to date on the contract.</t>
  </si>
  <si>
    <t>Enter the total amount billed to date on the contract, including retainage.</t>
  </si>
  <si>
    <t>The blue shaded cells are the cells that have formulas; do not enter data into these cells.</t>
  </si>
  <si>
    <t>The gray shaded cells are the ONLY cells you need to enter data 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</si>
</sst>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166" fontId="2" fillId="0" borderId="0" xfId="1" applyNumberFormat="1" applyFont="1" applyBorder="1" applyProtection="1"/>
    <xf numFmtId="41" fontId="2" fillId="0" borderId="0" xfId="1" applyNumberFormat="1" applyFont="1" applyBorder="1" applyProtection="1"/>
    <xf numFmtId="41" fontId="2" fillId="0" borderId="0" xfId="1" applyNumberFormat="1" applyFont="1" applyFill="1" applyBorder="1" applyProtection="1"/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fill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1" applyNumberFormat="1" applyFont="1" applyAlignment="1" applyProtection="1">
      <alignment horizontal="fill"/>
      <protection locked="0"/>
    </xf>
    <xf numFmtId="164" fontId="2" fillId="0" borderId="0" xfId="1" applyNumberFormat="1" applyFont="1" applyBorder="1" applyAlignment="1" applyProtection="1">
      <alignment horizontal="fill"/>
      <protection locked="0"/>
    </xf>
    <xf numFmtId="165" fontId="2" fillId="0" borderId="0" xfId="0" applyNumberFormat="1" applyFont="1" applyBorder="1" applyAlignment="1" applyProtection="1">
      <alignment horizontal="fill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Border="1" applyProtection="1">
      <protection locked="0"/>
    </xf>
    <xf numFmtId="166" fontId="2" fillId="0" borderId="0" xfId="0" applyNumberFormat="1" applyFont="1" applyBorder="1" applyProtection="1">
      <protection locked="0"/>
    </xf>
    <xf numFmtId="166" fontId="2" fillId="0" borderId="0" xfId="2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42" fontId="2" fillId="0" borderId="0" xfId="1" applyNumberFormat="1" applyFont="1" applyBorder="1" applyProtection="1">
      <protection locked="0"/>
    </xf>
    <xf numFmtId="41" fontId="2" fillId="0" borderId="0" xfId="0" applyNumberFormat="1" applyFont="1" applyBorder="1" applyProtection="1">
      <protection locked="0"/>
    </xf>
    <xf numFmtId="41" fontId="2" fillId="0" borderId="0" xfId="1" applyNumberFormat="1" applyFont="1" applyBorder="1" applyProtection="1">
      <protection locked="0"/>
    </xf>
    <xf numFmtId="41" fontId="3" fillId="0" borderId="0" xfId="0" applyNumberFormat="1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42" fontId="2" fillId="0" borderId="0" xfId="1" applyNumberFormat="1" applyFont="1" applyFill="1" applyBorder="1" applyProtection="1">
      <protection locked="0"/>
    </xf>
    <xf numFmtId="41" fontId="2" fillId="0" borderId="0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41" fontId="2" fillId="0" borderId="0" xfId="1" applyNumberFormat="1" applyFont="1" applyFill="1" applyBorder="1" applyProtection="1">
      <protection locked="0"/>
    </xf>
    <xf numFmtId="41" fontId="3" fillId="0" borderId="0" xfId="0" applyNumberFormat="1" applyFont="1" applyFill="1" applyProtection="1">
      <protection locked="0"/>
    </xf>
    <xf numFmtId="43" fontId="2" fillId="0" borderId="0" xfId="1" applyFont="1" applyProtection="1">
      <protection locked="0"/>
    </xf>
    <xf numFmtId="43" fontId="2" fillId="0" borderId="0" xfId="1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6" fontId="2" fillId="0" borderId="0" xfId="0" applyNumberFormat="1" applyFont="1" applyProtection="1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Alignment="1" applyProtection="1">
      <alignment horizontal="center"/>
    </xf>
    <xf numFmtId="0" fontId="4" fillId="0" borderId="1" xfId="0" applyNumberFormat="1" applyFont="1" applyBorder="1" applyProtection="1"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5" fontId="4" fillId="0" borderId="0" xfId="0" applyNumberFormat="1" applyFont="1" applyBorder="1" applyAlignment="1" applyProtection="1">
      <alignment horizontal="fill"/>
      <protection locked="0"/>
    </xf>
    <xf numFmtId="165" fontId="4" fillId="0" borderId="0" xfId="0" applyNumberFormat="1" applyFont="1" applyAlignment="1" applyProtection="1">
      <alignment horizontal="fill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fill"/>
      <protection locked="0"/>
    </xf>
    <xf numFmtId="164" fontId="4" fillId="0" borderId="0" xfId="1" applyNumberFormat="1" applyFont="1" applyBorder="1" applyAlignment="1" applyProtection="1">
      <alignment horizontal="fill"/>
      <protection locked="0"/>
    </xf>
    <xf numFmtId="0" fontId="5" fillId="0" borderId="0" xfId="0" applyFon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1" applyNumberFormat="1" applyFont="1" applyAlignment="1" applyProtection="1">
      <alignment horizontal="left"/>
      <protection locked="0"/>
    </xf>
    <xf numFmtId="0" fontId="4" fillId="0" borderId="0" xfId="1" applyNumberFormat="1" applyFont="1" applyBorder="1" applyAlignment="1" applyProtection="1">
      <alignment horizontal="center"/>
      <protection locked="0"/>
    </xf>
    <xf numFmtId="0" fontId="4" fillId="0" borderId="0" xfId="1" applyNumberFormat="1" applyFont="1" applyProtection="1">
      <protection locked="0"/>
    </xf>
    <xf numFmtId="0" fontId="4" fillId="0" borderId="0" xfId="1" applyNumberFormat="1" applyFont="1" applyBorder="1" applyProtection="1">
      <protection locked="0"/>
    </xf>
    <xf numFmtId="0" fontId="4" fillId="0" borderId="0" xfId="0" applyNumberFormat="1" applyFont="1" applyBorder="1" applyProtection="1"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Protection="1">
      <protection locked="0"/>
    </xf>
    <xf numFmtId="0" fontId="4" fillId="0" borderId="0" xfId="1" applyNumberFormat="1" applyFont="1" applyBorder="1" applyAlignment="1" applyProtection="1">
      <alignment horizontal="left"/>
      <protection locked="0"/>
    </xf>
    <xf numFmtId="0" fontId="5" fillId="0" borderId="0" xfId="1" applyNumberFormat="1" applyFont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1" xfId="1" applyNumberFormat="1" applyFont="1" applyBorder="1" applyAlignment="1" applyProtection="1">
      <alignment horizontal="left"/>
      <protection locked="0"/>
    </xf>
    <xf numFmtId="0" fontId="5" fillId="0" borderId="1" xfId="1" applyNumberFormat="1" applyFont="1" applyBorder="1" applyAlignment="1" applyProtection="1">
      <alignment horizontal="left"/>
      <protection locked="0"/>
    </xf>
    <xf numFmtId="0" fontId="5" fillId="0" borderId="1" xfId="0" applyNumberFormat="1" applyFont="1" applyBorder="1" applyProtection="1">
      <protection locked="0"/>
    </xf>
    <xf numFmtId="166" fontId="2" fillId="2" borderId="0" xfId="2" applyNumberFormat="1" applyFont="1" applyFill="1" applyProtection="1"/>
    <xf numFmtId="41" fontId="2" fillId="2" borderId="0" xfId="0" applyNumberFormat="1" applyFont="1" applyFill="1" applyProtection="1"/>
    <xf numFmtId="41" fontId="2" fillId="2" borderId="1" xfId="0" applyNumberFormat="1" applyFont="1" applyFill="1" applyBorder="1" applyProtection="1"/>
    <xf numFmtId="41" fontId="2" fillId="2" borderId="0" xfId="0" applyNumberFormat="1" applyFont="1" applyFill="1" applyBorder="1" applyProtection="1"/>
    <xf numFmtId="42" fontId="2" fillId="2" borderId="2" xfId="1" applyNumberFormat="1" applyFont="1" applyFill="1" applyBorder="1" applyProtection="1"/>
    <xf numFmtId="41" fontId="2" fillId="2" borderId="0" xfId="1" applyNumberFormat="1" applyFont="1" applyFill="1" applyProtection="1"/>
    <xf numFmtId="41" fontId="2" fillId="2" borderId="1" xfId="1" applyNumberFormat="1" applyFont="1" applyFill="1" applyBorder="1" applyProtection="1"/>
    <xf numFmtId="41" fontId="2" fillId="2" borderId="0" xfId="1" applyNumberFormat="1" applyFont="1" applyFill="1" applyBorder="1" applyProtection="1"/>
    <xf numFmtId="0" fontId="2" fillId="2" borderId="0" xfId="0" applyFont="1" applyFill="1" applyProtection="1">
      <protection locked="0"/>
    </xf>
    <xf numFmtId="166" fontId="2" fillId="2" borderId="0" xfId="2" applyNumberFormat="1" applyFont="1" applyFill="1" applyBorder="1" applyProtection="1"/>
    <xf numFmtId="166" fontId="2" fillId="3" borderId="0" xfId="2" applyNumberFormat="1" applyFont="1" applyFill="1" applyProtection="1">
      <protection locked="0"/>
    </xf>
    <xf numFmtId="41" fontId="2" fillId="3" borderId="0" xfId="1" applyNumberFormat="1" applyFont="1" applyFill="1" applyProtection="1">
      <protection locked="0"/>
    </xf>
    <xf numFmtId="41" fontId="2" fillId="3" borderId="1" xfId="1" applyNumberFormat="1" applyFont="1" applyFill="1" applyBorder="1" applyProtection="1">
      <protection locked="0"/>
    </xf>
    <xf numFmtId="41" fontId="2" fillId="3" borderId="0" xfId="1" applyNumberFormat="1" applyFont="1" applyFill="1" applyBorder="1" applyProtection="1">
      <protection locked="0"/>
    </xf>
    <xf numFmtId="42" fontId="2" fillId="3" borderId="2" xfId="1" applyNumberFormat="1" applyFont="1" applyFill="1" applyBorder="1" applyProtection="1"/>
    <xf numFmtId="41" fontId="2" fillId="3" borderId="0" xfId="0" applyNumberFormat="1" applyFont="1" applyFill="1" applyProtection="1">
      <protection locked="0"/>
    </xf>
    <xf numFmtId="41" fontId="2" fillId="3" borderId="1" xfId="0" applyNumberFormat="1" applyFont="1" applyFill="1" applyBorder="1" applyProtection="1">
      <protection locked="0"/>
    </xf>
    <xf numFmtId="41" fontId="2" fillId="3" borderId="0" xfId="0" applyNumberFormat="1" applyFont="1" applyFill="1" applyBorder="1" applyProtection="1">
      <protection locked="0"/>
    </xf>
    <xf numFmtId="164" fontId="2" fillId="3" borderId="0" xfId="1" applyNumberFormat="1" applyFont="1" applyFill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164" fontId="2" fillId="3" borderId="0" xfId="1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5" fontId="2" fillId="0" borderId="0" xfId="0" quotePrefix="1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ddletonraines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://www.middletonraines.com/consultati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200622</xdr:colOff>
      <xdr:row>59</xdr:row>
      <xdr:rowOff>127000</xdr:rowOff>
    </xdr:from>
    <xdr:to>
      <xdr:col>32</xdr:col>
      <xdr:colOff>539750</xdr:colOff>
      <xdr:row>64</xdr:row>
      <xdr:rowOff>188417</xdr:rowOff>
    </xdr:to>
    <xdr:pic>
      <xdr:nvPicPr>
        <xdr:cNvPr id="2" name="Picture 1" descr="C:\Users\cseitz\Pictures\logo\MiddletonRainesZapata-Secondary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722" y="11760200"/>
          <a:ext cx="5869978" cy="10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215900</xdr:colOff>
      <xdr:row>0</xdr:row>
      <xdr:rowOff>111125</xdr:rowOff>
    </xdr:from>
    <xdr:to>
      <xdr:col>24</xdr:col>
      <xdr:colOff>488950</xdr:colOff>
      <xdr:row>0</xdr:row>
      <xdr:rowOff>1482882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025" y="111125"/>
          <a:ext cx="10020300" cy="1371757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33</xdr:row>
      <xdr:rowOff>31750</xdr:rowOff>
    </xdr:from>
    <xdr:to>
      <xdr:col>30</xdr:col>
      <xdr:colOff>885826</xdr:colOff>
      <xdr:row>36</xdr:row>
      <xdr:rowOff>22225</xdr:rowOff>
    </xdr:to>
    <xdr:sp macro="" textlink="">
      <xdr:nvSpPr>
        <xdr:cNvPr id="5" name="TextBox 4">
          <a:hlinkClick xmlns:r="http://schemas.openxmlformats.org/officeDocument/2006/relationships" r:id="rId3"/>
        </xdr:cNvPr>
        <xdr:cNvSpPr txBox="1"/>
      </xdr:nvSpPr>
      <xdr:spPr>
        <a:xfrm>
          <a:off x="14890750" y="7762875"/>
          <a:ext cx="3028951" cy="800100"/>
        </a:xfrm>
        <a:prstGeom prst="rect">
          <a:avLst/>
        </a:prstGeom>
        <a:solidFill>
          <a:schemeClr val="lt1"/>
        </a:solidFill>
        <a:ln w="69850" cap="sq" cmpd="dbl">
          <a:solidFill>
            <a:srgbClr val="C0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0" u="none">
              <a:solidFill>
                <a:srgbClr val="C00000"/>
              </a:solidFill>
            </a:rPr>
            <a:t>Looking for</a:t>
          </a:r>
          <a:r>
            <a:rPr lang="en-US" sz="1600" b="0" u="none" baseline="0">
              <a:solidFill>
                <a:srgbClr val="C00000"/>
              </a:solidFill>
            </a:rPr>
            <a:t> more? </a:t>
          </a:r>
        </a:p>
        <a:p>
          <a:pPr algn="ctr"/>
          <a:r>
            <a:rPr lang="en-US" sz="1600" b="0" i="1" u="none">
              <a:solidFill>
                <a:srgbClr val="C00000"/>
              </a:solidFill>
            </a:rPr>
            <a:t>Visit</a:t>
          </a:r>
          <a:r>
            <a:rPr lang="en-US" sz="1600" b="0" i="1" u="none" baseline="0">
              <a:solidFill>
                <a:srgbClr val="C00000"/>
              </a:solidFill>
            </a:rPr>
            <a:t> us at </a:t>
          </a:r>
          <a:r>
            <a:rPr lang="en-US" sz="1600" b="0" i="1" u="sng" baseline="0">
              <a:solidFill>
                <a:srgbClr val="C00000"/>
              </a:solidFill>
            </a:rPr>
            <a:t>middletonraines.com</a:t>
          </a:r>
          <a:endParaRPr lang="en-US" sz="1600" b="0" i="1" u="sng">
            <a:solidFill>
              <a:srgbClr val="C00000"/>
            </a:solidFill>
          </a:endParaRPr>
        </a:p>
      </xdr:txBody>
    </xdr:sp>
    <xdr:clientData/>
  </xdr:twoCellAnchor>
  <xdr:twoCellAnchor>
    <xdr:from>
      <xdr:col>18</xdr:col>
      <xdr:colOff>63499</xdr:colOff>
      <xdr:row>33</xdr:row>
      <xdr:rowOff>31750</xdr:rowOff>
    </xdr:from>
    <xdr:to>
      <xdr:col>23</xdr:col>
      <xdr:colOff>15874</xdr:colOff>
      <xdr:row>36</xdr:row>
      <xdr:rowOff>31751</xdr:rowOff>
    </xdr:to>
    <xdr:sp macro="" textlink="">
      <xdr:nvSpPr>
        <xdr:cNvPr id="8" name="TextBox 7">
          <a:hlinkClick xmlns:r="http://schemas.openxmlformats.org/officeDocument/2006/relationships" r:id="rId4"/>
        </xdr:cNvPr>
        <xdr:cNvSpPr txBox="1"/>
      </xdr:nvSpPr>
      <xdr:spPr>
        <a:xfrm>
          <a:off x="10509249" y="7762875"/>
          <a:ext cx="2968625" cy="809626"/>
        </a:xfrm>
        <a:prstGeom prst="rect">
          <a:avLst/>
        </a:prstGeom>
        <a:solidFill>
          <a:schemeClr val="lt1"/>
        </a:solidFill>
        <a:ln w="69850" cap="sq" cmpd="dbl">
          <a:solidFill>
            <a:srgbClr val="C0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rgbClr val="C00000"/>
              </a:solidFill>
            </a:rPr>
            <a:t>Questions?</a:t>
          </a:r>
          <a:r>
            <a:rPr lang="en-US" sz="1600" b="1" baseline="0">
              <a:solidFill>
                <a:srgbClr val="C00000"/>
              </a:solidFill>
            </a:rPr>
            <a:t> </a:t>
          </a:r>
          <a:r>
            <a:rPr lang="en-US" sz="1600" b="1" u="sng" baseline="0">
              <a:solidFill>
                <a:srgbClr val="C00000"/>
              </a:solidFill>
            </a:rPr>
            <a:t>Ask us.</a:t>
          </a:r>
          <a:endParaRPr lang="en-US" sz="1600" b="1" u="sng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3"/>
  <sheetViews>
    <sheetView tabSelected="1" zoomScale="60" zoomScaleNormal="60" workbookViewId="0">
      <selection activeCell="Y48" sqref="Y48"/>
    </sheetView>
  </sheetViews>
  <sheetFormatPr defaultRowHeight="15" x14ac:dyDescent="0.25"/>
  <cols>
    <col min="1" max="1" width="19.42578125" style="4" bestFit="1" customWidth="1"/>
    <col min="2" max="2" width="2.85546875" style="4" customWidth="1"/>
    <col min="3" max="3" width="14.28515625" style="4" bestFit="1" customWidth="1"/>
    <col min="4" max="4" width="2.5703125" style="11" customWidth="1"/>
    <col min="5" max="5" width="16.42578125" style="4" customWidth="1"/>
    <col min="6" max="6" width="1.85546875" style="11" customWidth="1"/>
    <col min="7" max="7" width="14.42578125" style="4" bestFit="1" customWidth="1"/>
    <col min="8" max="8" width="1.28515625" style="4" customWidth="1"/>
    <col min="9" max="9" width="14.28515625" style="4" bestFit="1" customWidth="1"/>
    <col min="10" max="10" width="1.7109375" style="11" customWidth="1"/>
    <col min="11" max="11" width="14.28515625" style="4" bestFit="1" customWidth="1"/>
    <col min="12" max="12" width="1.7109375" style="11" customWidth="1"/>
    <col min="13" max="13" width="16" style="4" customWidth="1"/>
    <col min="14" max="14" width="1.140625" style="11" customWidth="1"/>
    <col min="15" max="15" width="16.7109375" style="4" customWidth="1"/>
    <col min="16" max="16" width="1.7109375" style="11" customWidth="1"/>
    <col min="17" max="17" width="14.28515625" style="4" customWidth="1"/>
    <col min="18" max="18" width="1.7109375" style="11" customWidth="1"/>
    <col min="19" max="19" width="14.5703125" style="4" customWidth="1"/>
    <col min="20" max="20" width="1.7109375" style="10" customWidth="1"/>
    <col min="21" max="21" width="12.140625" style="10" bestFit="1" customWidth="1"/>
    <col min="22" max="22" width="2.5703125" style="4" customWidth="1"/>
    <col min="23" max="23" width="14.28515625" style="4" customWidth="1"/>
    <col min="24" max="24" width="1.85546875" style="4" customWidth="1"/>
    <col min="25" max="25" width="16.42578125" style="4" customWidth="1"/>
    <col min="26" max="26" width="1.85546875" style="4" customWidth="1"/>
    <col min="27" max="27" width="13.140625" style="4" customWidth="1"/>
    <col min="28" max="28" width="3.85546875" style="4" customWidth="1"/>
    <col min="29" max="29" width="14.7109375" style="4" customWidth="1"/>
    <col min="30" max="30" width="1.7109375" style="4" customWidth="1"/>
    <col min="31" max="31" width="13.28515625" style="4" customWidth="1"/>
    <col min="32" max="32" width="1.7109375" style="4" customWidth="1"/>
    <col min="33" max="33" width="14.28515625" style="4" customWidth="1"/>
    <col min="34" max="16384" width="9.140625" style="4"/>
  </cols>
  <sheetData>
    <row r="1" spans="1:33" ht="120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3" x14ac:dyDescent="0.25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x14ac:dyDescent="0.25">
      <c r="A3" s="90" t="s">
        <v>24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</row>
    <row r="4" spans="1:33" x14ac:dyDescent="0.25">
      <c r="A4" s="91" t="s">
        <v>27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</row>
    <row r="5" spans="1:33" x14ac:dyDescent="0.25">
      <c r="A5" s="5"/>
      <c r="B5" s="6"/>
      <c r="C5" s="7"/>
      <c r="D5" s="8"/>
      <c r="E5" s="7"/>
      <c r="F5" s="8"/>
      <c r="G5" s="7"/>
      <c r="I5" s="7"/>
      <c r="J5" s="8"/>
      <c r="K5" s="7"/>
      <c r="L5" s="8"/>
      <c r="M5" s="7"/>
      <c r="N5" s="8"/>
      <c r="O5" s="5"/>
      <c r="P5" s="9"/>
      <c r="Q5" s="5"/>
      <c r="R5" s="9"/>
      <c r="S5" s="5"/>
    </row>
    <row r="6" spans="1:33" x14ac:dyDescent="0.25">
      <c r="A6" s="5"/>
      <c r="B6" s="6"/>
      <c r="C6" s="7"/>
      <c r="D6" s="8"/>
      <c r="E6" s="7"/>
      <c r="F6" s="8"/>
      <c r="G6" s="7"/>
      <c r="I6" s="7"/>
      <c r="J6" s="8"/>
      <c r="K6" s="7"/>
      <c r="L6" s="8"/>
      <c r="M6" s="7"/>
      <c r="N6" s="8"/>
      <c r="O6" s="5"/>
      <c r="P6" s="9"/>
      <c r="Q6" s="5"/>
      <c r="R6" s="9"/>
      <c r="S6" s="5"/>
    </row>
    <row r="7" spans="1:33" s="43" customFormat="1" x14ac:dyDescent="0.25">
      <c r="A7" s="41" t="s">
        <v>28</v>
      </c>
      <c r="B7" s="42"/>
      <c r="C7" s="89" t="s">
        <v>6</v>
      </c>
      <c r="D7" s="89"/>
      <c r="E7" s="89"/>
      <c r="F7" s="89"/>
      <c r="G7" s="89"/>
      <c r="I7" s="92" t="s">
        <v>30</v>
      </c>
      <c r="J7" s="92"/>
      <c r="K7" s="92"/>
      <c r="L7" s="92"/>
      <c r="M7" s="92"/>
      <c r="N7" s="92"/>
      <c r="O7" s="92"/>
      <c r="P7" s="92"/>
      <c r="Q7" s="92"/>
      <c r="R7" s="44"/>
      <c r="S7" s="93" t="s">
        <v>49</v>
      </c>
      <c r="T7" s="93"/>
      <c r="U7" s="93"/>
      <c r="W7" s="92" t="s">
        <v>25</v>
      </c>
      <c r="X7" s="92"/>
      <c r="Y7" s="92"/>
      <c r="Z7" s="92"/>
      <c r="AA7" s="92"/>
      <c r="AC7" s="92" t="s">
        <v>50</v>
      </c>
      <c r="AD7" s="92"/>
      <c r="AE7" s="92"/>
      <c r="AF7" s="92"/>
      <c r="AG7" s="92"/>
    </row>
    <row r="8" spans="1:33" s="43" customFormat="1" x14ac:dyDescent="0.25">
      <c r="A8" s="45"/>
      <c r="B8" s="46"/>
      <c r="C8" s="47"/>
      <c r="D8" s="48"/>
      <c r="E8" s="47"/>
      <c r="F8" s="48"/>
      <c r="G8" s="47"/>
      <c r="I8" s="47"/>
      <c r="J8" s="48"/>
      <c r="K8" s="47"/>
      <c r="L8" s="48"/>
      <c r="M8" s="47"/>
      <c r="N8" s="48"/>
      <c r="O8" s="49"/>
      <c r="P8" s="49"/>
      <c r="Q8" s="49"/>
      <c r="R8" s="49"/>
      <c r="S8" s="49" t="s">
        <v>21</v>
      </c>
      <c r="T8" s="49"/>
      <c r="U8" s="49" t="s">
        <v>22</v>
      </c>
    </row>
    <row r="9" spans="1:33" s="50" customFormat="1" x14ac:dyDescent="0.25">
      <c r="I9" s="43"/>
      <c r="J9" s="51"/>
      <c r="K9" s="43"/>
      <c r="L9" s="51"/>
      <c r="M9" s="43"/>
      <c r="N9" s="51"/>
      <c r="O9" s="43"/>
      <c r="P9" s="51"/>
      <c r="Q9" s="43"/>
      <c r="R9" s="49"/>
      <c r="S9" s="49" t="s">
        <v>10</v>
      </c>
      <c r="T9" s="49"/>
      <c r="U9" s="49" t="s">
        <v>19</v>
      </c>
    </row>
    <row r="10" spans="1:33" s="50" customFormat="1" x14ac:dyDescent="0.25">
      <c r="B10" s="42"/>
      <c r="C10" s="52" t="s">
        <v>9</v>
      </c>
      <c r="D10" s="53"/>
      <c r="E10" s="52" t="s">
        <v>10</v>
      </c>
      <c r="F10" s="53"/>
      <c r="G10" s="52" t="s">
        <v>10</v>
      </c>
      <c r="I10" s="54"/>
      <c r="J10" s="55"/>
      <c r="K10" s="54"/>
      <c r="L10" s="55"/>
      <c r="M10" s="54"/>
      <c r="N10" s="55"/>
      <c r="P10" s="56"/>
      <c r="Q10" s="57" t="s">
        <v>15</v>
      </c>
      <c r="R10" s="56"/>
      <c r="S10" s="58" t="s">
        <v>20</v>
      </c>
      <c r="T10" s="58"/>
      <c r="U10" s="58" t="s">
        <v>23</v>
      </c>
      <c r="W10" s="54"/>
      <c r="X10" s="55"/>
      <c r="Y10" s="54"/>
      <c r="Z10" s="55"/>
      <c r="AA10" s="54"/>
      <c r="AC10" s="54"/>
      <c r="AD10" s="55"/>
      <c r="AE10" s="54"/>
      <c r="AF10" s="55"/>
      <c r="AG10" s="54"/>
    </row>
    <row r="11" spans="1:33" s="50" customFormat="1" x14ac:dyDescent="0.25">
      <c r="B11" s="42"/>
      <c r="C11" s="52" t="s">
        <v>4</v>
      </c>
      <c r="D11" s="59"/>
      <c r="E11" s="52" t="s">
        <v>11</v>
      </c>
      <c r="F11" s="59"/>
      <c r="G11" s="52" t="s">
        <v>8</v>
      </c>
      <c r="I11" s="52" t="s">
        <v>2</v>
      </c>
      <c r="J11" s="59"/>
      <c r="K11" s="52" t="s">
        <v>7</v>
      </c>
      <c r="L11" s="59"/>
      <c r="M11" s="52" t="s">
        <v>8</v>
      </c>
      <c r="N11" s="53"/>
      <c r="O11" s="52" t="s">
        <v>13</v>
      </c>
      <c r="P11" s="59"/>
      <c r="Q11" s="52" t="s">
        <v>16</v>
      </c>
      <c r="R11" s="59"/>
      <c r="S11" s="60" t="s">
        <v>19</v>
      </c>
      <c r="T11" s="58"/>
      <c r="U11" s="58" t="s">
        <v>10</v>
      </c>
      <c r="W11" s="52" t="s">
        <v>2</v>
      </c>
      <c r="X11" s="59"/>
      <c r="Y11" s="52" t="s">
        <v>7</v>
      </c>
      <c r="Z11" s="59"/>
      <c r="AA11" s="52" t="s">
        <v>8</v>
      </c>
      <c r="AC11" s="52" t="s">
        <v>2</v>
      </c>
      <c r="AD11" s="59"/>
      <c r="AE11" s="52" t="s">
        <v>7</v>
      </c>
      <c r="AF11" s="59"/>
      <c r="AG11" s="52" t="s">
        <v>8</v>
      </c>
    </row>
    <row r="12" spans="1:33" s="50" customFormat="1" x14ac:dyDescent="0.25">
      <c r="A12" s="61" t="s">
        <v>5</v>
      </c>
      <c r="B12" s="62"/>
      <c r="C12" s="63" t="s">
        <v>29</v>
      </c>
      <c r="D12" s="59"/>
      <c r="E12" s="63" t="s">
        <v>12</v>
      </c>
      <c r="F12" s="59"/>
      <c r="G12" s="63" t="s">
        <v>1</v>
      </c>
      <c r="I12" s="63" t="s">
        <v>3</v>
      </c>
      <c r="J12" s="59"/>
      <c r="K12" s="63" t="s">
        <v>2</v>
      </c>
      <c r="L12" s="59"/>
      <c r="M12" s="63" t="s">
        <v>1</v>
      </c>
      <c r="N12" s="53"/>
      <c r="O12" s="63" t="s">
        <v>14</v>
      </c>
      <c r="P12" s="59"/>
      <c r="Q12" s="63" t="s">
        <v>17</v>
      </c>
      <c r="R12" s="59"/>
      <c r="S12" s="64" t="s">
        <v>18</v>
      </c>
      <c r="T12" s="58"/>
      <c r="U12" s="65" t="s">
        <v>20</v>
      </c>
      <c r="W12" s="63" t="s">
        <v>3</v>
      </c>
      <c r="X12" s="59"/>
      <c r="Y12" s="63" t="s">
        <v>2</v>
      </c>
      <c r="Z12" s="59"/>
      <c r="AA12" s="63" t="s">
        <v>1</v>
      </c>
      <c r="AC12" s="63" t="s">
        <v>3</v>
      </c>
      <c r="AD12" s="59"/>
      <c r="AE12" s="63" t="s">
        <v>2</v>
      </c>
      <c r="AF12" s="59"/>
      <c r="AG12" s="63" t="s">
        <v>1</v>
      </c>
    </row>
    <row r="13" spans="1:33" x14ac:dyDescent="0.25">
      <c r="A13" s="12"/>
      <c r="B13" s="13"/>
      <c r="C13" s="14"/>
      <c r="D13" s="14"/>
      <c r="E13" s="14"/>
      <c r="F13" s="14"/>
      <c r="G13" s="14"/>
      <c r="I13" s="14"/>
      <c r="J13" s="14"/>
      <c r="K13" s="14"/>
      <c r="L13" s="14"/>
      <c r="M13" s="14"/>
      <c r="N13" s="14"/>
      <c r="O13" s="13"/>
      <c r="P13" s="13"/>
      <c r="Q13" s="13"/>
      <c r="R13" s="13"/>
      <c r="S13" s="13"/>
      <c r="W13" s="14"/>
      <c r="X13" s="14"/>
      <c r="Y13" s="14"/>
      <c r="Z13" s="14"/>
      <c r="AA13" s="14"/>
      <c r="AC13" s="14"/>
      <c r="AD13" s="14"/>
      <c r="AE13" s="14"/>
      <c r="AF13" s="14"/>
      <c r="AG13" s="14"/>
    </row>
    <row r="14" spans="1:33" x14ac:dyDescent="0.25">
      <c r="A14" s="10" t="s">
        <v>31</v>
      </c>
      <c r="B14" s="15"/>
      <c r="C14" s="76">
        <v>9000000</v>
      </c>
      <c r="D14" s="16"/>
      <c r="E14" s="76">
        <v>6000000</v>
      </c>
      <c r="F14" s="17"/>
      <c r="G14" s="66">
        <f t="shared" ref="G14:G27" si="0">+C14-E14</f>
        <v>3000000</v>
      </c>
      <c r="H14" s="19"/>
      <c r="I14" s="66">
        <f t="shared" ref="I14:I27" si="1">(+K14/E14)*C14</f>
        <v>8953035</v>
      </c>
      <c r="J14" s="16"/>
      <c r="K14" s="76">
        <v>5968690</v>
      </c>
      <c r="L14" s="16"/>
      <c r="M14" s="66">
        <f t="shared" ref="M14:M27" si="2">I14-K14</f>
        <v>2984345</v>
      </c>
      <c r="N14" s="16"/>
      <c r="O14" s="76">
        <v>8366086</v>
      </c>
      <c r="P14" s="17"/>
      <c r="Q14" s="66">
        <f t="shared" ref="Q14:Q27" si="3">+E14-K14</f>
        <v>31310</v>
      </c>
      <c r="R14" s="17"/>
      <c r="S14" s="66">
        <f t="shared" ref="S14:S27" si="4">IF((+I14-O14)&lt;0,0,+I14-O14)</f>
        <v>586949</v>
      </c>
      <c r="T14" s="20"/>
      <c r="U14" s="66">
        <f t="shared" ref="U14:U27" si="5">IF((+I14-O14)&lt;0,+I14-O14,0)</f>
        <v>0</v>
      </c>
      <c r="V14" s="18"/>
      <c r="W14" s="76">
        <v>8251502.8010816071</v>
      </c>
      <c r="X14" s="16"/>
      <c r="Y14" s="76">
        <v>5765817</v>
      </c>
      <c r="Z14" s="16"/>
      <c r="AA14" s="66">
        <f>W14-Y14</f>
        <v>2485685.8010816071</v>
      </c>
      <c r="AB14" s="37"/>
      <c r="AC14" s="75">
        <f t="shared" ref="AC14:AC27" si="6">+I14-W14</f>
        <v>701532.19891839288</v>
      </c>
      <c r="AD14" s="1"/>
      <c r="AE14" s="75">
        <f t="shared" ref="AE14:AE27" si="7">+K14-Y14</f>
        <v>202873</v>
      </c>
      <c r="AF14" s="1"/>
      <c r="AG14" s="75">
        <f t="shared" ref="AG14:AG27" si="8">+AC14-AE14</f>
        <v>498659.19891839288</v>
      </c>
    </row>
    <row r="15" spans="1:33" x14ac:dyDescent="0.25">
      <c r="A15" s="10" t="s">
        <v>32</v>
      </c>
      <c r="B15" s="15"/>
      <c r="C15" s="77">
        <v>3500000</v>
      </c>
      <c r="D15" s="21"/>
      <c r="E15" s="81">
        <v>2500000</v>
      </c>
      <c r="F15" s="22"/>
      <c r="G15" s="67">
        <f t="shared" si="0"/>
        <v>1000000</v>
      </c>
      <c r="I15" s="71">
        <f t="shared" si="1"/>
        <v>2774200.8000000003</v>
      </c>
      <c r="J15" s="21"/>
      <c r="K15" s="84">
        <v>1981572</v>
      </c>
      <c r="L15" s="23"/>
      <c r="M15" s="71">
        <f t="shared" si="2"/>
        <v>792628.80000000028</v>
      </c>
      <c r="N15" s="23"/>
      <c r="O15" s="84">
        <v>2406339</v>
      </c>
      <c r="P15" s="22"/>
      <c r="Q15" s="67">
        <f t="shared" si="3"/>
        <v>518428</v>
      </c>
      <c r="R15" s="22"/>
      <c r="S15" s="67">
        <f t="shared" si="4"/>
        <v>367861.80000000028</v>
      </c>
      <c r="T15" s="24"/>
      <c r="U15" s="67">
        <f t="shared" si="5"/>
        <v>0</v>
      </c>
      <c r="W15" s="77">
        <v>826425.34081788291</v>
      </c>
      <c r="X15" s="21"/>
      <c r="Y15" s="77">
        <v>665275</v>
      </c>
      <c r="Z15" s="23"/>
      <c r="AA15" s="71">
        <f t="shared" ref="AA15:AA27" si="9">+W15-Y15</f>
        <v>161150.34081788291</v>
      </c>
      <c r="AB15" s="38"/>
      <c r="AC15" s="73">
        <f t="shared" si="6"/>
        <v>1947775.4591821174</v>
      </c>
      <c r="AD15" s="2"/>
      <c r="AE15" s="73">
        <f t="shared" si="7"/>
        <v>1316297</v>
      </c>
      <c r="AF15" s="2"/>
      <c r="AG15" s="73">
        <f t="shared" si="8"/>
        <v>631478.45918211737</v>
      </c>
    </row>
    <row r="16" spans="1:33" x14ac:dyDescent="0.25">
      <c r="A16" s="10" t="s">
        <v>33</v>
      </c>
      <c r="B16" s="15"/>
      <c r="C16" s="77">
        <v>2000000</v>
      </c>
      <c r="D16" s="21"/>
      <c r="E16" s="81">
        <v>1800000</v>
      </c>
      <c r="F16" s="22"/>
      <c r="G16" s="67">
        <f t="shared" si="0"/>
        <v>200000</v>
      </c>
      <c r="I16" s="71">
        <f t="shared" si="1"/>
        <v>1968561.1111111112</v>
      </c>
      <c r="J16" s="21"/>
      <c r="K16" s="84">
        <v>1771705</v>
      </c>
      <c r="L16" s="23"/>
      <c r="M16" s="71">
        <f t="shared" si="2"/>
        <v>196856.11111111124</v>
      </c>
      <c r="N16" s="23"/>
      <c r="O16" s="84">
        <v>1946443</v>
      </c>
      <c r="P16" s="22"/>
      <c r="Q16" s="67">
        <f t="shared" si="3"/>
        <v>28295</v>
      </c>
      <c r="R16" s="22"/>
      <c r="S16" s="67">
        <f t="shared" si="4"/>
        <v>22118.11111111124</v>
      </c>
      <c r="T16" s="24"/>
      <c r="U16" s="67">
        <f t="shared" si="5"/>
        <v>0</v>
      </c>
      <c r="W16" s="77">
        <v>1383612.5603567741</v>
      </c>
      <c r="X16" s="21"/>
      <c r="Y16" s="77">
        <v>1170577</v>
      </c>
      <c r="Z16" s="23"/>
      <c r="AA16" s="71">
        <f t="shared" si="9"/>
        <v>213035.56035677413</v>
      </c>
      <c r="AB16" s="38"/>
      <c r="AC16" s="73">
        <f t="shared" si="6"/>
        <v>584948.55075433711</v>
      </c>
      <c r="AD16" s="2"/>
      <c r="AE16" s="73">
        <f t="shared" si="7"/>
        <v>601128</v>
      </c>
      <c r="AF16" s="2"/>
      <c r="AG16" s="73">
        <f t="shared" si="8"/>
        <v>-16179.449245662894</v>
      </c>
    </row>
    <row r="17" spans="1:33" s="29" customFormat="1" x14ac:dyDescent="0.25">
      <c r="A17" s="25" t="s">
        <v>34</v>
      </c>
      <c r="B17" s="26"/>
      <c r="C17" s="77">
        <v>1900000</v>
      </c>
      <c r="D17" s="27"/>
      <c r="E17" s="81">
        <v>1300000</v>
      </c>
      <c r="F17" s="28"/>
      <c r="G17" s="67">
        <f t="shared" si="0"/>
        <v>600000</v>
      </c>
      <c r="I17" s="71">
        <f t="shared" si="1"/>
        <v>1826923.076923077</v>
      </c>
      <c r="J17" s="27"/>
      <c r="K17" s="84">
        <v>1250000</v>
      </c>
      <c r="L17" s="30"/>
      <c r="M17" s="71">
        <f t="shared" si="2"/>
        <v>576923.07692307699</v>
      </c>
      <c r="N17" s="30"/>
      <c r="O17" s="84">
        <v>1828853</v>
      </c>
      <c r="P17" s="28"/>
      <c r="Q17" s="67">
        <f t="shared" si="3"/>
        <v>50000</v>
      </c>
      <c r="R17" s="28"/>
      <c r="S17" s="67">
        <f t="shared" si="4"/>
        <v>0</v>
      </c>
      <c r="T17" s="31"/>
      <c r="U17" s="67">
        <f t="shared" si="5"/>
        <v>-1929.9230769230053</v>
      </c>
      <c r="W17" s="77">
        <v>1646335.1985984677</v>
      </c>
      <c r="X17" s="27"/>
      <c r="Y17" s="77">
        <v>1227518</v>
      </c>
      <c r="Z17" s="30"/>
      <c r="AA17" s="71">
        <f t="shared" si="9"/>
        <v>418817.19859846774</v>
      </c>
      <c r="AB17" s="39"/>
      <c r="AC17" s="73">
        <f t="shared" si="6"/>
        <v>180587.87832460925</v>
      </c>
      <c r="AD17" s="3"/>
      <c r="AE17" s="73">
        <f t="shared" si="7"/>
        <v>22482</v>
      </c>
      <c r="AF17" s="3"/>
      <c r="AG17" s="73">
        <f t="shared" si="8"/>
        <v>158105.87832460925</v>
      </c>
    </row>
    <row r="18" spans="1:33" s="29" customFormat="1" x14ac:dyDescent="0.25">
      <c r="A18" s="25" t="s">
        <v>35</v>
      </c>
      <c r="B18" s="26"/>
      <c r="C18" s="77">
        <v>2600000</v>
      </c>
      <c r="D18" s="27"/>
      <c r="E18" s="81">
        <v>1700000</v>
      </c>
      <c r="F18" s="28"/>
      <c r="G18" s="67">
        <f t="shared" si="0"/>
        <v>900000</v>
      </c>
      <c r="I18" s="71">
        <f t="shared" si="1"/>
        <v>1888020.588235294</v>
      </c>
      <c r="J18" s="27"/>
      <c r="K18" s="84">
        <v>1234475</v>
      </c>
      <c r="L18" s="30"/>
      <c r="M18" s="71">
        <f t="shared" si="2"/>
        <v>653545.58823529398</v>
      </c>
      <c r="N18" s="30"/>
      <c r="O18" s="84">
        <v>1408891</v>
      </c>
      <c r="P18" s="28"/>
      <c r="Q18" s="67">
        <f t="shared" si="3"/>
        <v>465525</v>
      </c>
      <c r="R18" s="28"/>
      <c r="S18" s="67">
        <f t="shared" si="4"/>
        <v>479129.58823529398</v>
      </c>
      <c r="T18" s="31"/>
      <c r="U18" s="67">
        <f t="shared" si="5"/>
        <v>0</v>
      </c>
      <c r="W18" s="77">
        <v>0</v>
      </c>
      <c r="X18" s="27"/>
      <c r="Y18" s="77">
        <v>0</v>
      </c>
      <c r="Z18" s="30"/>
      <c r="AA18" s="71">
        <f t="shared" si="9"/>
        <v>0</v>
      </c>
      <c r="AB18" s="39"/>
      <c r="AC18" s="73">
        <f t="shared" si="6"/>
        <v>1888020.588235294</v>
      </c>
      <c r="AD18" s="3"/>
      <c r="AE18" s="73">
        <f t="shared" si="7"/>
        <v>1234475</v>
      </c>
      <c r="AF18" s="3"/>
      <c r="AG18" s="73">
        <f t="shared" si="8"/>
        <v>653545.58823529398</v>
      </c>
    </row>
    <row r="19" spans="1:33" s="29" customFormat="1" x14ac:dyDescent="0.25">
      <c r="A19" s="25" t="s">
        <v>36</v>
      </c>
      <c r="B19" s="26"/>
      <c r="C19" s="77">
        <v>3000000</v>
      </c>
      <c r="D19" s="27"/>
      <c r="E19" s="81">
        <v>1900000</v>
      </c>
      <c r="F19" s="28"/>
      <c r="G19" s="67">
        <f t="shared" si="0"/>
        <v>1100000</v>
      </c>
      <c r="I19" s="71">
        <f t="shared" si="1"/>
        <v>2651922.6315789474</v>
      </c>
      <c r="J19" s="27"/>
      <c r="K19" s="84">
        <v>1679551</v>
      </c>
      <c r="L19" s="30"/>
      <c r="M19" s="71">
        <f t="shared" si="2"/>
        <v>972371.63157894742</v>
      </c>
      <c r="N19" s="30"/>
      <c r="O19" s="84">
        <v>1551600</v>
      </c>
      <c r="P19" s="28"/>
      <c r="Q19" s="67">
        <f t="shared" si="3"/>
        <v>220449</v>
      </c>
      <c r="R19" s="28"/>
      <c r="S19" s="67">
        <f t="shared" si="4"/>
        <v>1100322.6315789474</v>
      </c>
      <c r="T19" s="31"/>
      <c r="U19" s="67">
        <f t="shared" si="5"/>
        <v>0</v>
      </c>
      <c r="W19" s="77">
        <v>0</v>
      </c>
      <c r="X19" s="27"/>
      <c r="Y19" s="77">
        <v>0</v>
      </c>
      <c r="Z19" s="30"/>
      <c r="AA19" s="71">
        <f t="shared" si="9"/>
        <v>0</v>
      </c>
      <c r="AB19" s="39"/>
      <c r="AC19" s="73">
        <f t="shared" si="6"/>
        <v>2651922.6315789474</v>
      </c>
      <c r="AD19" s="3"/>
      <c r="AE19" s="73">
        <f t="shared" si="7"/>
        <v>1679551</v>
      </c>
      <c r="AF19" s="3"/>
      <c r="AG19" s="73">
        <f t="shared" si="8"/>
        <v>972371.63157894742</v>
      </c>
    </row>
    <row r="20" spans="1:33" s="29" customFormat="1" x14ac:dyDescent="0.25">
      <c r="A20" s="25" t="s">
        <v>37</v>
      </c>
      <c r="B20" s="26"/>
      <c r="C20" s="77">
        <v>2250000</v>
      </c>
      <c r="D20" s="27"/>
      <c r="E20" s="81">
        <v>1600000</v>
      </c>
      <c r="F20" s="28"/>
      <c r="G20" s="67">
        <f t="shared" si="0"/>
        <v>650000</v>
      </c>
      <c r="I20" s="71">
        <f t="shared" si="1"/>
        <v>1284544.6875</v>
      </c>
      <c r="J20" s="27"/>
      <c r="K20" s="84">
        <v>913454</v>
      </c>
      <c r="L20" s="30"/>
      <c r="M20" s="71">
        <f t="shared" si="2"/>
        <v>371090.6875</v>
      </c>
      <c r="N20" s="30"/>
      <c r="O20" s="84">
        <v>1101146</v>
      </c>
      <c r="P20" s="28"/>
      <c r="Q20" s="67">
        <f t="shared" si="3"/>
        <v>686546</v>
      </c>
      <c r="R20" s="28"/>
      <c r="S20" s="67">
        <f t="shared" si="4"/>
        <v>183398.6875</v>
      </c>
      <c r="T20" s="31"/>
      <c r="U20" s="67">
        <f t="shared" si="5"/>
        <v>0</v>
      </c>
      <c r="W20" s="77">
        <v>0</v>
      </c>
      <c r="X20" s="27"/>
      <c r="Y20" s="77">
        <v>0</v>
      </c>
      <c r="Z20" s="30"/>
      <c r="AA20" s="71">
        <f t="shared" si="9"/>
        <v>0</v>
      </c>
      <c r="AB20" s="39"/>
      <c r="AC20" s="73">
        <f t="shared" si="6"/>
        <v>1284544.6875</v>
      </c>
      <c r="AD20" s="3"/>
      <c r="AE20" s="73">
        <f t="shared" si="7"/>
        <v>913454</v>
      </c>
      <c r="AF20" s="3"/>
      <c r="AG20" s="73">
        <f t="shared" si="8"/>
        <v>371090.6875</v>
      </c>
    </row>
    <row r="21" spans="1:33" s="29" customFormat="1" x14ac:dyDescent="0.25">
      <c r="A21" s="25" t="s">
        <v>38</v>
      </c>
      <c r="B21" s="26"/>
      <c r="C21" s="77">
        <v>1010000</v>
      </c>
      <c r="D21" s="27"/>
      <c r="E21" s="81">
        <v>700000</v>
      </c>
      <c r="F21" s="28"/>
      <c r="G21" s="67">
        <f t="shared" si="0"/>
        <v>310000</v>
      </c>
      <c r="I21" s="71">
        <f t="shared" si="1"/>
        <v>1002785.7142857143</v>
      </c>
      <c r="J21" s="27"/>
      <c r="K21" s="84">
        <v>695000</v>
      </c>
      <c r="L21" s="30"/>
      <c r="M21" s="71">
        <f t="shared" si="2"/>
        <v>307785.71428571432</v>
      </c>
      <c r="N21" s="30"/>
      <c r="O21" s="84">
        <v>1010061</v>
      </c>
      <c r="P21" s="28"/>
      <c r="Q21" s="67">
        <f t="shared" si="3"/>
        <v>5000</v>
      </c>
      <c r="R21" s="28"/>
      <c r="S21" s="67">
        <f t="shared" si="4"/>
        <v>0</v>
      </c>
      <c r="T21" s="31"/>
      <c r="U21" s="67">
        <f t="shared" si="5"/>
        <v>-7275.285714285681</v>
      </c>
      <c r="W21" s="77">
        <v>959787.43716077332</v>
      </c>
      <c r="X21" s="27"/>
      <c r="Y21" s="77">
        <v>655996</v>
      </c>
      <c r="Z21" s="30"/>
      <c r="AA21" s="71">
        <f t="shared" si="9"/>
        <v>303791.43716077332</v>
      </c>
      <c r="AB21" s="39"/>
      <c r="AC21" s="73">
        <f t="shared" si="6"/>
        <v>42998.277124941</v>
      </c>
      <c r="AD21" s="3"/>
      <c r="AE21" s="73">
        <f t="shared" si="7"/>
        <v>39004</v>
      </c>
      <c r="AF21" s="3"/>
      <c r="AG21" s="73">
        <f t="shared" si="8"/>
        <v>3994.2771249409998</v>
      </c>
    </row>
    <row r="22" spans="1:33" s="29" customFormat="1" x14ac:dyDescent="0.25">
      <c r="A22" s="10" t="s">
        <v>39</v>
      </c>
      <c r="B22" s="26"/>
      <c r="C22" s="77">
        <v>550000</v>
      </c>
      <c r="D22" s="27"/>
      <c r="E22" s="81">
        <v>375000</v>
      </c>
      <c r="F22" s="28"/>
      <c r="G22" s="67">
        <f t="shared" si="0"/>
        <v>175000</v>
      </c>
      <c r="I22" s="71">
        <f t="shared" si="1"/>
        <v>535333.33333333337</v>
      </c>
      <c r="J22" s="27"/>
      <c r="K22" s="84">
        <v>365000</v>
      </c>
      <c r="L22" s="30"/>
      <c r="M22" s="71">
        <f t="shared" si="2"/>
        <v>170333.33333333337</v>
      </c>
      <c r="N22" s="30"/>
      <c r="O22" s="84">
        <v>531288</v>
      </c>
      <c r="P22" s="28"/>
      <c r="Q22" s="67">
        <f t="shared" si="3"/>
        <v>10000</v>
      </c>
      <c r="R22" s="28"/>
      <c r="S22" s="67">
        <f t="shared" si="4"/>
        <v>4045.3333333333721</v>
      </c>
      <c r="T22" s="31"/>
      <c r="U22" s="67">
        <f t="shared" si="5"/>
        <v>0</v>
      </c>
      <c r="W22" s="77">
        <v>541.98903960847872</v>
      </c>
      <c r="X22" s="27"/>
      <c r="Y22" s="77">
        <v>435</v>
      </c>
      <c r="Z22" s="30"/>
      <c r="AA22" s="71">
        <f t="shared" si="9"/>
        <v>106.98903960847872</v>
      </c>
      <c r="AB22" s="39"/>
      <c r="AC22" s="73">
        <f t="shared" si="6"/>
        <v>534791.34429372486</v>
      </c>
      <c r="AD22" s="3"/>
      <c r="AE22" s="73">
        <f t="shared" si="7"/>
        <v>364565</v>
      </c>
      <c r="AF22" s="3"/>
      <c r="AG22" s="73">
        <f t="shared" si="8"/>
        <v>170226.34429372486</v>
      </c>
    </row>
    <row r="23" spans="1:33" s="29" customFormat="1" x14ac:dyDescent="0.25">
      <c r="A23" s="10" t="s">
        <v>40</v>
      </c>
      <c r="B23" s="26"/>
      <c r="C23" s="77">
        <v>290000</v>
      </c>
      <c r="D23" s="27"/>
      <c r="E23" s="81">
        <v>195000</v>
      </c>
      <c r="F23" s="28"/>
      <c r="G23" s="67">
        <f t="shared" si="0"/>
        <v>95000</v>
      </c>
      <c r="I23" s="71">
        <f t="shared" si="1"/>
        <v>284076.56410256412</v>
      </c>
      <c r="J23" s="27"/>
      <c r="K23" s="84">
        <v>191017</v>
      </c>
      <c r="L23" s="30"/>
      <c r="M23" s="71">
        <f t="shared" si="2"/>
        <v>93059.564102564123</v>
      </c>
      <c r="N23" s="30"/>
      <c r="O23" s="84">
        <v>289233</v>
      </c>
      <c r="P23" s="28"/>
      <c r="Q23" s="67">
        <f t="shared" si="3"/>
        <v>3983</v>
      </c>
      <c r="R23" s="28"/>
      <c r="S23" s="67">
        <f t="shared" si="4"/>
        <v>0</v>
      </c>
      <c r="T23" s="31"/>
      <c r="U23" s="67">
        <f t="shared" si="5"/>
        <v>-5156.4358974358765</v>
      </c>
      <c r="W23" s="77">
        <v>284039.52182474395</v>
      </c>
      <c r="X23" s="27"/>
      <c r="Y23" s="77">
        <v>183727</v>
      </c>
      <c r="Z23" s="30"/>
      <c r="AA23" s="71">
        <f t="shared" si="9"/>
        <v>100312.52182474395</v>
      </c>
      <c r="AB23" s="39"/>
      <c r="AC23" s="73">
        <f t="shared" si="6"/>
        <v>37.042277820175514</v>
      </c>
      <c r="AD23" s="3"/>
      <c r="AE23" s="73">
        <f t="shared" si="7"/>
        <v>7290</v>
      </c>
      <c r="AF23" s="3"/>
      <c r="AG23" s="73">
        <f t="shared" si="8"/>
        <v>-7252.9577221798245</v>
      </c>
    </row>
    <row r="24" spans="1:33" s="29" customFormat="1" x14ac:dyDescent="0.25">
      <c r="A24" s="10" t="s">
        <v>41</v>
      </c>
      <c r="B24" s="26"/>
      <c r="C24" s="77">
        <v>126000</v>
      </c>
      <c r="D24" s="27"/>
      <c r="E24" s="81">
        <v>60000</v>
      </c>
      <c r="F24" s="28"/>
      <c r="G24" s="67">
        <f t="shared" si="0"/>
        <v>66000</v>
      </c>
      <c r="I24" s="71">
        <f t="shared" si="1"/>
        <v>123900</v>
      </c>
      <c r="J24" s="27"/>
      <c r="K24" s="84">
        <v>59000</v>
      </c>
      <c r="L24" s="30"/>
      <c r="M24" s="71">
        <f t="shared" si="2"/>
        <v>64900</v>
      </c>
      <c r="N24" s="30"/>
      <c r="O24" s="84">
        <v>125702</v>
      </c>
      <c r="P24" s="28"/>
      <c r="Q24" s="67">
        <f t="shared" si="3"/>
        <v>1000</v>
      </c>
      <c r="R24" s="28"/>
      <c r="S24" s="67">
        <f t="shared" si="4"/>
        <v>0</v>
      </c>
      <c r="T24" s="31"/>
      <c r="U24" s="67">
        <f t="shared" si="5"/>
        <v>-1802</v>
      </c>
      <c r="W24" s="77">
        <v>0</v>
      </c>
      <c r="X24" s="27"/>
      <c r="Y24" s="77">
        <v>0</v>
      </c>
      <c r="Z24" s="30"/>
      <c r="AA24" s="71">
        <f t="shared" si="9"/>
        <v>0</v>
      </c>
      <c r="AB24" s="39"/>
      <c r="AC24" s="73">
        <f t="shared" si="6"/>
        <v>123900</v>
      </c>
      <c r="AD24" s="3"/>
      <c r="AE24" s="73">
        <f t="shared" si="7"/>
        <v>59000</v>
      </c>
      <c r="AF24" s="3"/>
      <c r="AG24" s="73">
        <f t="shared" si="8"/>
        <v>64900</v>
      </c>
    </row>
    <row r="25" spans="1:33" s="29" customFormat="1" x14ac:dyDescent="0.25">
      <c r="A25" s="10" t="s">
        <v>42</v>
      </c>
      <c r="B25" s="26"/>
      <c r="C25" s="77">
        <v>95000</v>
      </c>
      <c r="D25" s="27"/>
      <c r="E25" s="81">
        <v>50000</v>
      </c>
      <c r="F25" s="28"/>
      <c r="G25" s="67">
        <f t="shared" si="0"/>
        <v>45000</v>
      </c>
      <c r="I25" s="71">
        <f t="shared" si="1"/>
        <v>91762.4</v>
      </c>
      <c r="J25" s="27"/>
      <c r="K25" s="84">
        <v>48296</v>
      </c>
      <c r="L25" s="30"/>
      <c r="M25" s="71">
        <f t="shared" si="2"/>
        <v>43466.399999999994</v>
      </c>
      <c r="N25" s="30"/>
      <c r="O25" s="84">
        <v>94733</v>
      </c>
      <c r="P25" s="28"/>
      <c r="Q25" s="67">
        <f t="shared" si="3"/>
        <v>1704</v>
      </c>
      <c r="R25" s="28"/>
      <c r="S25" s="67">
        <f t="shared" si="4"/>
        <v>0</v>
      </c>
      <c r="T25" s="31"/>
      <c r="U25" s="67">
        <f t="shared" si="5"/>
        <v>-2970.6000000000058</v>
      </c>
      <c r="W25" s="77">
        <v>86084.710348683118</v>
      </c>
      <c r="X25" s="27"/>
      <c r="Y25" s="77">
        <v>43887</v>
      </c>
      <c r="Z25" s="30"/>
      <c r="AA25" s="71">
        <f t="shared" si="9"/>
        <v>42197.710348683118</v>
      </c>
      <c r="AB25" s="39"/>
      <c r="AC25" s="73">
        <f t="shared" si="6"/>
        <v>5677.6896513168758</v>
      </c>
      <c r="AD25" s="3"/>
      <c r="AE25" s="73">
        <f t="shared" si="7"/>
        <v>4409</v>
      </c>
      <c r="AF25" s="3"/>
      <c r="AG25" s="73">
        <f t="shared" si="8"/>
        <v>1268.6896513168758</v>
      </c>
    </row>
    <row r="26" spans="1:33" s="29" customFormat="1" x14ac:dyDescent="0.25">
      <c r="A26" s="10" t="s">
        <v>43</v>
      </c>
      <c r="B26" s="26"/>
      <c r="C26" s="77">
        <v>150000</v>
      </c>
      <c r="D26" s="27"/>
      <c r="E26" s="81">
        <v>24000</v>
      </c>
      <c r="F26" s="28"/>
      <c r="G26" s="67">
        <f t="shared" si="0"/>
        <v>126000</v>
      </c>
      <c r="I26" s="71">
        <f t="shared" si="1"/>
        <v>149093.75</v>
      </c>
      <c r="J26" s="27"/>
      <c r="K26" s="84">
        <v>23855</v>
      </c>
      <c r="L26" s="30"/>
      <c r="M26" s="71">
        <f t="shared" si="2"/>
        <v>125238.75</v>
      </c>
      <c r="N26" s="30"/>
      <c r="O26" s="84">
        <v>149240</v>
      </c>
      <c r="P26" s="28"/>
      <c r="Q26" s="67">
        <f t="shared" si="3"/>
        <v>145</v>
      </c>
      <c r="R26" s="28"/>
      <c r="S26" s="67">
        <f t="shared" si="4"/>
        <v>0</v>
      </c>
      <c r="T26" s="31"/>
      <c r="U26" s="67">
        <f t="shared" si="5"/>
        <v>-146.25</v>
      </c>
      <c r="W26" s="77">
        <v>20122.495349455221</v>
      </c>
      <c r="X26" s="27"/>
      <c r="Y26" s="77">
        <v>1373</v>
      </c>
      <c r="Z26" s="30"/>
      <c r="AA26" s="71">
        <f t="shared" si="9"/>
        <v>18749.495349455221</v>
      </c>
      <c r="AB26" s="39"/>
      <c r="AC26" s="73">
        <f t="shared" si="6"/>
        <v>128971.25465054478</v>
      </c>
      <c r="AD26" s="3"/>
      <c r="AE26" s="73">
        <f t="shared" si="7"/>
        <v>22482</v>
      </c>
      <c r="AF26" s="3"/>
      <c r="AG26" s="73">
        <f t="shared" si="8"/>
        <v>106489.25465054478</v>
      </c>
    </row>
    <row r="27" spans="1:33" s="29" customFormat="1" x14ac:dyDescent="0.25">
      <c r="A27" s="10" t="s">
        <v>44</v>
      </c>
      <c r="B27" s="26"/>
      <c r="C27" s="78">
        <v>60000</v>
      </c>
      <c r="D27" s="27"/>
      <c r="E27" s="82">
        <v>30000</v>
      </c>
      <c r="F27" s="28"/>
      <c r="G27" s="68">
        <f t="shared" si="0"/>
        <v>30000</v>
      </c>
      <c r="I27" s="72">
        <f t="shared" si="1"/>
        <v>50000</v>
      </c>
      <c r="J27" s="27"/>
      <c r="K27" s="85">
        <v>25000</v>
      </c>
      <c r="L27" s="30"/>
      <c r="M27" s="72">
        <f t="shared" si="2"/>
        <v>25000</v>
      </c>
      <c r="N27" s="30"/>
      <c r="O27" s="85">
        <v>54935</v>
      </c>
      <c r="P27" s="28"/>
      <c r="Q27" s="68">
        <f t="shared" si="3"/>
        <v>5000</v>
      </c>
      <c r="R27" s="28"/>
      <c r="S27" s="68">
        <f t="shared" si="4"/>
        <v>0</v>
      </c>
      <c r="T27" s="31"/>
      <c r="U27" s="68">
        <f t="shared" si="5"/>
        <v>-4935</v>
      </c>
      <c r="W27" s="78">
        <v>53272.885958107057</v>
      </c>
      <c r="X27" s="27"/>
      <c r="Y27" s="78">
        <v>30000</v>
      </c>
      <c r="Z27" s="30"/>
      <c r="AA27" s="72">
        <f t="shared" si="9"/>
        <v>23272.885958107057</v>
      </c>
      <c r="AB27" s="39"/>
      <c r="AC27" s="72">
        <f t="shared" si="6"/>
        <v>-3272.8859581070574</v>
      </c>
      <c r="AD27" s="3"/>
      <c r="AE27" s="72">
        <f t="shared" si="7"/>
        <v>-5000</v>
      </c>
      <c r="AF27" s="3"/>
      <c r="AG27" s="72">
        <f t="shared" si="8"/>
        <v>1727.1140418929426</v>
      </c>
    </row>
    <row r="28" spans="1:33" x14ac:dyDescent="0.25">
      <c r="B28" s="15"/>
      <c r="C28" s="79"/>
      <c r="D28" s="23"/>
      <c r="E28" s="83"/>
      <c r="F28" s="22"/>
      <c r="G28" s="69"/>
      <c r="I28" s="73"/>
      <c r="J28" s="23"/>
      <c r="K28" s="86"/>
      <c r="L28" s="23"/>
      <c r="M28" s="73"/>
      <c r="N28" s="23"/>
      <c r="O28" s="83"/>
      <c r="P28" s="22"/>
      <c r="Q28" s="69"/>
      <c r="R28" s="22"/>
      <c r="S28" s="69"/>
      <c r="U28" s="69"/>
      <c r="W28" s="79"/>
      <c r="X28" s="23"/>
      <c r="Y28" s="79"/>
      <c r="Z28" s="23"/>
      <c r="AA28" s="73"/>
      <c r="AB28" s="38"/>
      <c r="AC28" s="73"/>
      <c r="AD28" s="2"/>
      <c r="AE28" s="73"/>
      <c r="AF28" s="2"/>
      <c r="AG28" s="73"/>
    </row>
    <row r="29" spans="1:33" ht="15.75" thickBot="1" x14ac:dyDescent="0.3">
      <c r="B29" s="15"/>
      <c r="C29" s="80">
        <f>SUM(C14:C28)</f>
        <v>26531000</v>
      </c>
      <c r="D29" s="15" t="s">
        <v>0</v>
      </c>
      <c r="E29" s="80">
        <f>SUM(E14:E27)</f>
        <v>18234000</v>
      </c>
      <c r="F29" s="15" t="s">
        <v>0</v>
      </c>
      <c r="G29" s="70">
        <f>SUM(G14:G27)</f>
        <v>8297000</v>
      </c>
      <c r="H29" s="15" t="s">
        <v>0</v>
      </c>
      <c r="I29" s="70">
        <f>SUM(I14:I27)</f>
        <v>23584159.657070037</v>
      </c>
      <c r="J29" s="15" t="s">
        <v>0</v>
      </c>
      <c r="K29" s="80">
        <f>SUM(K14:K27)</f>
        <v>16206615</v>
      </c>
      <c r="L29" s="15" t="s">
        <v>0</v>
      </c>
      <c r="M29" s="70">
        <f>SUM(M14:M27)</f>
        <v>7377544.6570700426</v>
      </c>
      <c r="N29" s="15" t="s">
        <v>0</v>
      </c>
      <c r="O29" s="80">
        <f>SUM(O14:O27)</f>
        <v>20864550</v>
      </c>
      <c r="P29" s="15" t="s">
        <v>0</v>
      </c>
      <c r="Q29" s="70">
        <f>SUM(Q14:Q27)</f>
        <v>2027385</v>
      </c>
      <c r="R29" s="15" t="s">
        <v>0</v>
      </c>
      <c r="S29" s="70">
        <f>SUM(S14:S27)</f>
        <v>2743825.1517586862</v>
      </c>
      <c r="T29" s="15" t="s">
        <v>0</v>
      </c>
      <c r="U29" s="70">
        <f>SUM(U14:U27)</f>
        <v>-24215.494688644569</v>
      </c>
      <c r="V29" s="15" t="s">
        <v>0</v>
      </c>
      <c r="W29" s="80">
        <f>SUM(W14:W27)</f>
        <v>13511724.940536104</v>
      </c>
      <c r="X29" s="15" t="s">
        <v>0</v>
      </c>
      <c r="Y29" s="80">
        <f>SUM(Y14:Y27)</f>
        <v>9744605</v>
      </c>
      <c r="Z29" s="15" t="s">
        <v>0</v>
      </c>
      <c r="AA29" s="70">
        <f>SUM(AA14:AA27)</f>
        <v>3767119.9405361027</v>
      </c>
      <c r="AB29" s="40" t="s">
        <v>0</v>
      </c>
      <c r="AC29" s="70">
        <f>SUM(AC14:AC27)</f>
        <v>10072434.716533937</v>
      </c>
      <c r="AD29" s="40" t="s">
        <v>0</v>
      </c>
      <c r="AE29" s="70">
        <f>SUM(AE14:AE27)</f>
        <v>6462010</v>
      </c>
      <c r="AF29" s="40" t="s">
        <v>0</v>
      </c>
      <c r="AG29" s="70">
        <f>SUM(AG14:AG27)</f>
        <v>3610424.716533938</v>
      </c>
    </row>
    <row r="30" spans="1:33" ht="15.75" thickTop="1" x14ac:dyDescent="0.25">
      <c r="C30" s="32"/>
      <c r="D30" s="33"/>
      <c r="E30" s="32"/>
    </row>
    <row r="31" spans="1:33" ht="21" x14ac:dyDescent="0.35">
      <c r="C31" s="34" t="s">
        <v>45</v>
      </c>
      <c r="D31" s="35"/>
      <c r="E31" s="34" t="s">
        <v>46</v>
      </c>
      <c r="F31" s="35"/>
      <c r="G31" s="34" t="s">
        <v>47</v>
      </c>
      <c r="H31" s="34"/>
      <c r="I31" s="34" t="s">
        <v>47</v>
      </c>
      <c r="J31" s="35"/>
      <c r="K31" s="34" t="s">
        <v>51</v>
      </c>
      <c r="L31" s="35"/>
      <c r="M31" s="34" t="s">
        <v>47</v>
      </c>
      <c r="N31" s="35"/>
      <c r="O31" s="34" t="s">
        <v>53</v>
      </c>
      <c r="P31" s="35"/>
      <c r="Q31" s="34" t="s">
        <v>47</v>
      </c>
      <c r="R31" s="35"/>
      <c r="S31" s="34" t="s">
        <v>47</v>
      </c>
      <c r="T31" s="34"/>
      <c r="U31" s="34" t="s">
        <v>47</v>
      </c>
      <c r="V31" s="34"/>
      <c r="W31" s="34" t="s">
        <v>54</v>
      </c>
      <c r="X31" s="34"/>
      <c r="Y31" s="34" t="s">
        <v>54</v>
      </c>
      <c r="Z31" s="34"/>
      <c r="AA31" s="34" t="s">
        <v>47</v>
      </c>
      <c r="AB31" s="34"/>
      <c r="AC31" s="34" t="s">
        <v>47</v>
      </c>
      <c r="AD31" s="34"/>
      <c r="AE31" s="34" t="s">
        <v>47</v>
      </c>
      <c r="AF31" s="34"/>
      <c r="AG31" s="34" t="s">
        <v>47</v>
      </c>
    </row>
    <row r="34" spans="1:3" ht="21" x14ac:dyDescent="0.35">
      <c r="A34" s="34" t="s">
        <v>45</v>
      </c>
      <c r="C34" s="36" t="s">
        <v>55</v>
      </c>
    </row>
    <row r="35" spans="1:3" ht="21" x14ac:dyDescent="0.35">
      <c r="A35" s="34" t="s">
        <v>46</v>
      </c>
      <c r="C35" s="36" t="s">
        <v>56</v>
      </c>
    </row>
    <row r="36" spans="1:3" ht="21" x14ac:dyDescent="0.35">
      <c r="A36" s="34" t="s">
        <v>47</v>
      </c>
      <c r="C36" s="36" t="s">
        <v>48</v>
      </c>
    </row>
    <row r="37" spans="1:3" ht="21" x14ac:dyDescent="0.35">
      <c r="A37" s="34" t="s">
        <v>51</v>
      </c>
      <c r="C37" s="36" t="s">
        <v>57</v>
      </c>
    </row>
    <row r="38" spans="1:3" ht="21" x14ac:dyDescent="0.35">
      <c r="A38" s="34" t="s">
        <v>53</v>
      </c>
      <c r="C38" s="36" t="s">
        <v>58</v>
      </c>
    </row>
    <row r="39" spans="1:3" ht="21" x14ac:dyDescent="0.35">
      <c r="A39" s="34" t="s">
        <v>54</v>
      </c>
      <c r="C39" s="36" t="s">
        <v>52</v>
      </c>
    </row>
    <row r="41" spans="1:3" ht="15.75" x14ac:dyDescent="0.25">
      <c r="A41" s="87"/>
      <c r="C41" s="36" t="s">
        <v>60</v>
      </c>
    </row>
    <row r="43" spans="1:3" ht="15.75" x14ac:dyDescent="0.25">
      <c r="A43" s="74"/>
      <c r="C43" s="36" t="s">
        <v>59</v>
      </c>
    </row>
  </sheetData>
  <mergeCells count="9">
    <mergeCell ref="A1:AG1"/>
    <mergeCell ref="C7:G7"/>
    <mergeCell ref="A2:AG2"/>
    <mergeCell ref="A3:AG3"/>
    <mergeCell ref="A4:AG4"/>
    <mergeCell ref="I7:Q7"/>
    <mergeCell ref="S7:U7"/>
    <mergeCell ref="W7:AA7"/>
    <mergeCell ref="AC7:AG7"/>
  </mergeCells>
  <phoneticPr fontId="0" type="noConversion"/>
  <printOptions horizontalCentered="1"/>
  <pageMargins left="0.5" right="0.5" top="1" bottom="1" header="0.5" footer="0.5"/>
  <pageSetup scale="48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WIP 1</vt:lpstr>
    </vt:vector>
  </TitlesOfParts>
  <Company>MiddletonRaines + Zapata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WIP Template</dc:title>
  <dc:creator>Wesley Middleton</dc:creator>
  <cp:lastModifiedBy>Rachel E. Lee</cp:lastModifiedBy>
  <cp:lastPrinted>2014-02-13T16:26:24Z</cp:lastPrinted>
  <dcterms:created xsi:type="dcterms:W3CDTF">2001-08-14T20:07:14Z</dcterms:created>
  <dcterms:modified xsi:type="dcterms:W3CDTF">2015-03-11T21:49:13Z</dcterms:modified>
</cp:coreProperties>
</file>