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4720" windowHeight="15560"/>
  </bookViews>
  <sheets>
    <sheet name="Prospect Grader" sheetId="1" r:id="rId1"/>
    <sheet name="Inbound Marketing Goals" sheetId="4" r:id="rId2"/>
    <sheet name="Lists" sheetId="2" state="hidden" r:id="rId3"/>
  </sheets>
  <definedNames>
    <definedName name="_xlnm.Print_Area" localSheetId="1">'Inbound Marketing Goals'!$A$1:$P$38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4" i="1" l="1"/>
  <c r="K33" i="1"/>
  <c r="K34" i="1"/>
  <c r="K18" i="1"/>
  <c r="K26" i="1"/>
  <c r="K25" i="1"/>
  <c r="K39" i="1"/>
  <c r="K40" i="1"/>
  <c r="K41" i="1"/>
  <c r="K42" i="1"/>
  <c r="K43" i="1"/>
  <c r="K44" i="1"/>
  <c r="K45" i="1"/>
  <c r="K46" i="1"/>
  <c r="K47" i="1"/>
  <c r="K48" i="1"/>
  <c r="K49" i="1"/>
  <c r="K50" i="1"/>
  <c r="K51" i="1"/>
  <c r="K52" i="1"/>
  <c r="K53" i="1"/>
  <c r="K54" i="1"/>
  <c r="K55" i="1"/>
  <c r="K38" i="1"/>
  <c r="K29" i="1"/>
  <c r="K30" i="1"/>
  <c r="K31" i="1"/>
  <c r="K32" i="1"/>
  <c r="K35" i="1"/>
  <c r="K36" i="1"/>
  <c r="K28" i="1"/>
  <c r="K21" i="1"/>
  <c r="K22" i="1"/>
  <c r="K27" i="1"/>
  <c r="K19" i="1"/>
  <c r="K17" i="1"/>
  <c r="K13" i="1"/>
  <c r="D56" i="1"/>
  <c r="K9" i="1"/>
  <c r="K23" i="1"/>
  <c r="K16" i="1"/>
  <c r="K37" i="1"/>
  <c r="K10" i="1"/>
  <c r="K11" i="1"/>
  <c r="K12" i="1"/>
  <c r="K20" i="1"/>
  <c r="K15" i="1"/>
  <c r="K8" i="1"/>
  <c r="K14" i="1"/>
  <c r="C56" i="1"/>
  <c r="F30" i="4"/>
  <c r="F23" i="4"/>
  <c r="F17" i="4"/>
  <c r="F8" i="4"/>
  <c r="F18" i="4"/>
  <c r="F25" i="4"/>
  <c r="F32" i="4"/>
  <c r="G25" i="4"/>
  <c r="G32" i="4"/>
</calcChain>
</file>

<file path=xl/comments1.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actual data from your inbound marketing efforts.</t>
        </r>
      </text>
    </comment>
  </commentList>
</comments>
</file>

<file path=xl/sharedStrings.xml><?xml version="1.0" encoding="utf-8"?>
<sst xmlns="http://schemas.openxmlformats.org/spreadsheetml/2006/main" count="204" uniqueCount="146">
  <si>
    <t>Data from Evaluation (Beige)</t>
  </si>
  <si>
    <t>Calculator results (Orange)</t>
  </si>
  <si>
    <t>yes</t>
  </si>
  <si>
    <t xml:space="preserve">      PPC - down to campaign/keyword</t>
  </si>
  <si>
    <t xml:space="preserve">      SEO - down to keyword</t>
  </si>
  <si>
    <t xml:space="preserve">What percentage of this revenue do you need to book from Inbound Marketing as opposed to other sources of leads &amp; new clients? </t>
  </si>
  <si>
    <r>
      <t xml:space="preserve">How much </t>
    </r>
    <r>
      <rPr>
        <b/>
        <i/>
        <sz val="11"/>
        <color indexed="8"/>
        <rFont val="Calibri"/>
        <family val="2"/>
      </rPr>
      <t>new</t>
    </r>
    <r>
      <rPr>
        <sz val="11"/>
        <color theme="1"/>
        <rFont val="Calibri"/>
        <family val="2"/>
        <scheme val="minor"/>
      </rPr>
      <t xml:space="preserve"> </t>
    </r>
    <r>
      <rPr>
        <b/>
        <i/>
        <sz val="11"/>
        <color indexed="8"/>
        <rFont val="Calibri"/>
        <family val="2"/>
      </rPr>
      <t>booked</t>
    </r>
    <r>
      <rPr>
        <sz val="11"/>
        <color theme="1"/>
        <rFont val="Calibri"/>
        <family val="2"/>
        <scheme val="minor"/>
      </rPr>
      <t xml:space="preserve"> revenue do you plan to generate each month?</t>
    </r>
  </si>
  <si>
    <t>New booked revenue:</t>
  </si>
  <si>
    <t>Enter your monthly booked revenue goal.</t>
  </si>
  <si>
    <r>
      <t>What's your average</t>
    </r>
    <r>
      <rPr>
        <sz val="11"/>
        <color theme="1"/>
        <rFont val="Calibri"/>
        <family val="2"/>
        <scheme val="minor"/>
      </rPr>
      <t xml:space="preserve"> lifetime revenue per customer?</t>
    </r>
  </si>
  <si>
    <t>Inbound Marketing Questions</t>
  </si>
  <si>
    <t xml:space="preserve">   Do you track comments, inbound links and page views for each individual blog post you publish? </t>
  </si>
  <si>
    <t xml:space="preserve">   Do you track which traffic sources convert into leads? </t>
  </si>
  <si>
    <t xml:space="preserve">      Email - by campaign</t>
  </si>
  <si>
    <t xml:space="preserve">      Social Media - by site</t>
  </si>
  <si>
    <t xml:space="preserve">   Do you track your traffic sources? </t>
  </si>
  <si>
    <t xml:space="preserve">   Do you have a service level agreement between marketing and sales that governs the quantity and quality of leads you need to generate each month? If marketing/sales aren't separate people/teams, do you have a lead quality/quantity goal?</t>
  </si>
  <si>
    <t>Visit to Lead Conversion Rate</t>
  </si>
  <si>
    <t>Lead to Customer Conversion Rate</t>
  </si>
  <si>
    <t xml:space="preserve">   What percentage of your website leads convert into customers?  (Typically: 0 - 25%)</t>
  </si>
  <si>
    <t xml:space="preserve">   What percentage of your website visitors convert into a lead?  (Typically: 0 - 7%)</t>
  </si>
  <si>
    <t>Inbound Marketing Traffic Calculator</t>
  </si>
  <si>
    <t>Note: Achievement of desired results is dependent on your company's implementation of the full HubSpot Inbound Marketing Methodology over a period of time. Use this calculator to set goals.</t>
  </si>
  <si>
    <t>Step 1</t>
  </si>
  <si>
    <t>Enter as a whole number.  Example: 5000</t>
  </si>
  <si>
    <t>Step 2</t>
  </si>
  <si>
    <t xml:space="preserve">Enter the % of new revenue needed from inbound marketing. </t>
  </si>
  <si>
    <t xml:space="preserve">Percentage: </t>
  </si>
  <si>
    <t>Step 3</t>
  </si>
  <si>
    <t>Avg revenue per client:</t>
  </si>
  <si>
    <t>Enter as a whole number.  Example: 750</t>
  </si>
  <si>
    <t>Monthly New Customers:</t>
  </si>
  <si>
    <t>Step 4</t>
  </si>
  <si>
    <t>Calculate number of monthly leads needed to support new client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</si>
  <si>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</si>
  <si>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</si>
  <si>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</si>
  <si>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</si>
  <si>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</si>
  <si>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</si>
  <si>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</si>
  <si>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</si>
  <si>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</si>
  <si>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</si>
  <si>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</si>
  <si>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</si>
  <si>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</si>
  <si>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</si>
  <si>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</si>
  <si>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</si>
  <si>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</si>
  <si>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Enter Inputs (Grey)</t>
  </si>
  <si>
    <t xml:space="preserve">    Do you generate inbound sales leads directly from your blog traffic/readers? </t>
  </si>
  <si>
    <t xml:space="preserve">    Do you generate inbound sales leads directly from pay per click traffic? </t>
  </si>
  <si>
    <t xml:space="preserve">   Does your web analytics notify you/your sales team when a lead is visiting the website? </t>
  </si>
  <si>
    <t xml:space="preserve">   Does your website analytics track the traffic source/marketing activity/campaign for each lead? </t>
  </si>
  <si>
    <t xml:space="preserve">   Have you defined the profile/demographics/characteristics of an ideal lead? </t>
  </si>
  <si>
    <t xml:space="preserve">   Does your sales team connect with your leads via their social media profiles on Twitter, Linkedin &amp; Facebook? </t>
  </si>
  <si>
    <t xml:space="preserve">   Do you track your social media follower counts/reach on Twitter, Linkedin, Facebook, Youtube? </t>
  </si>
  <si>
    <t xml:space="preserve">       Do you monitor social media for mentions of your brand name, important keywords and competitors? </t>
  </si>
  <si>
    <t xml:space="preserve">      Other campaigns (Online banner, email sponsorships, etc) </t>
  </si>
  <si>
    <t xml:space="preserve">   Do you track the traffic source/marketing campaign for each visitor, lead and sale? </t>
  </si>
  <si>
    <t>1-2</t>
  </si>
  <si>
    <t>0</t>
  </si>
  <si>
    <t>101+</t>
  </si>
  <si>
    <t>51-100</t>
  </si>
  <si>
    <t>26-50</t>
  </si>
  <si>
    <t>11-25</t>
  </si>
  <si>
    <t>6-10</t>
  </si>
  <si>
    <t>3-5</t>
  </si>
  <si>
    <t>50</t>
  </si>
  <si>
    <t>25-49</t>
  </si>
  <si>
    <t>%</t>
  </si>
  <si>
    <t>0-25</t>
  </si>
  <si>
    <t>51-75</t>
  </si>
  <si>
    <t>76-100</t>
  </si>
  <si>
    <t>Retainer Size</t>
  </si>
  <si>
    <t>25,001+</t>
  </si>
  <si>
    <t>10,001-25,000</t>
  </si>
  <si>
    <t>5,001-10,000</t>
  </si>
  <si>
    <t>$2,501-$5,000</t>
  </si>
  <si>
    <t>$1,001-$2,500</t>
  </si>
  <si>
    <t>$501-$1,000</t>
  </si>
  <si>
    <t>$0-$500</t>
  </si>
  <si>
    <t>Project Work</t>
  </si>
  <si>
    <t>$100,001+</t>
  </si>
  <si>
    <t>$10,001 - $25,000</t>
  </si>
  <si>
    <t>$25,001 - $50,000</t>
  </si>
  <si>
    <t>$50,001 - 100,000</t>
  </si>
  <si>
    <t>$5,000 - $10,000</t>
  </si>
  <si>
    <t>$1,001 - $2,500</t>
  </si>
  <si>
    <t>$0 - $1,000</t>
  </si>
  <si>
    <t>$2,501 - $5,0000</t>
  </si>
  <si>
    <t>Retainer Clients</t>
  </si>
  <si>
    <t>New Projects/Month</t>
  </si>
  <si>
    <t>Weight 5</t>
  </si>
  <si>
    <t>Weight 6</t>
  </si>
  <si>
    <t>Weight 7</t>
  </si>
  <si>
    <t xml:space="preserve">       Do you actively build inbound links to specific pages with specific keywords as anchor text? </t>
  </si>
  <si>
    <t xml:space="preserve">      Do you segment your email marketing lists and send different messages to different segments? </t>
  </si>
  <si>
    <t xml:space="preserve">   Does your website analytics track which pages your indiviual leads view? </t>
  </si>
  <si>
    <t xml:space="preserve">Does your website traffic increase in most months? </t>
  </si>
  <si>
    <t>Grade</t>
  </si>
  <si>
    <t>Yes</t>
  </si>
  <si>
    <t>Monthly</t>
  </si>
  <si>
    <t>Score</t>
  </si>
  <si>
    <t>Daily</t>
  </si>
  <si>
    <t>Weekly</t>
  </si>
  <si>
    <t>No</t>
  </si>
  <si>
    <t>Weight 1</t>
  </si>
  <si>
    <t>Weight 2</t>
  </si>
  <si>
    <t>Weight 3</t>
  </si>
  <si>
    <t>6-20</t>
  </si>
  <si>
    <t>Weight 4</t>
  </si>
  <si>
    <t>21+</t>
  </si>
  <si>
    <t>1-5</t>
  </si>
  <si>
    <t xml:space="preserve">   Do you track which leads convert into customers? </t>
  </si>
  <si>
    <t xml:space="preserve">   Is your company using social media to build brand awareness, engagement and traffic? </t>
  </si>
  <si>
    <t xml:space="preserve">       Do you have a company Twitter account? </t>
  </si>
  <si>
    <t xml:space="preserve">       Do you have a company Facebook page? </t>
  </si>
  <si>
    <t xml:space="preserve">       Do you have a company LinkedIn page? </t>
  </si>
  <si>
    <t xml:space="preserve">       How often do you post blog articles? </t>
  </si>
  <si>
    <t xml:space="preserve">       What percentage of your employees post blog articles to your  blog? </t>
  </si>
  <si>
    <t xml:space="preserve">Do you analyze your results each month so you can continuously improve results? </t>
  </si>
  <si>
    <t xml:space="preserve">   Do you have a blog?  </t>
  </si>
  <si>
    <t xml:space="preserve">   Do you use automated lead nurturing? </t>
  </si>
  <si>
    <t xml:space="preserve">   How often do you send email marketing messages? </t>
  </si>
  <si>
    <t xml:space="preserve">   Do you have an SEO Strategy?</t>
  </si>
  <si>
    <t>Quarterly</t>
  </si>
  <si>
    <t>Yearly</t>
  </si>
  <si>
    <t xml:space="preserve">       How often do you perform keyword research?</t>
  </si>
  <si>
    <t xml:space="preserve">       How often do you analyze your websites pages to identify whether they're optimized effectively?</t>
  </si>
  <si>
    <t xml:space="preserve">       Do you track your inbound links? </t>
  </si>
  <si>
    <t xml:space="preserve">       Do you put effort into improving your current inbound links? </t>
  </si>
  <si>
    <t xml:space="preserve">Do you generate a larger number of leads via your website in most months? </t>
  </si>
  <si>
    <t xml:space="preserve">      How many different lead nurturing campaigns do you have setup? </t>
  </si>
  <si>
    <t xml:space="preserve">Do you convert a larger number of customers from your website leads in most months? </t>
  </si>
  <si>
    <t xml:space="preserve">    Do you generate inbound sales leads directly from organic search engine traffic? </t>
  </si>
  <si>
    <t xml:space="preserve">    Do you generate inbound sales leads directly from social media traffic? </t>
  </si>
  <si>
    <t>HubSpot's Prospect Grader</t>
  </si>
  <si>
    <t>Your Prospect's Answer</t>
  </si>
  <si>
    <t>Use this Grader alongside HubSpot's Inbound Marketing Assessment Guide to prospect more effectively.</t>
  </si>
  <si>
    <t>Rate your prospect's inbound marketing by recording answers to the following questions. Each question is a drop down. Scores total into an overall Grade below.</t>
  </si>
  <si>
    <r>
      <t xml:space="preserve">   </t>
    </r>
    <r>
      <rPr>
        <sz val="13"/>
        <color theme="1"/>
        <rFont val="Calibri"/>
        <family val="2"/>
        <scheme val="minor"/>
      </rPr>
      <t>How many offers (ebooks, whitepapers, webinars) do you have available on your website?</t>
    </r>
  </si>
  <si>
    <r>
      <t xml:space="preserve">   </t>
    </r>
    <r>
      <rPr>
        <sz val="13"/>
        <color theme="1"/>
        <rFont val="Calibri"/>
        <family val="2"/>
        <scheme val="minor"/>
      </rPr>
      <t xml:space="preserve">How many active landing pages do you have on your website? </t>
    </r>
  </si>
  <si>
    <r>
      <t xml:space="preserve">   </t>
    </r>
    <r>
      <rPr>
        <sz val="13"/>
        <color theme="1"/>
        <rFont val="Calibri"/>
        <family val="2"/>
        <scheme val="minor"/>
      </rPr>
      <t xml:space="preserve">How often do you build and launch new calls to action to drive traffic to your landing pages?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</si>
</sst>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quot;$&quot;#,##0.00"/>
    <numFmt numFmtId="166" formatCode="#,##0.0%"/>
    <numFmt numFmtId="167" formatCode="0.0%"/>
    <numFmt numFmtId="168" formatCode="#,##0.00%"/>
  </numFmts>
  <fonts count="32"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i/>
      <u/>
      <sz val="11"/>
      <color theme="1"/>
      <name val="Calibri"/>
      <family val="2"/>
      <scheme val="minor"/>
    </font>
    <font>
      <sz val="11"/>
      <color indexed="8"/>
      <name val="Calibri"/>
      <family val="2"/>
    </font>
    <font>
      <b/>
      <sz val="22"/>
      <color indexed="8"/>
      <name val="Calibri"/>
      <family val="2"/>
    </font>
    <font>
      <b/>
      <sz val="11"/>
      <color indexed="8"/>
      <name val="Calibri"/>
      <family val="2"/>
    </font>
    <font>
      <b/>
      <i/>
      <sz val="11"/>
      <color indexed="8"/>
      <name val="Calibri"/>
      <family val="2"/>
    </font>
    <font>
      <b/>
      <sz val="14"/>
      <color indexed="8"/>
      <name val="Calibri"/>
      <family val="2"/>
    </font>
    <font>
      <sz val="12"/>
      <color indexed="8"/>
      <name val="Calibri"/>
      <family val="2"/>
    </font>
    <font>
      <sz val="12"/>
      <name val="Calibri"/>
      <family val="2"/>
    </font>
    <font>
      <b/>
      <sz val="12"/>
      <color indexed="8"/>
      <name val="Calibri"/>
      <family val="2"/>
    </font>
    <font>
      <b/>
      <sz val="14"/>
      <name val="Calibri"/>
      <family val="2"/>
    </font>
    <font>
      <u/>
      <sz val="11"/>
      <color indexed="12"/>
      <name val="Calibri"/>
      <family val="2"/>
    </font>
    <font>
      <b/>
      <sz val="8"/>
      <color indexed="81"/>
      <name val="Tahoma"/>
      <family val="2"/>
    </font>
    <font>
      <sz val="8"/>
      <name val="Verdana"/>
    </font>
    <font>
      <b/>
      <sz val="12"/>
      <color theme="1"/>
      <name val="Calibri"/>
      <family val="2"/>
      <scheme val="minor"/>
    </font>
    <font>
      <b/>
      <sz val="12"/>
      <color theme="1"/>
      <name val="Franklin Gothic Medium"/>
    </font>
    <font>
      <b/>
      <sz val="12"/>
      <color theme="4"/>
      <name val="Franklin Gothic Medium"/>
    </font>
    <font>
      <sz val="12"/>
      <color theme="4"/>
      <name val="Calibri"/>
      <family val="2"/>
      <scheme val="minor"/>
    </font>
    <font>
      <b/>
      <sz val="14"/>
      <color theme="1"/>
      <name val="Calibri"/>
      <scheme val="minor"/>
    </font>
    <font>
      <sz val="14"/>
      <color theme="1"/>
      <name val="Calibri"/>
      <scheme val="minor"/>
    </font>
    <font>
      <i/>
      <sz val="12"/>
      <color theme="1"/>
      <name val="Franklin Gothic Medium"/>
    </font>
    <font>
      <b/>
      <u/>
      <sz val="26"/>
      <color theme="1"/>
      <name val="Calibri"/>
      <scheme val="minor"/>
    </font>
    <font>
      <i/>
      <sz val="12"/>
      <color theme="1" tint="0.34998626667073579"/>
      <name val="Calibri"/>
      <scheme val="minor"/>
    </font>
    <font>
      <b/>
      <sz val="13"/>
      <color theme="1"/>
      <name val="Franklin Gothic Medium"/>
    </font>
    <font>
      <sz val="13"/>
      <color theme="1"/>
      <name val="Calibri"/>
      <family val="2"/>
      <scheme val="minor"/>
    </font>
    <font>
      <b/>
      <i/>
      <sz val="13"/>
      <color theme="1"/>
      <name val="Calibri"/>
      <family val="2"/>
      <scheme val="minor"/>
    </font>
    <font>
      <i/>
      <sz val="13"/>
      <color theme="1"/>
      <name val="Calibri"/>
      <family val="2"/>
      <scheme val="minor"/>
    </font>
    <font>
      <b/>
      <u/>
      <sz val="16"/>
      <color theme="1"/>
      <name val="Calibri"/>
      <scheme val="minor"/>
    </font>
    <font>
      <b/>
      <u/>
      <sz val="16"/>
      <name val="Calibri"/>
      <scheme val="minor"/>
    </font>
  </fonts>
  <fills count="9">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6600"/>
        <bgColor indexed="64"/>
      </patternFill>
    </fill>
  </fills>
  <borders count="23">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9" fontId="2"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134">
    <xf numFmtId="0" fontId="0" fillId="0" borderId="0" xfId="0"/>
    <xf numFmtId="16" fontId="0" fillId="0" borderId="0" xfId="0" quotePrefix="1" applyNumberFormat="1"/>
    <xf numFmtId="0" fontId="0" fillId="0" borderId="0" xfId="0" quotePrefix="1"/>
    <xf numFmtId="9" fontId="0" fillId="0" borderId="0" xfId="0" applyNumberFormat="1"/>
    <xf numFmtId="0" fontId="4" fillId="0" borderId="0" xfId="0" applyFont="1"/>
    <xf numFmtId="0" fontId="5" fillId="0" borderId="0" xfId="2" applyProtection="1">
      <protection locked="0"/>
    </xf>
    <xf numFmtId="0" fontId="5" fillId="0" borderId="0" xfId="2" applyBorder="1" applyAlignment="1" applyProtection="1">
      <alignment horizontal="left" vertical="center"/>
    </xf>
    <xf numFmtId="0" fontId="5" fillId="0" borderId="2" xfId="2" applyBorder="1" applyAlignment="1" applyProtection="1">
      <alignment vertical="center"/>
      <protection locked="0"/>
    </xf>
    <xf numFmtId="0" fontId="7" fillId="0" borderId="1" xfId="2" applyFont="1" applyBorder="1" applyAlignment="1" applyProtection="1">
      <alignment horizontal="left" vertical="center"/>
    </xf>
    <xf numFmtId="0" fontId="7" fillId="0" borderId="7" xfId="2" applyFont="1" applyBorder="1" applyAlignment="1" applyProtection="1">
      <alignment horizontal="left" vertical="center" wrapText="1"/>
    </xf>
    <xf numFmtId="0" fontId="7" fillId="0" borderId="8" xfId="2" applyFont="1" applyBorder="1" applyAlignment="1" applyProtection="1">
      <alignment horizontal="left" vertical="center" wrapText="1"/>
    </xf>
    <xf numFmtId="0" fontId="9" fillId="0" borderId="0" xfId="2" applyFont="1" applyBorder="1" applyAlignment="1" applyProtection="1">
      <alignment horizontal="left" vertical="center"/>
    </xf>
    <xf numFmtId="165" fontId="10" fillId="3" borderId="0" xfId="3" applyNumberFormat="1" applyFont="1" applyFill="1" applyBorder="1" applyAlignment="1" applyProtection="1">
      <alignment horizontal="left" vertical="center"/>
      <protection locked="0"/>
    </xf>
    <xf numFmtId="0" fontId="5" fillId="0" borderId="0" xfId="2" applyBorder="1" applyAlignment="1">
      <alignment horizontal="left" vertical="center"/>
    </xf>
    <xf numFmtId="0" fontId="5" fillId="0" borderId="2" xfId="2" applyBorder="1" applyAlignment="1">
      <alignment horizontal="left" vertical="center"/>
    </xf>
    <xf numFmtId="0" fontId="9" fillId="0" borderId="0" xfId="2" applyFont="1" applyBorder="1" applyAlignment="1" applyProtection="1">
      <alignment horizontal="right" vertical="center"/>
    </xf>
    <xf numFmtId="165" fontId="10" fillId="3" borderId="0" xfId="3" applyNumberFormat="1" applyFont="1" applyFill="1" applyBorder="1" applyAlignment="1" applyProtection="1">
      <alignment horizontal="center" vertical="center"/>
      <protection locked="0"/>
    </xf>
    <xf numFmtId="0" fontId="5" fillId="0" borderId="0" xfId="2" applyBorder="1" applyAlignment="1">
      <alignment vertical="center"/>
    </xf>
    <xf numFmtId="0" fontId="5" fillId="0" borderId="2" xfId="2" applyBorder="1" applyAlignment="1">
      <alignment vertical="center"/>
    </xf>
    <xf numFmtId="0" fontId="9" fillId="0" borderId="1" xfId="2" applyFont="1" applyBorder="1" applyAlignment="1" applyProtection="1">
      <alignment horizontal="right" vertical="center"/>
    </xf>
    <xf numFmtId="0" fontId="9" fillId="0" borderId="3" xfId="2" applyFont="1" applyBorder="1" applyAlignment="1" applyProtection="1">
      <alignment horizontal="right" vertical="center"/>
    </xf>
    <xf numFmtId="0" fontId="9" fillId="0" borderId="4" xfId="2" applyFont="1" applyBorder="1" applyAlignment="1" applyProtection="1">
      <alignment horizontal="right" vertical="center"/>
    </xf>
    <xf numFmtId="9" fontId="11" fillId="4" borderId="15" xfId="4" applyFont="1" applyFill="1" applyBorder="1" applyAlignment="1" applyProtection="1">
      <alignment horizontal="center" vertical="center"/>
      <protection locked="0"/>
    </xf>
    <xf numFmtId="0" fontId="5" fillId="0" borderId="4" xfId="2" applyBorder="1" applyAlignment="1" applyProtection="1">
      <alignment horizontal="left" vertical="center"/>
    </xf>
    <xf numFmtId="0" fontId="5" fillId="0" borderId="4" xfId="2" applyBorder="1" applyAlignment="1">
      <alignment vertical="center"/>
    </xf>
    <xf numFmtId="0" fontId="5" fillId="0" borderId="5" xfId="2" applyBorder="1" applyAlignment="1">
      <alignment vertical="center"/>
    </xf>
    <xf numFmtId="164" fontId="9" fillId="2" borderId="15" xfId="2" applyNumberFormat="1" applyFont="1" applyFill="1" applyBorder="1" applyAlignment="1" applyProtection="1">
      <alignment horizontal="center" vertical="center"/>
    </xf>
    <xf numFmtId="0" fontId="7" fillId="0" borderId="0" xfId="2" applyFont="1" applyBorder="1" applyAlignment="1" applyProtection="1">
      <alignment horizontal="right" vertical="center"/>
    </xf>
    <xf numFmtId="0" fontId="12" fillId="0" borderId="15" xfId="2" applyFont="1" applyBorder="1" applyAlignment="1" applyProtection="1">
      <alignment horizontal="center" vertical="center"/>
    </xf>
    <xf numFmtId="0" fontId="12" fillId="0" borderId="0" xfId="2" applyFont="1" applyBorder="1" applyAlignment="1" applyProtection="1">
      <alignment horizontal="right" vertical="center"/>
    </xf>
    <xf numFmtId="2" fontId="10" fillId="5" borderId="0" xfId="2" applyNumberFormat="1" applyFont="1" applyFill="1" applyBorder="1" applyAlignment="1" applyProtection="1">
      <alignment vertical="center"/>
      <protection locked="0"/>
    </xf>
    <xf numFmtId="0" fontId="10" fillId="5" borderId="0" xfId="2" applyFont="1" applyFill="1" applyBorder="1" applyAlignment="1" applyProtection="1">
      <alignment horizontal="right" vertical="center"/>
    </xf>
    <xf numFmtId="3" fontId="9" fillId="2" borderId="15" xfId="2" applyNumberFormat="1" applyFont="1" applyFill="1" applyBorder="1" applyAlignment="1" applyProtection="1">
      <alignment horizontal="center" vertical="center"/>
    </xf>
    <xf numFmtId="3" fontId="13" fillId="2" borderId="11" xfId="2" applyNumberFormat="1" applyFont="1" applyFill="1" applyBorder="1" applyAlignment="1" applyProtection="1">
      <alignment horizontal="center" vertical="center"/>
    </xf>
    <xf numFmtId="37" fontId="9" fillId="2" borderId="15" xfId="2" applyNumberFormat="1" applyFont="1" applyFill="1" applyBorder="1" applyAlignment="1" applyProtection="1">
      <alignment horizontal="center" vertical="center"/>
    </xf>
    <xf numFmtId="37" fontId="13" fillId="2" borderId="11" xfId="2" applyNumberFormat="1" applyFont="1" applyFill="1" applyBorder="1" applyAlignment="1" applyProtection="1">
      <alignment horizontal="center" vertical="center"/>
    </xf>
    <xf numFmtId="0" fontId="5" fillId="0" borderId="5" xfId="2" applyBorder="1" applyAlignment="1" applyProtection="1">
      <alignment vertical="center"/>
      <protection locked="0"/>
    </xf>
    <xf numFmtId="0" fontId="5" fillId="0" borderId="7" xfId="2" applyBorder="1" applyAlignment="1" applyProtection="1">
      <alignment horizontal="right"/>
      <protection locked="0"/>
    </xf>
    <xf numFmtId="0" fontId="5" fillId="0" borderId="7" xfId="2" applyBorder="1" applyAlignment="1" applyProtection="1">
      <alignment horizontal="right" vertical="center"/>
      <protection locked="0"/>
    </xf>
    <xf numFmtId="0" fontId="5" fillId="0" borderId="0" xfId="2" applyAlignment="1">
      <alignment horizontal="right" vertical="center"/>
    </xf>
    <xf numFmtId="0" fontId="14" fillId="0" borderId="0" xfId="5" applyAlignment="1" applyProtection="1">
      <alignment horizontal="right" vertical="center"/>
      <protection locked="0"/>
    </xf>
    <xf numFmtId="0" fontId="5" fillId="0" borderId="0" xfId="2" applyAlignment="1" applyProtection="1">
      <alignment horizontal="center"/>
      <protection locked="0"/>
    </xf>
    <xf numFmtId="0" fontId="5" fillId="0" borderId="0" xfId="2" applyAlignment="1" applyProtection="1">
      <alignment horizontal="center" vertical="center"/>
      <protection locked="0"/>
    </xf>
    <xf numFmtId="0" fontId="5" fillId="0" borderId="0" xfId="2" applyAlignment="1" applyProtection="1">
      <alignment horizontal="center" vertical="center" wrapText="1"/>
      <protection locked="0"/>
    </xf>
    <xf numFmtId="0" fontId="5" fillId="0" borderId="0" xfId="2" applyAlignment="1" applyProtection="1">
      <alignment vertical="center"/>
      <protection locked="0"/>
    </xf>
    <xf numFmtId="0" fontId="5" fillId="0" borderId="0" xfId="2" applyAlignment="1" applyProtection="1">
      <alignment horizontal="right" vertical="center"/>
      <protection locked="0"/>
    </xf>
    <xf numFmtId="0" fontId="9" fillId="2" borderId="15" xfId="2" applyFont="1" applyFill="1" applyBorder="1" applyAlignment="1" applyProtection="1">
      <alignment horizontal="center" vertical="center" wrapText="1"/>
    </xf>
    <xf numFmtId="0" fontId="9" fillId="6" borderId="15" xfId="2" applyFont="1" applyFill="1" applyBorder="1" applyAlignment="1" applyProtection="1">
      <alignment horizontal="center" vertical="center" wrapText="1"/>
    </xf>
    <xf numFmtId="165" fontId="10" fillId="7" borderId="15" xfId="3" applyNumberFormat="1" applyFont="1" applyFill="1" applyBorder="1" applyAlignment="1" applyProtection="1">
      <alignment horizontal="center" vertical="center"/>
      <protection locked="0"/>
    </xf>
    <xf numFmtId="165" fontId="10" fillId="7" borderId="15" xfId="2" applyNumberFormat="1" applyFont="1" applyFill="1" applyBorder="1" applyAlignment="1" applyProtection="1">
      <alignment horizontal="center" vertical="center"/>
      <protection locked="0"/>
    </xf>
    <xf numFmtId="166" fontId="10" fillId="7" borderId="15" xfId="2" applyNumberFormat="1" applyFont="1" applyFill="1" applyBorder="1" applyAlignment="1" applyProtection="1">
      <alignment horizontal="center" vertical="center"/>
      <protection locked="0"/>
    </xf>
    <xf numFmtId="166" fontId="10" fillId="4" borderId="15" xfId="2" applyNumberFormat="1" applyFont="1" applyFill="1" applyBorder="1" applyAlignment="1" applyProtection="1">
      <alignment horizontal="center" vertical="center"/>
    </xf>
    <xf numFmtId="168" fontId="10" fillId="7" borderId="15" xfId="2" applyNumberFormat="1" applyFont="1" applyFill="1" applyBorder="1" applyAlignment="1" applyProtection="1">
      <alignment horizontal="center" vertical="center"/>
      <protection locked="0"/>
    </xf>
    <xf numFmtId="168" fontId="10" fillId="4" borderId="15" xfId="2" applyNumberFormat="1" applyFont="1" applyFill="1" applyBorder="1" applyAlignment="1" applyProtection="1">
      <alignment horizontal="center" vertical="center"/>
    </xf>
    <xf numFmtId="0" fontId="5" fillId="0" borderId="1" xfId="2" applyBorder="1" applyAlignment="1" applyProtection="1">
      <alignment horizontal="left" vertical="center"/>
    </xf>
    <xf numFmtId="0" fontId="5" fillId="0" borderId="0" xfId="2" applyAlignment="1" applyProtection="1">
      <alignment horizontal="left"/>
      <protection locked="0"/>
    </xf>
    <xf numFmtId="0" fontId="14" fillId="0" borderId="0" xfId="5" applyAlignment="1" applyProtection="1">
      <alignment horizontal="left"/>
      <protection locked="0"/>
    </xf>
    <xf numFmtId="0" fontId="7" fillId="0" borderId="12" xfId="2" applyFont="1" applyFill="1" applyBorder="1" applyAlignment="1" applyProtection="1">
      <alignment horizontal="center" vertical="center" textRotation="45"/>
    </xf>
    <xf numFmtId="0" fontId="7" fillId="0" borderId="13" xfId="2" applyFont="1" applyFill="1" applyBorder="1" applyAlignment="1" applyProtection="1">
      <alignment horizontal="center" vertical="center" textRotation="45"/>
    </xf>
    <xf numFmtId="0" fontId="7" fillId="0" borderId="14" xfId="2" applyFont="1" applyFill="1" applyBorder="1" applyAlignment="1" applyProtection="1">
      <alignment horizontal="center" vertical="center" textRotation="45"/>
    </xf>
    <xf numFmtId="0" fontId="7" fillId="0" borderId="7" xfId="2" applyFont="1" applyBorder="1" applyAlignment="1" applyProtection="1">
      <alignment horizontal="left" vertical="center"/>
    </xf>
    <xf numFmtId="0" fontId="5" fillId="0" borderId="7" xfId="2" applyBorder="1" applyAlignment="1">
      <alignment vertical="center"/>
    </xf>
    <xf numFmtId="0" fontId="5" fillId="0" borderId="8" xfId="2" applyBorder="1" applyAlignment="1">
      <alignment vertical="center"/>
    </xf>
    <xf numFmtId="0" fontId="5" fillId="0" borderId="0" xfId="2" applyBorder="1" applyAlignment="1" applyProtection="1">
      <alignment horizontal="left" vertical="center"/>
    </xf>
    <xf numFmtId="0" fontId="5" fillId="0" borderId="0" xfId="2" applyAlignment="1">
      <alignment vertical="center"/>
    </xf>
    <xf numFmtId="0" fontId="5" fillId="0" borderId="2" xfId="2" applyBorder="1" applyAlignment="1">
      <alignment vertical="center"/>
    </xf>
    <xf numFmtId="0" fontId="12" fillId="0" borderId="0" xfId="2" applyFont="1" applyBorder="1" applyAlignment="1" applyProtection="1">
      <alignment horizontal="right" vertical="center"/>
    </xf>
    <xf numFmtId="0" fontId="9" fillId="0" borderId="4" xfId="2" applyFont="1" applyBorder="1" applyAlignment="1" applyProtection="1">
      <alignment horizontal="right" vertical="center"/>
    </xf>
    <xf numFmtId="0" fontId="7" fillId="0" borderId="1" xfId="2" applyFont="1" applyBorder="1" applyAlignment="1" applyProtection="1">
      <alignment horizontal="left" vertical="center"/>
    </xf>
    <xf numFmtId="0" fontId="5" fillId="0" borderId="0" xfId="2" applyBorder="1" applyAlignment="1">
      <alignment vertical="center"/>
    </xf>
    <xf numFmtId="0" fontId="5" fillId="0" borderId="1" xfId="2" applyBorder="1" applyAlignment="1" applyProtection="1">
      <alignment horizontal="left" vertical="center"/>
    </xf>
    <xf numFmtId="3" fontId="5" fillId="0" borderId="3" xfId="2" applyNumberFormat="1" applyBorder="1" applyAlignment="1" applyProtection="1">
      <alignment horizontal="center" vertical="center"/>
    </xf>
    <xf numFmtId="0" fontId="5" fillId="0" borderId="4" xfId="2" applyBorder="1" applyAlignment="1" applyProtection="1">
      <alignment horizontal="center" vertical="center"/>
    </xf>
    <xf numFmtId="0" fontId="6" fillId="0" borderId="6" xfId="2" applyFont="1" applyBorder="1" applyAlignment="1" applyProtection="1">
      <alignment horizontal="center" vertical="center"/>
    </xf>
    <xf numFmtId="0" fontId="5" fillId="0" borderId="7" xfId="2" applyBorder="1" applyAlignment="1"/>
    <xf numFmtId="0" fontId="5" fillId="0" borderId="8" xfId="2" applyBorder="1" applyAlignment="1"/>
    <xf numFmtId="0" fontId="5" fillId="0" borderId="3" xfId="2" applyBorder="1" applyAlignment="1"/>
    <xf numFmtId="0" fontId="5" fillId="0" borderId="4" xfId="2" applyBorder="1" applyAlignment="1"/>
    <xf numFmtId="0" fontId="5" fillId="0" borderId="5" xfId="2" applyBorder="1" applyAlignment="1"/>
    <xf numFmtId="0" fontId="7" fillId="0" borderId="12" xfId="2" applyFont="1" applyBorder="1" applyAlignment="1" applyProtection="1">
      <alignment horizontal="center" vertical="center" textRotation="45"/>
    </xf>
    <xf numFmtId="0" fontId="7" fillId="0" borderId="13" xfId="2" applyFont="1" applyBorder="1" applyAlignment="1" applyProtection="1">
      <alignment horizontal="center" vertical="center" textRotation="45"/>
    </xf>
    <xf numFmtId="0" fontId="7" fillId="0" borderId="14" xfId="2" applyFont="1" applyBorder="1" applyAlignment="1" applyProtection="1">
      <alignment horizontal="center" vertical="center" textRotation="45"/>
    </xf>
    <xf numFmtId="0" fontId="5" fillId="0" borderId="3" xfId="2" applyBorder="1" applyAlignment="1" applyProtection="1">
      <alignment horizontal="left" vertical="center"/>
    </xf>
    <xf numFmtId="0" fontId="5" fillId="0" borderId="4" xfId="2" applyBorder="1" applyAlignment="1">
      <alignment vertical="center"/>
    </xf>
    <xf numFmtId="0" fontId="5" fillId="0" borderId="5" xfId="2" applyBorder="1" applyAlignment="1">
      <alignment vertical="center"/>
    </xf>
    <xf numFmtId="0" fontId="9" fillId="7" borderId="9" xfId="2" applyFont="1" applyFill="1" applyBorder="1" applyAlignment="1" applyProtection="1">
      <alignment horizontal="center" vertical="center" wrapText="1"/>
    </xf>
    <xf numFmtId="0" fontId="9" fillId="7" borderId="10" xfId="2" applyFont="1" applyFill="1" applyBorder="1" applyAlignment="1" applyProtection="1">
      <alignment horizontal="center" vertical="center" wrapText="1"/>
    </xf>
    <xf numFmtId="0" fontId="9" fillId="7" borderId="11" xfId="2" applyFont="1" applyFill="1" applyBorder="1" applyAlignment="1" applyProtection="1">
      <alignment horizontal="center" vertical="center" wrapText="1"/>
    </xf>
    <xf numFmtId="0" fontId="7" fillId="0" borderId="9" xfId="2" applyFont="1" applyBorder="1" applyAlignment="1" applyProtection="1">
      <alignment vertical="center" wrapText="1"/>
    </xf>
    <xf numFmtId="0" fontId="7" fillId="0" borderId="10" xfId="2" applyFont="1" applyBorder="1" applyAlignment="1" applyProtection="1">
      <alignment vertical="center" wrapText="1"/>
    </xf>
    <xf numFmtId="0" fontId="7" fillId="0" borderId="11" xfId="2" applyFont="1" applyBorder="1" applyAlignment="1" applyProtection="1">
      <alignment vertical="center" wrapText="1"/>
    </xf>
    <xf numFmtId="0" fontId="17" fillId="0" borderId="0" xfId="0" applyFont="1"/>
    <xf numFmtId="0" fontId="1" fillId="0" borderId="0" xfId="0" applyFont="1"/>
    <xf numFmtId="0" fontId="18" fillId="0" borderId="0" xfId="0" applyFont="1"/>
    <xf numFmtId="0" fontId="0" fillId="0" borderId="0" xfId="0" applyAlignment="1">
      <alignment horizontal="center"/>
    </xf>
    <xf numFmtId="0" fontId="23" fillId="8" borderId="17" xfId="0" applyFont="1" applyFill="1" applyBorder="1"/>
    <xf numFmtId="0" fontId="24" fillId="8" borderId="16" xfId="0" applyFont="1" applyFill="1" applyBorder="1"/>
    <xf numFmtId="0" fontId="21" fillId="0" borderId="0" xfId="0" applyFont="1"/>
    <xf numFmtId="0" fontId="22" fillId="0" borderId="0" xfId="0" applyFont="1"/>
    <xf numFmtId="0" fontId="0" fillId="3" borderId="0" xfId="0" applyFont="1" applyFill="1" applyBorder="1"/>
    <xf numFmtId="0" fontId="0" fillId="3" borderId="0" xfId="0" applyFont="1" applyFill="1" applyAlignment="1">
      <alignment horizontal="center"/>
    </xf>
    <xf numFmtId="0" fontId="0" fillId="3" borderId="0" xfId="0" applyFont="1" applyFill="1"/>
    <xf numFmtId="164" fontId="0" fillId="3" borderId="0" xfId="0" applyNumberFormat="1" applyFont="1" applyFill="1"/>
    <xf numFmtId="0" fontId="3" fillId="3" borderId="0" xfId="0" applyFont="1" applyFill="1" applyAlignment="1">
      <alignment horizontal="right"/>
    </xf>
    <xf numFmtId="0" fontId="0" fillId="3" borderId="0" xfId="0" applyFill="1"/>
    <xf numFmtId="0" fontId="22" fillId="3" borderId="0" xfId="0" applyFont="1" applyFill="1"/>
    <xf numFmtId="0" fontId="1" fillId="3" borderId="0" xfId="0" applyFont="1" applyFill="1"/>
    <xf numFmtId="0" fontId="18" fillId="3" borderId="0" xfId="0" applyFont="1" applyFill="1"/>
    <xf numFmtId="0" fontId="0" fillId="3" borderId="0" xfId="0" applyFill="1" applyBorder="1"/>
    <xf numFmtId="0" fontId="22" fillId="3" borderId="0" xfId="0" applyFont="1" applyFill="1" applyBorder="1"/>
    <xf numFmtId="0" fontId="1" fillId="3" borderId="0" xfId="0" applyFont="1" applyFill="1" applyBorder="1"/>
    <xf numFmtId="0" fontId="18" fillId="3" borderId="0" xfId="0" applyFont="1" applyFill="1" applyBorder="1"/>
    <xf numFmtId="0" fontId="0" fillId="3" borderId="0" xfId="0" applyFill="1" applyAlignment="1">
      <alignment horizontal="center"/>
    </xf>
    <xf numFmtId="0" fontId="17" fillId="0" borderId="19" xfId="0" applyFont="1" applyBorder="1" applyAlignment="1">
      <alignment horizontal="center"/>
    </xf>
    <xf numFmtId="0" fontId="1" fillId="0" borderId="20" xfId="0" applyFont="1" applyBorder="1"/>
    <xf numFmtId="0" fontId="26" fillId="0" borderId="20" xfId="0" applyFont="1" applyBorder="1"/>
    <xf numFmtId="0" fontId="19" fillId="0" borderId="19" xfId="0" applyFont="1" applyBorder="1" applyAlignment="1">
      <alignment horizontal="center"/>
    </xf>
    <xf numFmtId="0" fontId="27" fillId="0" borderId="20" xfId="0" applyFont="1" applyBorder="1"/>
    <xf numFmtId="0" fontId="20" fillId="0" borderId="19" xfId="0" applyFont="1" applyBorder="1" applyAlignment="1">
      <alignment horizontal="center"/>
    </xf>
    <xf numFmtId="9" fontId="20" fillId="0" borderId="19" xfId="1" applyFont="1" applyBorder="1" applyAlignment="1">
      <alignment horizontal="center"/>
    </xf>
    <xf numFmtId="167" fontId="20" fillId="0" borderId="19" xfId="1" applyNumberFormat="1" applyFont="1" applyBorder="1" applyAlignment="1">
      <alignment horizontal="center"/>
    </xf>
    <xf numFmtId="0" fontId="28" fillId="0" borderId="20" xfId="0" applyFont="1" applyBorder="1"/>
    <xf numFmtId="10" fontId="20" fillId="0" borderId="19" xfId="1" applyNumberFormat="1" applyFont="1" applyBorder="1" applyAlignment="1">
      <alignment horizontal="center"/>
    </xf>
    <xf numFmtId="0" fontId="27" fillId="0" borderId="20" xfId="0" applyFont="1" applyBorder="1" applyAlignment="1">
      <alignment wrapText="1"/>
    </xf>
    <xf numFmtId="0" fontId="29" fillId="0" borderId="20" xfId="0" applyFont="1" applyBorder="1"/>
    <xf numFmtId="0" fontId="17" fillId="0" borderId="21" xfId="0" applyFont="1" applyBorder="1" applyAlignment="1">
      <alignment horizontal="right"/>
    </xf>
    <xf numFmtId="0" fontId="1" fillId="0" borderId="22" xfId="0" applyFont="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xf numFmtId="0" fontId="25" fillId="3" borderId="20" xfId="0" applyFont="1" applyFill="1" applyBorder="1" applyAlignment="1">
      <alignment wrapText="1"/>
    </xf>
    <xf numFmtId="0" fontId="17" fillId="3" borderId="19" xfId="0" applyFont="1" applyFill="1" applyBorder="1" applyAlignment="1">
      <alignment horizontal="center"/>
    </xf>
    <xf numFmtId="0" fontId="30" fillId="3" borderId="19" xfId="0" applyFont="1" applyFill="1" applyBorder="1" applyAlignment="1">
      <alignment horizontal="center"/>
    </xf>
    <xf numFmtId="0" fontId="31" fillId="3" borderId="20" xfId="0" applyFont="1" applyFill="1" applyBorder="1"/>
  </cellXfs>
  <cellStyles count="6">
    <cellStyle name="Currency 2" xfId="3"/>
    <cellStyle name="Hyperlink" xfId="5" builtinId="8"/>
    <cellStyle name="Normal" xfId="0" builtinId="0"/>
    <cellStyle name="Normal 2" xfId="2"/>
    <cellStyle name="Percent" xfId="1" builtinId="5"/>
    <cellStyle name="Percent 2" xfId="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iagrams/colors1.xml><?xml version="1.0" encoding="utf-8"?>
<dgm:colorsDef xmlns:dgm="http://schemas.openxmlformats.org/drawingml/2006/diagram" xmlns:a="http://schemas.openxmlformats.org/drawingml/2006/main" uniqueId="urn:microsoft.com/office/officeart/2005/8/colors/accent1_2#1">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254B4A-647D-4BB1-8031-9D9BB9614E95}" type="doc">
      <dgm:prSet loTypeId="urn:microsoft.com/office/officeart/2005/8/layout/funnel1" loCatId="relationship" qsTypeId="urn:microsoft.com/office/officeart/2005/8/quickstyle/simple1" qsCatId="simple" csTypeId="urn:microsoft.com/office/officeart/2005/8/colors/accent1_2#1" csCatId="accent1" phldr="1"/>
      <dgm:spPr/>
      <dgm:t>
        <a:bodyPr/>
        <a:lstStyle/>
        <a:p>
          <a:endParaRPr lang="en-US"/>
        </a:p>
      </dgm:t>
    </dgm:pt>
    <dgm:pt modelId="{C02B2CF7-1DF5-4C5B-A87D-A86813E32726}">
      <dgm:prSet phldrT="[Text]"/>
      <dgm:spPr>
        <a:solidFill>
          <a:srgbClr val="7030A0"/>
        </a:solidFill>
      </dgm:spPr>
      <dgm:t>
        <a:bodyPr/>
        <a:lstStyle/>
        <a:p>
          <a:r>
            <a:rPr lang="en-US"/>
            <a:t>Visitors</a:t>
          </a:r>
        </a:p>
      </dgm:t>
    </dgm:pt>
    <dgm:pt modelId="{6C2676B9-7879-409C-B5EC-5974F55BFE52}" type="parTrans" cxnId="{91E306D9-704F-44EC-B46A-70C3FE1FFA51}">
      <dgm:prSet/>
      <dgm:spPr/>
      <dgm:t>
        <a:bodyPr/>
        <a:lstStyle/>
        <a:p>
          <a:endParaRPr lang="en-US"/>
        </a:p>
      </dgm:t>
    </dgm:pt>
    <dgm:pt modelId="{CCBA89D1-4BE6-4BB4-937A-2BF1EDBFFD4D}" type="sibTrans" cxnId="{91E306D9-704F-44EC-B46A-70C3FE1FFA51}">
      <dgm:prSet/>
      <dgm:spPr/>
      <dgm:t>
        <a:bodyPr/>
        <a:lstStyle/>
        <a:p>
          <a:endParaRPr lang="en-US"/>
        </a:p>
      </dgm:t>
    </dgm:pt>
    <dgm:pt modelId="{3DAD49B8-2546-4CCB-B3F7-C4A4726A6464}">
      <dgm:prSet phldrT="[Text]"/>
      <dgm:spPr>
        <a:solidFill>
          <a:srgbClr val="FFFF00"/>
        </a:solidFill>
      </dgm:spPr>
      <dgm:t>
        <a:bodyPr/>
        <a:lstStyle/>
        <a:p>
          <a:r>
            <a:rPr lang="en-US">
              <a:solidFill>
                <a:srgbClr val="FF0000"/>
              </a:solidFill>
            </a:rPr>
            <a:t>Leads</a:t>
          </a:r>
        </a:p>
      </dgm:t>
    </dgm:pt>
    <dgm:pt modelId="{BA21E175-89C9-4ED8-86EB-B18222C87652}" type="parTrans" cxnId="{D11330F4-CC29-43DA-8956-E90D395AFD40}">
      <dgm:prSet/>
      <dgm:spPr/>
      <dgm:t>
        <a:bodyPr/>
        <a:lstStyle/>
        <a:p>
          <a:endParaRPr lang="en-US"/>
        </a:p>
      </dgm:t>
    </dgm:pt>
    <dgm:pt modelId="{2BE53E49-3721-4D7D-A122-FE39BD7199CB}" type="sibTrans" cxnId="{D11330F4-CC29-43DA-8956-E90D395AFD40}">
      <dgm:prSet/>
      <dgm:spPr/>
      <dgm:t>
        <a:bodyPr/>
        <a:lstStyle/>
        <a:p>
          <a:endParaRPr lang="en-US"/>
        </a:p>
      </dgm:t>
    </dgm:pt>
    <dgm:pt modelId="{7BCF701A-C342-46BF-A153-856EBFCF65E3}">
      <dgm:prSet phldrT="[Text]"/>
      <dgm:spPr>
        <a:solidFill>
          <a:srgbClr val="92D050"/>
        </a:solidFill>
      </dgm:spPr>
      <dgm:t>
        <a:bodyPr/>
        <a:lstStyle/>
        <a:p>
          <a:r>
            <a:rPr lang="en-US">
              <a:solidFill>
                <a:sysClr val="windowText" lastClr="000000"/>
              </a:solidFill>
            </a:rPr>
            <a:t>Customers</a:t>
          </a:r>
        </a:p>
      </dgm:t>
    </dgm:pt>
    <dgm:pt modelId="{20FD4CCD-85F4-4212-88F4-0F338530AA70}" type="parTrans" cxnId="{ABAF7BF8-BE76-4BED-BB7F-1F1A67510803}">
      <dgm:prSet/>
      <dgm:spPr/>
      <dgm:t>
        <a:bodyPr/>
        <a:lstStyle/>
        <a:p>
          <a:endParaRPr lang="en-US"/>
        </a:p>
      </dgm:t>
    </dgm:pt>
    <dgm:pt modelId="{8908A0ED-5DB5-403C-BB8E-045D39278A4A}" type="sibTrans" cxnId="{ABAF7BF8-BE76-4BED-BB7F-1F1A67510803}">
      <dgm:prSet/>
      <dgm:spPr/>
      <dgm:t>
        <a:bodyPr/>
        <a:lstStyle/>
        <a:p>
          <a:endParaRPr lang="en-US"/>
        </a:p>
      </dgm:t>
    </dgm:pt>
    <dgm:pt modelId="{A4A7ACC2-A6AD-4496-86AE-3FE86218E75B}">
      <dgm:prSet phldrT="[Text]"/>
      <dgm:spPr/>
      <dgm:t>
        <a:bodyPr/>
        <a:lstStyle/>
        <a:p>
          <a:r>
            <a:rPr lang="en-US"/>
            <a:t>New Monthly Revenue</a:t>
          </a:r>
        </a:p>
      </dgm:t>
    </dgm:pt>
    <dgm:pt modelId="{4478B7B7-3E78-4500-AA2D-6E8C0967B0B3}" type="parTrans" cxnId="{30F6D9E5-039C-424F-8EA9-0D5E72B52E20}">
      <dgm:prSet/>
      <dgm:spPr/>
      <dgm:t>
        <a:bodyPr/>
        <a:lstStyle/>
        <a:p>
          <a:endParaRPr lang="en-US"/>
        </a:p>
      </dgm:t>
    </dgm:pt>
    <dgm:pt modelId="{E0964558-4C1F-48B2-B6DC-70745C130A78}" type="sibTrans" cxnId="{30F6D9E5-039C-424F-8EA9-0D5E72B52E20}">
      <dgm:prSet/>
      <dgm:spPr/>
      <dgm:t>
        <a:bodyPr/>
        <a:lstStyle/>
        <a:p>
          <a:endParaRPr lang="en-US"/>
        </a:p>
      </dgm:t>
    </dgm:pt>
    <dgm:pt modelId="{E2C6B3D4-6DA9-4FB6-9930-AA48EAEB4168}" type="pres">
      <dgm:prSet presAssocID="{99254B4A-647D-4BB1-8031-9D9BB9614E95}" presName="Name0" presStyleCnt="0">
        <dgm:presLayoutVars>
          <dgm:chMax val="4"/>
          <dgm:resizeHandles val="exact"/>
        </dgm:presLayoutVars>
      </dgm:prSet>
      <dgm:spPr/>
      <dgm:t>
        <a:bodyPr/>
        <a:lstStyle/>
        <a:p>
          <a:endParaRPr lang="en-US"/>
        </a:p>
      </dgm:t>
    </dgm:pt>
    <dgm:pt modelId="{B1F4AE27-FC8E-446F-9B7A-4E39BCC9ADE1}" type="pres">
      <dgm:prSet presAssocID="{99254B4A-647D-4BB1-8031-9D9BB9614E95}" presName="ellipse" presStyleLbl="trBgShp" presStyleIdx="0" presStyleCnt="1"/>
      <dgm:spPr/>
    </dgm:pt>
    <dgm:pt modelId="{9854F6BD-1BDC-4E50-A425-3D345F6480C4}" type="pres">
      <dgm:prSet presAssocID="{99254B4A-647D-4BB1-8031-9D9BB9614E95}" presName="arrow1" presStyleLbl="fgShp" presStyleIdx="0" presStyleCnt="1" custScaleY="147590" custLinFactNeighborY="38251"/>
      <dgm:spPr>
        <a:solidFill>
          <a:srgbClr val="FF0000"/>
        </a:solidFill>
      </dgm:spPr>
    </dgm:pt>
    <dgm:pt modelId="{BEE7A6C2-B5DF-462C-A117-5B5180DE1FA7}" type="pres">
      <dgm:prSet presAssocID="{99254B4A-647D-4BB1-8031-9D9BB9614E95}" presName="rectangle" presStyleLbl="revTx" presStyleIdx="0" presStyleCnt="1" custLinFactNeighborX="364" custLinFactNeighborY="21858">
        <dgm:presLayoutVars>
          <dgm:bulletEnabled val="1"/>
        </dgm:presLayoutVars>
      </dgm:prSet>
      <dgm:spPr/>
      <dgm:t>
        <a:bodyPr/>
        <a:lstStyle/>
        <a:p>
          <a:endParaRPr lang="en-US"/>
        </a:p>
      </dgm:t>
    </dgm:pt>
    <dgm:pt modelId="{773D32F3-AC6D-4925-8D05-A6DFF00833DD}" type="pres">
      <dgm:prSet presAssocID="{3DAD49B8-2546-4CCB-B3F7-C4A4726A6464}" presName="item1" presStyleLbl="node1" presStyleIdx="0" presStyleCnt="3">
        <dgm:presLayoutVars>
          <dgm:bulletEnabled val="1"/>
        </dgm:presLayoutVars>
      </dgm:prSet>
      <dgm:spPr/>
      <dgm:t>
        <a:bodyPr/>
        <a:lstStyle/>
        <a:p>
          <a:endParaRPr lang="en-US"/>
        </a:p>
      </dgm:t>
    </dgm:pt>
    <dgm:pt modelId="{CBF5BBE9-0BE2-4148-AC8A-1492D5345691}" type="pres">
      <dgm:prSet presAssocID="{7BCF701A-C342-46BF-A153-856EBFCF65E3}" presName="item2" presStyleLbl="node1" presStyleIdx="1" presStyleCnt="3">
        <dgm:presLayoutVars>
          <dgm:bulletEnabled val="1"/>
        </dgm:presLayoutVars>
      </dgm:prSet>
      <dgm:spPr/>
      <dgm:t>
        <a:bodyPr/>
        <a:lstStyle/>
        <a:p>
          <a:endParaRPr lang="en-US"/>
        </a:p>
      </dgm:t>
    </dgm:pt>
    <dgm:pt modelId="{7752B6F5-DCB5-4678-A67C-7887E0C9EE6A}" type="pres">
      <dgm:prSet presAssocID="{A4A7ACC2-A6AD-4496-86AE-3FE86218E75B}" presName="item3" presStyleLbl="node1" presStyleIdx="2" presStyleCnt="3">
        <dgm:presLayoutVars>
          <dgm:bulletEnabled val="1"/>
        </dgm:presLayoutVars>
      </dgm:prSet>
      <dgm:spPr/>
      <dgm:t>
        <a:bodyPr/>
        <a:lstStyle/>
        <a:p>
          <a:endParaRPr lang="en-US"/>
        </a:p>
      </dgm:t>
    </dgm:pt>
    <dgm:pt modelId="{4F450DF6-959D-45E7-9619-B8E738CA08B8}" type="pres">
      <dgm:prSet presAssocID="{99254B4A-647D-4BB1-8031-9D9BB9614E95}" presName="funnel" presStyleLbl="trAlignAcc1" presStyleIdx="0" presStyleCnt="1" custScaleY="107653"/>
      <dgm:spPr/>
    </dgm:pt>
  </dgm:ptLst>
  <dgm:cxnLst>
    <dgm:cxn modelId="{A654FE3A-60EC-4FD1-AAF3-0A5012A3155D}" type="presOf" srcId="{C02B2CF7-1DF5-4C5B-A87D-A86813E32726}" destId="{7752B6F5-DCB5-4678-A67C-7887E0C9EE6A}" srcOrd="0" destOrd="0" presId="urn:microsoft.com/office/officeart/2005/8/layout/funnel1"/>
    <dgm:cxn modelId="{91E306D9-704F-44EC-B46A-70C3FE1FFA51}" srcId="{99254B4A-647D-4BB1-8031-9D9BB9614E95}" destId="{C02B2CF7-1DF5-4C5B-A87D-A86813E32726}" srcOrd="0" destOrd="0" parTransId="{6C2676B9-7879-409C-B5EC-5974F55BFE52}" sibTransId="{CCBA89D1-4BE6-4BB4-937A-2BF1EDBFFD4D}"/>
    <dgm:cxn modelId="{ABAF7BF8-BE76-4BED-BB7F-1F1A67510803}" srcId="{99254B4A-647D-4BB1-8031-9D9BB9614E95}" destId="{7BCF701A-C342-46BF-A153-856EBFCF65E3}" srcOrd="2" destOrd="0" parTransId="{20FD4CCD-85F4-4212-88F4-0F338530AA70}" sibTransId="{8908A0ED-5DB5-403C-BB8E-045D39278A4A}"/>
    <dgm:cxn modelId="{148FA4BC-FB03-40F8-B953-AE3C4FBF3F61}" type="presOf" srcId="{99254B4A-647D-4BB1-8031-9D9BB9614E95}" destId="{E2C6B3D4-6DA9-4FB6-9930-AA48EAEB4168}" srcOrd="0" destOrd="0" presId="urn:microsoft.com/office/officeart/2005/8/layout/funnel1"/>
    <dgm:cxn modelId="{767E6B8A-B911-4EFC-B728-5270E01C43CB}" type="presOf" srcId="{3DAD49B8-2546-4CCB-B3F7-C4A4726A6464}" destId="{CBF5BBE9-0BE2-4148-AC8A-1492D5345691}" srcOrd="0" destOrd="0" presId="urn:microsoft.com/office/officeart/2005/8/layout/funnel1"/>
    <dgm:cxn modelId="{9C2F82C2-5D49-4515-8A7A-F1D352E11D5D}" type="presOf" srcId="{A4A7ACC2-A6AD-4496-86AE-3FE86218E75B}" destId="{BEE7A6C2-B5DF-462C-A117-5B5180DE1FA7}" srcOrd="0" destOrd="0" presId="urn:microsoft.com/office/officeart/2005/8/layout/funnel1"/>
    <dgm:cxn modelId="{D11330F4-CC29-43DA-8956-E90D395AFD40}" srcId="{99254B4A-647D-4BB1-8031-9D9BB9614E95}" destId="{3DAD49B8-2546-4CCB-B3F7-C4A4726A6464}" srcOrd="1" destOrd="0" parTransId="{BA21E175-89C9-4ED8-86EB-B18222C87652}" sibTransId="{2BE53E49-3721-4D7D-A122-FE39BD7199CB}"/>
    <dgm:cxn modelId="{30F6D9E5-039C-424F-8EA9-0D5E72B52E20}" srcId="{99254B4A-647D-4BB1-8031-9D9BB9614E95}" destId="{A4A7ACC2-A6AD-4496-86AE-3FE86218E75B}" srcOrd="3" destOrd="0" parTransId="{4478B7B7-3E78-4500-AA2D-6E8C0967B0B3}" sibTransId="{E0964558-4C1F-48B2-B6DC-70745C130A78}"/>
    <dgm:cxn modelId="{574BE019-5997-4F01-9191-D219FBA1F8B8}" type="presOf" srcId="{7BCF701A-C342-46BF-A153-856EBFCF65E3}" destId="{773D32F3-AC6D-4925-8D05-A6DFF00833DD}" srcOrd="0" destOrd="0" presId="urn:microsoft.com/office/officeart/2005/8/layout/funnel1"/>
    <dgm:cxn modelId="{B123D7B8-A087-4E47-A374-C4ADEE051FB3}" type="presParOf" srcId="{E2C6B3D4-6DA9-4FB6-9930-AA48EAEB4168}" destId="{B1F4AE27-FC8E-446F-9B7A-4E39BCC9ADE1}" srcOrd="0" destOrd="0" presId="urn:microsoft.com/office/officeart/2005/8/layout/funnel1"/>
    <dgm:cxn modelId="{5874EE39-571F-4732-916D-33BC2AAFE482}" type="presParOf" srcId="{E2C6B3D4-6DA9-4FB6-9930-AA48EAEB4168}" destId="{9854F6BD-1BDC-4E50-A425-3D345F6480C4}" srcOrd="1" destOrd="0" presId="urn:microsoft.com/office/officeart/2005/8/layout/funnel1"/>
    <dgm:cxn modelId="{F1C38CDF-895F-463E-A45C-0008A5C2F9CF}" type="presParOf" srcId="{E2C6B3D4-6DA9-4FB6-9930-AA48EAEB4168}" destId="{BEE7A6C2-B5DF-462C-A117-5B5180DE1FA7}" srcOrd="2" destOrd="0" presId="urn:microsoft.com/office/officeart/2005/8/layout/funnel1"/>
    <dgm:cxn modelId="{5AE45F74-8183-4F44-90A6-1B47B20A8A9B}" type="presParOf" srcId="{E2C6B3D4-6DA9-4FB6-9930-AA48EAEB4168}" destId="{773D32F3-AC6D-4925-8D05-A6DFF00833DD}" srcOrd="3" destOrd="0" presId="urn:microsoft.com/office/officeart/2005/8/layout/funnel1"/>
    <dgm:cxn modelId="{1A9A94D0-323D-4F8B-9FCA-8EC1BB772584}" type="presParOf" srcId="{E2C6B3D4-6DA9-4FB6-9930-AA48EAEB4168}" destId="{CBF5BBE9-0BE2-4148-AC8A-1492D5345691}" srcOrd="4" destOrd="0" presId="urn:microsoft.com/office/officeart/2005/8/layout/funnel1"/>
    <dgm:cxn modelId="{3834FA19-73FA-47B0-9089-82FC1097A3ED}" type="presParOf" srcId="{E2C6B3D4-6DA9-4FB6-9930-AA48EAEB4168}" destId="{7752B6F5-DCB5-4678-A67C-7887E0C9EE6A}" srcOrd="5" destOrd="0" presId="urn:microsoft.com/office/officeart/2005/8/layout/funnel1"/>
    <dgm:cxn modelId="{25AC257E-114A-4CCB-A00E-4570CFDB0AAE}" type="presParOf" srcId="{E2C6B3D4-6DA9-4FB6-9930-AA48EAEB4168}" destId="{4F450DF6-959D-45E7-9619-B8E738CA08B8}" srcOrd="6" destOrd="0" presId="urn:microsoft.com/office/officeart/2005/8/layout/funne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F4AE27-FC8E-446F-9B7A-4E39BCC9ADE1}">
      <dsp:nvSpPr>
        <dsp:cNvPr id="0" name=""/>
        <dsp:cNvSpPr/>
      </dsp:nvSpPr>
      <dsp:spPr>
        <a:xfrm>
          <a:off x="1030268" y="179907"/>
          <a:ext cx="2685236" cy="932547"/>
        </a:xfrm>
        <a:prstGeom prst="ellipse">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9854F6BD-1BDC-4E50-A425-3D345F6480C4}">
      <dsp:nvSpPr>
        <dsp:cNvPr id="0" name=""/>
        <dsp:cNvSpPr/>
      </dsp:nvSpPr>
      <dsp:spPr>
        <a:xfrm>
          <a:off x="2116852" y="2511545"/>
          <a:ext cx="520394" cy="491552"/>
        </a:xfrm>
        <a:prstGeom prst="downArrow">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EE7A6C2-B5DF-462C-A117-5B5180DE1FA7}">
      <dsp:nvSpPr>
        <dsp:cNvPr id="0" name=""/>
        <dsp:cNvSpPr/>
      </dsp:nvSpPr>
      <dsp:spPr>
        <a:xfrm>
          <a:off x="1137195" y="2729841"/>
          <a:ext cx="2497894" cy="6244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kern="1200"/>
            <a:t>New Monthly Revenue</a:t>
          </a:r>
        </a:p>
      </dsp:txBody>
      <dsp:txXfrm>
        <a:off x="1137195" y="2729841"/>
        <a:ext cx="2497894" cy="624473"/>
      </dsp:txXfrm>
    </dsp:sp>
    <dsp:sp modelId="{773D32F3-AC6D-4925-8D05-A6DFF00833DD}">
      <dsp:nvSpPr>
        <dsp:cNvPr id="0" name=""/>
        <dsp:cNvSpPr/>
      </dsp:nvSpPr>
      <dsp:spPr>
        <a:xfrm>
          <a:off x="2006528" y="1184477"/>
          <a:ext cx="936710" cy="936710"/>
        </a:xfrm>
        <a:prstGeom prst="ellipse">
          <a:avLst/>
        </a:prstGeom>
        <a:solidFill>
          <a:srgbClr val="92D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ysClr val="windowText" lastClr="000000"/>
              </a:solidFill>
            </a:rPr>
            <a:t>Customers</a:t>
          </a:r>
        </a:p>
      </dsp:txBody>
      <dsp:txXfrm>
        <a:off x="2143706" y="1321655"/>
        <a:ext cx="662354" cy="662354"/>
      </dsp:txXfrm>
    </dsp:sp>
    <dsp:sp modelId="{CBF5BBE9-0BE2-4148-AC8A-1492D5345691}">
      <dsp:nvSpPr>
        <dsp:cNvPr id="0" name=""/>
        <dsp:cNvSpPr/>
      </dsp:nvSpPr>
      <dsp:spPr>
        <a:xfrm>
          <a:off x="1336260" y="481736"/>
          <a:ext cx="936710" cy="936710"/>
        </a:xfrm>
        <a:prstGeom prst="ellipse">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rgbClr val="FF0000"/>
              </a:solidFill>
            </a:rPr>
            <a:t>Leads</a:t>
          </a:r>
        </a:p>
      </dsp:txBody>
      <dsp:txXfrm>
        <a:off x="1473438" y="618914"/>
        <a:ext cx="662354" cy="662354"/>
      </dsp:txXfrm>
    </dsp:sp>
    <dsp:sp modelId="{7752B6F5-DCB5-4678-A67C-7887E0C9EE6A}">
      <dsp:nvSpPr>
        <dsp:cNvPr id="0" name=""/>
        <dsp:cNvSpPr/>
      </dsp:nvSpPr>
      <dsp:spPr>
        <a:xfrm>
          <a:off x="2293786" y="255260"/>
          <a:ext cx="936710" cy="936710"/>
        </a:xfrm>
        <a:prstGeom prst="ellipse">
          <a:avLst/>
        </a:prstGeom>
        <a:solidFill>
          <a:srgbClr val="7030A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t>Visitors</a:t>
          </a:r>
        </a:p>
      </dsp:txBody>
      <dsp:txXfrm>
        <a:off x="2430964" y="392438"/>
        <a:ext cx="662354" cy="662354"/>
      </dsp:txXfrm>
    </dsp:sp>
    <dsp:sp modelId="{4F450DF6-959D-45E7-9619-B8E738CA08B8}">
      <dsp:nvSpPr>
        <dsp:cNvPr id="0" name=""/>
        <dsp:cNvSpPr/>
      </dsp:nvSpPr>
      <dsp:spPr>
        <a:xfrm>
          <a:off x="919944" y="-23789"/>
          <a:ext cx="2914210" cy="2509787"/>
        </a:xfrm>
        <a:prstGeom prst="funnel">
          <a:avLst/>
        </a:prstGeom>
        <a:solidFill>
          <a:schemeClr val="lt1">
            <a:alpha val="40000"/>
            <a:hueOff val="0"/>
            <a:satOff val="0"/>
            <a:lumOff val="0"/>
            <a:alphaOff val="0"/>
          </a:schemeClr>
        </a:solidFill>
        <a:ln w="9525" cap="flat" cmpd="sng" algn="ctr">
          <a:solidFill>
            <a:schemeClr val="accent1">
              <a:hueOff val="0"/>
              <a:satOff val="0"/>
              <a:lumOff val="0"/>
              <a:alphaOff val="0"/>
            </a:schemeClr>
          </a:solidFill>
          <a:prstDash val="solid"/>
        </a:ln>
        <a:effectLst/>
      </dsp:spPr>
      <dsp:style>
        <a:lnRef idx="1">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5" Type="http://schemas.microsoft.com/office/2007/relationships/diagramDrawing" Target="../diagrams/drawing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xdr:from>
      <xdr:col>1</xdr:col>
      <xdr:colOff>7861300</xdr:colOff>
      <xdr:row>5</xdr:row>
      <xdr:rowOff>215900</xdr:rowOff>
    </xdr:from>
    <xdr:to>
      <xdr:col>2</xdr:col>
      <xdr:colOff>241300</xdr:colOff>
      <xdr:row>7</xdr:row>
      <xdr:rowOff>0</xdr:rowOff>
    </xdr:to>
    <xdr:sp macro="" textlink="">
      <xdr:nvSpPr>
        <xdr:cNvPr id="2" name="TextBox 1"/>
        <xdr:cNvSpPr txBox="1"/>
      </xdr:nvSpPr>
      <xdr:spPr>
        <a:xfrm>
          <a:off x="8013700" y="1346200"/>
          <a:ext cx="508000"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7848600</xdr:colOff>
      <xdr:row>56</xdr:row>
      <xdr:rowOff>25400</xdr:rowOff>
    </xdr:from>
    <xdr:to>
      <xdr:col>2</xdr:col>
      <xdr:colOff>228600</xdr:colOff>
      <xdr:row>58</xdr:row>
      <xdr:rowOff>25400</xdr:rowOff>
    </xdr:to>
    <xdr:sp macro="" textlink="">
      <xdr:nvSpPr>
        <xdr:cNvPr id="3" name="TextBox 2"/>
        <xdr:cNvSpPr txBox="1"/>
      </xdr:nvSpPr>
      <xdr:spPr>
        <a:xfrm>
          <a:off x="8001000" y="11874500"/>
          <a:ext cx="508000"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54803</xdr:colOff>
      <xdr:row>5</xdr:row>
      <xdr:rowOff>3175</xdr:rowOff>
    </xdr:from>
    <xdr:to>
      <xdr:col>18</xdr:col>
      <xdr:colOff>97203</xdr:colOff>
      <xdr:row>26</xdr:row>
      <xdr:rowOff>19001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b2binbound.com/about-u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1"/>
  <sheetViews>
    <sheetView tabSelected="1" workbookViewId="0">
      <selection activeCell="N57" sqref="N57"/>
    </sheetView>
  </sheetViews>
  <sheetFormatPr baseColWidth="10" defaultColWidth="8.83203125" defaultRowHeight="14" x14ac:dyDescent="0"/>
  <cols>
    <col min="1" max="1" width="2" style="108" customWidth="1"/>
    <col min="2" max="2" width="106.6640625" customWidth="1"/>
    <col min="3" max="3" width="28.6640625" style="94" customWidth="1"/>
    <col min="4" max="11" width="8.83203125" hidden="1" customWidth="1"/>
    <col min="12" max="12" width="8.83203125" style="104" customWidth="1"/>
    <col min="13" max="15" width="8.83203125" customWidth="1"/>
  </cols>
  <sheetData>
    <row r="1" spans="1:75" s="104" customFormat="1" ht="9" customHeight="1">
      <c r="A1" s="108"/>
      <c r="C1" s="112"/>
    </row>
    <row r="2" spans="1:75" ht="33">
      <c r="B2" s="96" t="s">
        <v>139</v>
      </c>
      <c r="C2" s="127"/>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row>
    <row r="3" spans="1:75" ht="15">
      <c r="B3" s="95" t="s">
        <v>141</v>
      </c>
      <c r="C3" s="128"/>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row>
    <row r="4" spans="1:75">
      <c r="B4" s="129"/>
      <c r="C4" s="128"/>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row>
    <row r="5" spans="1:75" s="98" customFormat="1" ht="20">
      <c r="A5" s="109"/>
      <c r="B5" s="133" t="s">
        <v>10</v>
      </c>
      <c r="C5" s="132" t="s">
        <v>140</v>
      </c>
      <c r="D5" s="97" t="s">
        <v>109</v>
      </c>
      <c r="E5" s="97" t="s">
        <v>110</v>
      </c>
      <c r="F5" s="97" t="s">
        <v>111</v>
      </c>
      <c r="G5" s="97" t="s">
        <v>113</v>
      </c>
      <c r="H5" s="97" t="s">
        <v>95</v>
      </c>
      <c r="I5" s="97" t="s">
        <v>96</v>
      </c>
      <c r="J5" s="97" t="s">
        <v>97</v>
      </c>
      <c r="K5" s="97" t="s">
        <v>105</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row>
    <row r="6" spans="1:75" s="92" customFormat="1" ht="30">
      <c r="A6" s="110"/>
      <c r="B6" s="130" t="s">
        <v>142</v>
      </c>
      <c r="C6" s="131"/>
      <c r="D6" s="91"/>
      <c r="E6" s="91"/>
      <c r="F6" s="91"/>
      <c r="G6" s="91"/>
      <c r="H6" s="91"/>
      <c r="I6" s="91"/>
      <c r="J6" s="91"/>
      <c r="K6" s="91"/>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row>
    <row r="7" spans="1:75" s="92" customFormat="1" ht="15">
      <c r="A7" s="110"/>
      <c r="B7" s="114"/>
      <c r="C7" s="113"/>
      <c r="D7" s="91"/>
      <c r="E7" s="91"/>
      <c r="F7" s="91"/>
      <c r="G7" s="91"/>
      <c r="H7" s="91"/>
      <c r="I7" s="91"/>
      <c r="J7" s="91"/>
      <c r="K7" s="91"/>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row>
    <row r="8" spans="1:75" s="93" customFormat="1" ht="16">
      <c r="A8" s="111"/>
      <c r="B8" s="115" t="s">
        <v>101</v>
      </c>
      <c r="C8" s="116" t="s">
        <v>103</v>
      </c>
      <c r="D8" s="93">
        <v>2</v>
      </c>
      <c r="K8" s="93">
        <f t="shared" ref="K8:K14" si="0">IF(C8="YES", D8, 0)</f>
        <v>2</v>
      </c>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row>
    <row r="9" spans="1:75" s="92" customFormat="1" ht="16">
      <c r="A9" s="110"/>
      <c r="B9" s="117" t="s">
        <v>117</v>
      </c>
      <c r="C9" s="118" t="s">
        <v>103</v>
      </c>
      <c r="D9" s="92">
        <v>2</v>
      </c>
      <c r="K9" s="92">
        <f t="shared" si="0"/>
        <v>2</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row>
    <row r="10" spans="1:75" s="92" customFormat="1" ht="16">
      <c r="A10" s="110"/>
      <c r="B10" s="117" t="s">
        <v>118</v>
      </c>
      <c r="C10" s="118" t="s">
        <v>108</v>
      </c>
      <c r="D10" s="92">
        <v>1</v>
      </c>
      <c r="K10" s="92">
        <f t="shared" si="0"/>
        <v>0</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row>
    <row r="11" spans="1:75" s="92" customFormat="1" ht="16">
      <c r="A11" s="110"/>
      <c r="B11" s="117" t="s">
        <v>119</v>
      </c>
      <c r="C11" s="118" t="s">
        <v>108</v>
      </c>
      <c r="D11" s="92">
        <v>1</v>
      </c>
      <c r="K11" s="92">
        <f t="shared" si="0"/>
        <v>0</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row>
    <row r="12" spans="1:75" s="92" customFormat="1" ht="16">
      <c r="A12" s="110"/>
      <c r="B12" s="117" t="s">
        <v>120</v>
      </c>
      <c r="C12" s="118" t="s">
        <v>2</v>
      </c>
      <c r="D12" s="92">
        <v>1</v>
      </c>
      <c r="K12" s="92">
        <f t="shared" si="0"/>
        <v>1</v>
      </c>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row>
    <row r="13" spans="1:75" s="92" customFormat="1" ht="16">
      <c r="A13" s="110"/>
      <c r="B13" s="117" t="s">
        <v>59</v>
      </c>
      <c r="C13" s="118" t="s">
        <v>2</v>
      </c>
      <c r="D13" s="92">
        <v>1</v>
      </c>
      <c r="K13" s="92">
        <f t="shared" si="0"/>
        <v>1</v>
      </c>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row>
    <row r="14" spans="1:75" s="92" customFormat="1" ht="16">
      <c r="A14" s="110"/>
      <c r="B14" s="117" t="s">
        <v>124</v>
      </c>
      <c r="C14" s="118" t="s">
        <v>2</v>
      </c>
      <c r="D14" s="92">
        <v>2</v>
      </c>
      <c r="K14" s="92">
        <f t="shared" si="0"/>
        <v>2</v>
      </c>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row>
    <row r="15" spans="1:75" s="92" customFormat="1" ht="16">
      <c r="A15" s="110"/>
      <c r="B15" s="117" t="s">
        <v>121</v>
      </c>
      <c r="C15" s="118" t="s">
        <v>107</v>
      </c>
      <c r="D15" s="92">
        <v>6</v>
      </c>
      <c r="E15" s="92">
        <v>3</v>
      </c>
      <c r="F15" s="92">
        <v>0</v>
      </c>
      <c r="K15" s="92">
        <f>IF(C15="Daily",D15,IF(C15="Weekly",E15,IF(C15="Monthly",F15)))</f>
        <v>3</v>
      </c>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row>
    <row r="16" spans="1:75" s="92" customFormat="1" ht="16">
      <c r="A16" s="110"/>
      <c r="B16" s="117" t="s">
        <v>122</v>
      </c>
      <c r="C16" s="119">
        <v>0.25</v>
      </c>
      <c r="D16" s="92">
        <v>2</v>
      </c>
      <c r="K16" s="92">
        <f>C16*D16</f>
        <v>0.5</v>
      </c>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row>
    <row r="17" spans="1:75" s="92" customFormat="1" ht="16">
      <c r="A17" s="110"/>
      <c r="B17" s="117" t="s">
        <v>127</v>
      </c>
      <c r="C17" s="118" t="s">
        <v>2</v>
      </c>
      <c r="D17" s="92">
        <v>1</v>
      </c>
      <c r="K17" s="92">
        <f>IF(C17="YES", D17, 0)</f>
        <v>1</v>
      </c>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row>
    <row r="18" spans="1:75" s="92" customFormat="1" ht="16">
      <c r="A18" s="110"/>
      <c r="B18" s="117" t="s">
        <v>130</v>
      </c>
      <c r="C18" s="118" t="s">
        <v>104</v>
      </c>
      <c r="D18" s="92">
        <v>2</v>
      </c>
      <c r="E18" s="92">
        <v>1</v>
      </c>
      <c r="F18" s="92">
        <v>0</v>
      </c>
      <c r="K18" s="92">
        <f>IF(C18="Monthly",D18,IF(C18="Quarterly",E18,IF(C18="Yearly",F18)))</f>
        <v>2</v>
      </c>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row>
    <row r="19" spans="1:75" s="92" customFormat="1" ht="16">
      <c r="A19" s="110"/>
      <c r="B19" s="117" t="s">
        <v>131</v>
      </c>
      <c r="C19" s="118" t="s">
        <v>104</v>
      </c>
      <c r="D19" s="92">
        <v>2</v>
      </c>
      <c r="E19" s="92">
        <v>1</v>
      </c>
      <c r="F19" s="92">
        <v>0</v>
      </c>
      <c r="K19" s="92">
        <f>IF(C19="Monthly",D19,IF(C19="Quarterly",E19,IF(C19="Yearly",F19)))</f>
        <v>2</v>
      </c>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row>
    <row r="20" spans="1:75" s="92" customFormat="1" ht="16">
      <c r="A20" s="110"/>
      <c r="B20" s="117" t="s">
        <v>132</v>
      </c>
      <c r="C20" s="118" t="s">
        <v>103</v>
      </c>
      <c r="D20" s="92">
        <v>1</v>
      </c>
      <c r="K20" s="92">
        <f>IF(C20="YES", D20, 0)</f>
        <v>1</v>
      </c>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row>
    <row r="21" spans="1:75" s="92" customFormat="1" ht="16">
      <c r="A21" s="110"/>
      <c r="B21" s="117" t="s">
        <v>133</v>
      </c>
      <c r="C21" s="118" t="s">
        <v>103</v>
      </c>
      <c r="D21" s="92">
        <v>1</v>
      </c>
      <c r="K21" s="92">
        <f>IF(C21="YES", D21, 0)</f>
        <v>1</v>
      </c>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row>
    <row r="22" spans="1:75" s="92" customFormat="1" ht="16">
      <c r="A22" s="110"/>
      <c r="B22" s="117" t="s">
        <v>98</v>
      </c>
      <c r="C22" s="118" t="s">
        <v>103</v>
      </c>
      <c r="D22" s="92">
        <v>2</v>
      </c>
      <c r="K22" s="92">
        <f>IF(C22="YES", D22, 0)</f>
        <v>2</v>
      </c>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row>
    <row r="23" spans="1:75" s="93" customFormat="1" ht="16">
      <c r="A23" s="111"/>
      <c r="B23" s="115" t="s">
        <v>134</v>
      </c>
      <c r="C23" s="116" t="s">
        <v>103</v>
      </c>
      <c r="D23" s="93">
        <v>2</v>
      </c>
      <c r="K23" s="93">
        <f>IF(C23="YES", D23, 0)</f>
        <v>2</v>
      </c>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row>
    <row r="24" spans="1:75" s="92" customFormat="1" ht="16">
      <c r="A24" s="110"/>
      <c r="B24" s="117" t="s">
        <v>20</v>
      </c>
      <c r="C24" s="120">
        <v>0.02</v>
      </c>
      <c r="D24" s="92">
        <v>3</v>
      </c>
      <c r="E24" s="92">
        <v>2</v>
      </c>
      <c r="F24" s="92">
        <v>1</v>
      </c>
      <c r="G24" s="92">
        <v>0</v>
      </c>
      <c r="K24" s="92">
        <f>IF(C24&gt;0.05,D24,IF(C24&gt;0.02,E24,IF(C24&gt;0.01,F24, IF(C24&lt;0.011, G24))))</f>
        <v>1</v>
      </c>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row>
    <row r="25" spans="1:75" s="92" customFormat="1" ht="16">
      <c r="A25" s="110"/>
      <c r="B25" s="121" t="s">
        <v>143</v>
      </c>
      <c r="C25" s="118" t="s">
        <v>112</v>
      </c>
      <c r="D25" s="92">
        <v>7</v>
      </c>
      <c r="E25" s="92">
        <v>5</v>
      </c>
      <c r="F25" s="92">
        <v>2</v>
      </c>
      <c r="G25" s="92">
        <v>0</v>
      </c>
      <c r="K25" s="92">
        <f>IF(C25=Lists!C3,D25,IF(C25=Lists!C4,E25,IF(C25=Lists!C5, F25, IF(C25=Lists!C6,G25))))</f>
        <v>5</v>
      </c>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row>
    <row r="26" spans="1:75" s="92" customFormat="1" ht="16">
      <c r="A26" s="110"/>
      <c r="B26" s="121" t="s">
        <v>144</v>
      </c>
      <c r="C26" s="118" t="s">
        <v>114</v>
      </c>
      <c r="D26" s="92">
        <v>7</v>
      </c>
      <c r="E26" s="92">
        <v>5</v>
      </c>
      <c r="F26" s="92">
        <v>2</v>
      </c>
      <c r="G26" s="92">
        <v>0</v>
      </c>
      <c r="K26" s="92">
        <f>IF(C26=Lists!C3,D26,IF(C26=Lists!C4,E26,IF(C26=Lists!C5, F26, IF(C26=Lists!C6,G26))))</f>
        <v>7</v>
      </c>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row>
    <row r="27" spans="1:75" s="92" customFormat="1" ht="16">
      <c r="A27" s="110"/>
      <c r="B27" s="121" t="s">
        <v>145</v>
      </c>
      <c r="C27" s="118" t="s">
        <v>128</v>
      </c>
      <c r="D27" s="92">
        <v>3</v>
      </c>
      <c r="E27" s="92">
        <v>2</v>
      </c>
      <c r="F27" s="92">
        <v>0</v>
      </c>
      <c r="K27" s="92">
        <f>IF(C27="Monthly",D27,IF(C27="Quarterly",E27,IF(C27="Yearly",F27)))</f>
        <v>2</v>
      </c>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row>
    <row r="28" spans="1:75" s="92" customFormat="1" ht="16">
      <c r="A28" s="110"/>
      <c r="B28" s="117" t="s">
        <v>137</v>
      </c>
      <c r="C28" s="118" t="s">
        <v>103</v>
      </c>
      <c r="D28" s="92">
        <v>1</v>
      </c>
      <c r="K28" s="92">
        <f t="shared" ref="K28:K55" si="1">IF(C28="YES", D28, 0)</f>
        <v>1</v>
      </c>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row>
    <row r="29" spans="1:75" s="92" customFormat="1" ht="16">
      <c r="A29" s="110"/>
      <c r="B29" s="117" t="s">
        <v>138</v>
      </c>
      <c r="C29" s="118" t="s">
        <v>103</v>
      </c>
      <c r="D29" s="92">
        <v>1</v>
      </c>
      <c r="K29" s="92">
        <f t="shared" si="1"/>
        <v>1</v>
      </c>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row>
    <row r="30" spans="1:75" s="92" customFormat="1" ht="16">
      <c r="A30" s="110"/>
      <c r="B30" s="117" t="s">
        <v>52</v>
      </c>
      <c r="C30" s="118" t="s">
        <v>103</v>
      </c>
      <c r="D30" s="92">
        <v>1</v>
      </c>
      <c r="K30" s="92">
        <f t="shared" si="1"/>
        <v>1</v>
      </c>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row>
    <row r="31" spans="1:75" s="92" customFormat="1" ht="16">
      <c r="A31" s="110"/>
      <c r="B31" s="117" t="s">
        <v>53</v>
      </c>
      <c r="C31" s="118" t="s">
        <v>108</v>
      </c>
      <c r="D31" s="92">
        <v>1</v>
      </c>
      <c r="K31" s="92">
        <f t="shared" si="1"/>
        <v>0</v>
      </c>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row>
    <row r="32" spans="1:75" s="92" customFormat="1" ht="16">
      <c r="A32" s="110"/>
      <c r="B32" s="121" t="s">
        <v>136</v>
      </c>
      <c r="C32" s="118" t="s">
        <v>103</v>
      </c>
      <c r="D32" s="92">
        <v>1</v>
      </c>
      <c r="K32" s="92">
        <f t="shared" si="1"/>
        <v>1</v>
      </c>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row>
    <row r="33" spans="1:75" s="92" customFormat="1" ht="16">
      <c r="A33" s="110"/>
      <c r="B33" s="117" t="s">
        <v>19</v>
      </c>
      <c r="C33" s="122">
        <v>3.0000000000000001E-3</v>
      </c>
      <c r="D33" s="92">
        <v>3</v>
      </c>
      <c r="E33" s="92">
        <v>2</v>
      </c>
      <c r="F33" s="92">
        <v>1</v>
      </c>
      <c r="G33" s="92">
        <v>0</v>
      </c>
      <c r="K33" s="92">
        <f>IF(C33&gt;0.2,D33,IF(C33&gt;0.1,E33,IF(C33&gt;0.01,F33, IF(C33&lt;0.011, G33))))</f>
        <v>0</v>
      </c>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row>
    <row r="34" spans="1:75" s="92" customFormat="1" ht="16">
      <c r="A34" s="110"/>
      <c r="B34" s="117" t="s">
        <v>126</v>
      </c>
      <c r="C34" s="118" t="s">
        <v>104</v>
      </c>
      <c r="D34" s="92">
        <v>2</v>
      </c>
      <c r="E34" s="92">
        <v>2</v>
      </c>
      <c r="F34" s="92">
        <v>0</v>
      </c>
      <c r="K34" s="92">
        <f>IF(C34="Weekly",D34,IF(C34="Monthly",E34,IF(C34="Quarterly",F34)))</f>
        <v>2</v>
      </c>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row>
    <row r="35" spans="1:75" s="92" customFormat="1" ht="16">
      <c r="A35" s="110"/>
      <c r="B35" s="117" t="s">
        <v>99</v>
      </c>
      <c r="C35" s="118" t="s">
        <v>103</v>
      </c>
      <c r="D35" s="92">
        <v>1</v>
      </c>
      <c r="K35" s="92">
        <f t="shared" si="1"/>
        <v>1</v>
      </c>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row>
    <row r="36" spans="1:75" s="92" customFormat="1" ht="16">
      <c r="A36" s="110"/>
      <c r="B36" s="117" t="s">
        <v>125</v>
      </c>
      <c r="C36" s="118" t="s">
        <v>103</v>
      </c>
      <c r="D36" s="92">
        <v>2</v>
      </c>
      <c r="K36" s="92">
        <f t="shared" si="1"/>
        <v>2</v>
      </c>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row>
    <row r="37" spans="1:75" s="92" customFormat="1" ht="16">
      <c r="A37" s="110"/>
      <c r="B37" s="117" t="s">
        <v>135</v>
      </c>
      <c r="C37" s="118" t="s">
        <v>115</v>
      </c>
      <c r="D37" s="92">
        <v>3</v>
      </c>
      <c r="E37" s="92">
        <v>2</v>
      </c>
      <c r="F37" s="92">
        <v>1</v>
      </c>
      <c r="G37" s="92">
        <v>0</v>
      </c>
      <c r="K37" s="92">
        <f>IF(C37=Lists!C3,D37,IF(C37=Lists!C4,E37,IF(C37=Lists!C5, F37, IF(C37=Lists!C6,G37))))</f>
        <v>1</v>
      </c>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row>
    <row r="38" spans="1:75" s="92" customFormat="1" ht="16">
      <c r="A38" s="110"/>
      <c r="B38" s="117" t="s">
        <v>54</v>
      </c>
      <c r="C38" s="118" t="s">
        <v>108</v>
      </c>
      <c r="D38" s="92">
        <v>2</v>
      </c>
      <c r="K38" s="92">
        <f t="shared" si="1"/>
        <v>0</v>
      </c>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row>
    <row r="39" spans="1:75" s="92" customFormat="1" ht="16">
      <c r="A39" s="110"/>
      <c r="B39" s="117" t="s">
        <v>100</v>
      </c>
      <c r="C39" s="118" t="s">
        <v>108</v>
      </c>
      <c r="D39" s="92">
        <v>2</v>
      </c>
      <c r="K39" s="92">
        <f t="shared" si="1"/>
        <v>0</v>
      </c>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row>
    <row r="40" spans="1:75" s="92" customFormat="1" ht="16">
      <c r="A40" s="110"/>
      <c r="B40" s="117" t="s">
        <v>55</v>
      </c>
      <c r="C40" s="118" t="s">
        <v>103</v>
      </c>
      <c r="D40" s="92">
        <v>2</v>
      </c>
      <c r="K40" s="92">
        <f t="shared" si="1"/>
        <v>2</v>
      </c>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row>
    <row r="41" spans="1:75" s="92" customFormat="1" ht="16">
      <c r="A41" s="110"/>
      <c r="B41" s="117" t="s">
        <v>56</v>
      </c>
      <c r="C41" s="118" t="s">
        <v>103</v>
      </c>
      <c r="D41" s="92">
        <v>2</v>
      </c>
      <c r="K41" s="92">
        <f t="shared" si="1"/>
        <v>2</v>
      </c>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row>
    <row r="42" spans="1:75" s="92" customFormat="1" ht="30" customHeight="1">
      <c r="A42" s="110"/>
      <c r="B42" s="123" t="s">
        <v>16</v>
      </c>
      <c r="C42" s="118" t="s">
        <v>108</v>
      </c>
      <c r="D42" s="92">
        <v>2</v>
      </c>
      <c r="K42" s="92">
        <f t="shared" si="1"/>
        <v>0</v>
      </c>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row>
    <row r="43" spans="1:75" s="92" customFormat="1" ht="16">
      <c r="A43" s="110"/>
      <c r="B43" s="117" t="s">
        <v>57</v>
      </c>
      <c r="C43" s="118" t="s">
        <v>103</v>
      </c>
      <c r="D43" s="92">
        <v>2</v>
      </c>
      <c r="K43" s="92">
        <f t="shared" si="1"/>
        <v>2</v>
      </c>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row>
    <row r="44" spans="1:75" s="92" customFormat="1" ht="16">
      <c r="A44" s="110"/>
      <c r="B44" s="121" t="s">
        <v>123</v>
      </c>
      <c r="C44" s="118" t="s">
        <v>108</v>
      </c>
      <c r="D44" s="92">
        <v>2</v>
      </c>
      <c r="K44" s="92">
        <f t="shared" si="1"/>
        <v>0</v>
      </c>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row>
    <row r="45" spans="1:75" s="92" customFormat="1" ht="16">
      <c r="A45" s="110"/>
      <c r="B45" s="117" t="s">
        <v>15</v>
      </c>
      <c r="C45" s="118" t="s">
        <v>108</v>
      </c>
      <c r="D45" s="92">
        <v>2</v>
      </c>
      <c r="K45" s="92">
        <f t="shared" si="1"/>
        <v>0</v>
      </c>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row>
    <row r="46" spans="1:75" s="92" customFormat="1" ht="16">
      <c r="A46" s="110"/>
      <c r="B46" s="117" t="s">
        <v>12</v>
      </c>
      <c r="C46" s="118" t="s">
        <v>103</v>
      </c>
      <c r="D46" s="92">
        <v>2</v>
      </c>
      <c r="K46" s="92">
        <f t="shared" si="1"/>
        <v>2</v>
      </c>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row>
    <row r="47" spans="1:75" s="92" customFormat="1" ht="16">
      <c r="A47" s="110"/>
      <c r="B47" s="117" t="s">
        <v>116</v>
      </c>
      <c r="C47" s="118" t="s">
        <v>103</v>
      </c>
      <c r="D47" s="92">
        <v>2</v>
      </c>
      <c r="K47" s="92">
        <f t="shared" si="1"/>
        <v>2</v>
      </c>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row>
    <row r="48" spans="1:75" s="92" customFormat="1" ht="16">
      <c r="A48" s="110"/>
      <c r="B48" s="124" t="s">
        <v>61</v>
      </c>
      <c r="C48" s="118" t="s">
        <v>108</v>
      </c>
      <c r="D48" s="92">
        <v>1</v>
      </c>
      <c r="K48" s="92">
        <f t="shared" si="1"/>
        <v>0</v>
      </c>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row>
    <row r="49" spans="1:75" s="92" customFormat="1" ht="16">
      <c r="A49" s="110"/>
      <c r="B49" s="124" t="s">
        <v>4</v>
      </c>
      <c r="C49" s="118" t="s">
        <v>103</v>
      </c>
      <c r="D49" s="92">
        <v>2</v>
      </c>
      <c r="K49" s="92">
        <f t="shared" si="1"/>
        <v>2</v>
      </c>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row>
    <row r="50" spans="1:75" s="92" customFormat="1" ht="16">
      <c r="A50" s="110"/>
      <c r="B50" s="124" t="s">
        <v>3</v>
      </c>
      <c r="C50" s="118" t="s">
        <v>108</v>
      </c>
      <c r="D50" s="92">
        <v>2</v>
      </c>
      <c r="K50" s="92">
        <f t="shared" si="1"/>
        <v>0</v>
      </c>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row>
    <row r="51" spans="1:75" s="92" customFormat="1" ht="16">
      <c r="A51" s="110"/>
      <c r="B51" s="124" t="s">
        <v>13</v>
      </c>
      <c r="C51" s="118" t="s">
        <v>103</v>
      </c>
      <c r="D51" s="92">
        <v>2</v>
      </c>
      <c r="K51" s="92">
        <f t="shared" si="1"/>
        <v>2</v>
      </c>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row>
    <row r="52" spans="1:75" s="92" customFormat="1" ht="16">
      <c r="A52" s="110"/>
      <c r="B52" s="124" t="s">
        <v>14</v>
      </c>
      <c r="C52" s="118" t="s">
        <v>103</v>
      </c>
      <c r="D52" s="92">
        <v>2</v>
      </c>
      <c r="K52" s="92">
        <f t="shared" si="1"/>
        <v>2</v>
      </c>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row>
    <row r="53" spans="1:75" s="92" customFormat="1" ht="16">
      <c r="A53" s="110"/>
      <c r="B53" s="124" t="s">
        <v>60</v>
      </c>
      <c r="C53" s="118" t="s">
        <v>103</v>
      </c>
      <c r="D53" s="92">
        <v>2</v>
      </c>
      <c r="K53" s="92">
        <f t="shared" si="1"/>
        <v>2</v>
      </c>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row>
    <row r="54" spans="1:75" s="92" customFormat="1" ht="16">
      <c r="A54" s="110"/>
      <c r="B54" s="124" t="s">
        <v>58</v>
      </c>
      <c r="C54" s="118" t="s">
        <v>103</v>
      </c>
      <c r="D54" s="92">
        <v>2</v>
      </c>
      <c r="K54" s="92">
        <f t="shared" si="1"/>
        <v>2</v>
      </c>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row>
    <row r="55" spans="1:75" s="92" customFormat="1" ht="16">
      <c r="A55" s="110"/>
      <c r="B55" s="117" t="s">
        <v>11</v>
      </c>
      <c r="C55" s="118" t="s">
        <v>103</v>
      </c>
      <c r="D55" s="92">
        <v>2</v>
      </c>
      <c r="K55" s="92">
        <f t="shared" si="1"/>
        <v>2</v>
      </c>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row>
    <row r="56" spans="1:75" s="92" customFormat="1" ht="15">
      <c r="A56" s="110"/>
      <c r="B56" s="125" t="s">
        <v>102</v>
      </c>
      <c r="C56" s="126">
        <f>SUM(K8:K55)</f>
        <v>69.5</v>
      </c>
      <c r="D56" s="92">
        <f>SUM(D8:D55)</f>
        <v>100</v>
      </c>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row>
    <row r="57" spans="1:75">
      <c r="B57" s="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row>
    <row r="58" spans="1:75" s="101" customFormat="1">
      <c r="A58" s="99"/>
      <c r="B58" s="99"/>
      <c r="C58" s="100"/>
    </row>
    <row r="59" spans="1:75" s="101" customFormat="1">
      <c r="A59" s="99"/>
      <c r="B59" s="99"/>
      <c r="C59" s="100"/>
    </row>
    <row r="60" spans="1:75" s="101" customFormat="1">
      <c r="A60" s="99"/>
      <c r="B60" s="99"/>
      <c r="C60" s="100"/>
    </row>
    <row r="61" spans="1:75" s="101" customFormat="1">
      <c r="A61" s="99"/>
      <c r="B61" s="99"/>
      <c r="C61" s="100"/>
    </row>
    <row r="62" spans="1:75" s="101" customFormat="1">
      <c r="A62" s="99"/>
      <c r="B62" s="99"/>
      <c r="C62" s="100"/>
    </row>
    <row r="63" spans="1:75" s="101" customFormat="1">
      <c r="A63" s="99"/>
      <c r="B63" s="99"/>
      <c r="C63" s="100"/>
    </row>
    <row r="64" spans="1:75" s="101" customFormat="1">
      <c r="A64" s="99"/>
      <c r="B64" s="99"/>
      <c r="C64" s="100"/>
    </row>
    <row r="65" spans="1:4" s="101" customFormat="1">
      <c r="A65" s="99"/>
      <c r="B65" s="99"/>
      <c r="C65" s="100"/>
      <c r="D65" s="102"/>
    </row>
    <row r="66" spans="1:4" s="101" customFormat="1">
      <c r="A66" s="99"/>
      <c r="B66" s="99"/>
      <c r="C66" s="100"/>
    </row>
    <row r="67" spans="1:4" s="101" customFormat="1">
      <c r="A67" s="99"/>
      <c r="B67" s="99"/>
      <c r="C67" s="100"/>
    </row>
    <row r="68" spans="1:4" s="101" customFormat="1">
      <c r="A68" s="99"/>
      <c r="B68" s="103"/>
      <c r="C68" s="100"/>
    </row>
    <row r="69" spans="1:4" s="101" customFormat="1">
      <c r="A69" s="99"/>
      <c r="C69" s="100"/>
    </row>
    <row r="70" spans="1:4" s="101" customFormat="1">
      <c r="A70" s="99"/>
      <c r="C70" s="100"/>
    </row>
    <row r="71" spans="1:4" s="101" customFormat="1">
      <c r="A71" s="99"/>
      <c r="C71" s="100"/>
    </row>
    <row r="72" spans="1:4" s="101" customFormat="1">
      <c r="A72" s="99"/>
      <c r="C72" s="100"/>
    </row>
    <row r="73" spans="1:4" s="101" customFormat="1">
      <c r="A73" s="99"/>
      <c r="C73" s="100"/>
    </row>
    <row r="74" spans="1:4" s="101" customFormat="1">
      <c r="A74" s="99"/>
      <c r="C74" s="100"/>
    </row>
    <row r="75" spans="1:4" s="101" customFormat="1">
      <c r="A75" s="99"/>
      <c r="C75" s="100"/>
    </row>
    <row r="76" spans="1:4" s="101" customFormat="1">
      <c r="A76" s="99"/>
      <c r="C76" s="100"/>
    </row>
    <row r="77" spans="1:4" s="101" customFormat="1">
      <c r="A77" s="99"/>
      <c r="C77" s="100"/>
    </row>
    <row r="78" spans="1:4" s="101" customFormat="1">
      <c r="A78" s="99"/>
      <c r="C78" s="100"/>
    </row>
    <row r="79" spans="1:4" s="101" customFormat="1">
      <c r="A79" s="99"/>
      <c r="C79" s="100"/>
    </row>
    <row r="80" spans="1:4" s="101" customFormat="1">
      <c r="A80" s="99"/>
      <c r="C80" s="100"/>
    </row>
    <row r="81" spans="1:3" s="101" customFormat="1">
      <c r="A81" s="99"/>
      <c r="C81" s="100"/>
    </row>
    <row r="82" spans="1:3" s="101" customFormat="1">
      <c r="A82" s="99"/>
      <c r="C82" s="100"/>
    </row>
    <row r="83" spans="1:3" s="101" customFormat="1">
      <c r="A83" s="99"/>
      <c r="C83" s="100"/>
    </row>
    <row r="84" spans="1:3" s="101" customFormat="1">
      <c r="A84" s="99"/>
      <c r="C84" s="100"/>
    </row>
    <row r="85" spans="1:3" s="101" customFormat="1">
      <c r="A85" s="99"/>
      <c r="C85" s="100"/>
    </row>
    <row r="86" spans="1:3" s="101" customFormat="1">
      <c r="A86" s="99"/>
      <c r="C86" s="100"/>
    </row>
    <row r="87" spans="1:3" s="101" customFormat="1">
      <c r="A87" s="99"/>
      <c r="C87" s="100"/>
    </row>
    <row r="88" spans="1:3" s="101" customFormat="1">
      <c r="A88" s="99"/>
      <c r="C88" s="100"/>
    </row>
    <row r="89" spans="1:3" s="101" customFormat="1">
      <c r="A89" s="99"/>
      <c r="C89" s="100"/>
    </row>
    <row r="90" spans="1:3" s="101" customFormat="1">
      <c r="A90" s="99"/>
      <c r="C90" s="100"/>
    </row>
    <row r="91" spans="1:3" s="101" customFormat="1">
      <c r="A91" s="99"/>
      <c r="C91" s="100"/>
    </row>
    <row r="92" spans="1:3" s="101" customFormat="1">
      <c r="A92" s="99"/>
      <c r="C92" s="100"/>
    </row>
    <row r="93" spans="1:3" s="101" customFormat="1">
      <c r="A93" s="99"/>
      <c r="C93" s="100"/>
    </row>
    <row r="94" spans="1:3" s="101" customFormat="1">
      <c r="A94" s="99"/>
      <c r="C94" s="100"/>
    </row>
    <row r="95" spans="1:3" s="101" customFormat="1">
      <c r="A95" s="99"/>
      <c r="C95" s="100"/>
    </row>
    <row r="96" spans="1:3" s="101" customFormat="1">
      <c r="A96" s="99"/>
      <c r="C96" s="100"/>
    </row>
    <row r="97" spans="1:3" s="101" customFormat="1">
      <c r="A97" s="99"/>
      <c r="C97" s="100"/>
    </row>
    <row r="98" spans="1:3" s="101" customFormat="1">
      <c r="A98" s="99"/>
      <c r="C98" s="100"/>
    </row>
    <row r="99" spans="1:3" s="101" customFormat="1">
      <c r="A99" s="99"/>
      <c r="C99" s="100"/>
    </row>
    <row r="100" spans="1:3" s="101" customFormat="1">
      <c r="A100" s="99"/>
      <c r="C100" s="100"/>
    </row>
    <row r="101" spans="1:3" s="101" customFormat="1">
      <c r="A101" s="99"/>
      <c r="C101" s="100"/>
    </row>
    <row r="102" spans="1:3" s="101" customFormat="1">
      <c r="A102" s="99"/>
      <c r="C102" s="100"/>
    </row>
    <row r="103" spans="1:3" s="101" customFormat="1">
      <c r="A103" s="99"/>
      <c r="C103" s="100"/>
    </row>
    <row r="104" spans="1:3" s="101" customFormat="1">
      <c r="A104" s="99"/>
      <c r="C104" s="100"/>
    </row>
    <row r="105" spans="1:3" s="101" customFormat="1">
      <c r="A105" s="99"/>
      <c r="C105" s="100"/>
    </row>
    <row r="106" spans="1:3" s="101" customFormat="1">
      <c r="A106" s="99"/>
      <c r="C106" s="100"/>
    </row>
    <row r="107" spans="1:3" s="101" customFormat="1">
      <c r="A107" s="99"/>
      <c r="C107" s="100"/>
    </row>
    <row r="108" spans="1:3" s="101" customFormat="1">
      <c r="A108" s="99"/>
      <c r="C108" s="100"/>
    </row>
    <row r="109" spans="1:3" s="101" customFormat="1">
      <c r="A109" s="99"/>
      <c r="C109" s="100"/>
    </row>
    <row r="110" spans="1:3" s="101" customFormat="1">
      <c r="A110" s="99"/>
      <c r="C110" s="100"/>
    </row>
    <row r="111" spans="1:3" s="101" customFormat="1">
      <c r="A111" s="99"/>
      <c r="C111" s="100"/>
    </row>
    <row r="112" spans="1:3" s="101" customFormat="1">
      <c r="A112" s="99"/>
      <c r="C112" s="100"/>
    </row>
    <row r="113" spans="1:3" s="101" customFormat="1">
      <c r="A113" s="99"/>
      <c r="C113" s="100"/>
    </row>
    <row r="114" spans="1:3" s="101" customFormat="1">
      <c r="A114" s="99"/>
      <c r="C114" s="100"/>
    </row>
    <row r="115" spans="1:3" s="101" customFormat="1">
      <c r="A115" s="99"/>
      <c r="C115" s="100"/>
    </row>
    <row r="116" spans="1:3" s="101" customFormat="1">
      <c r="A116" s="99"/>
      <c r="C116" s="100"/>
    </row>
    <row r="117" spans="1:3" s="101" customFormat="1">
      <c r="A117" s="99"/>
      <c r="C117" s="100"/>
    </row>
    <row r="118" spans="1:3" s="101" customFormat="1">
      <c r="A118" s="99"/>
      <c r="C118" s="100"/>
    </row>
    <row r="119" spans="1:3" s="101" customFormat="1">
      <c r="A119" s="99"/>
      <c r="C119" s="100"/>
    </row>
    <row r="120" spans="1:3" s="101" customFormat="1">
      <c r="A120" s="99"/>
      <c r="C120" s="100"/>
    </row>
    <row r="121" spans="1:3" s="101" customFormat="1">
      <c r="A121" s="99"/>
      <c r="C121" s="100"/>
    </row>
  </sheetData>
  <phoneticPr fontId="16" type="noConversion"/>
  <dataValidations count="1">
    <dataValidation showInputMessage="1" showErrorMessage="1" sqref="C24 C16"/>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showInputMessage="1" showErrorMessage="1">
          <x14:formula1>
            <xm:f>Lists!$A$3:$A$4</xm:f>
          </x14:formula1>
          <xm:sqref>C38:C55 C20:C23 C35:C36 C28:C32 C8:C14 C17</xm:sqref>
        </x14:dataValidation>
        <x14:dataValidation type="list" showInputMessage="1" showErrorMessage="1">
          <x14:formula1>
            <xm:f>Lists!$C$3:$C$6</xm:f>
          </x14:formula1>
          <xm:sqref>C37 C25:C26</xm:sqref>
        </x14:dataValidation>
        <x14:dataValidation type="list" showInputMessage="1" showErrorMessage="1">
          <x14:formula1>
            <xm:f>Lists!$B$3:$B$5</xm:f>
          </x14:formula1>
          <xm:sqref>C15</xm:sqref>
        </x14:dataValidation>
        <x14:dataValidation type="list" showInputMessage="1" showErrorMessage="1">
          <x14:formula1>
            <xm:f>Lists!$D$3:$D$5</xm:f>
          </x14:formula1>
          <xm:sqref>C18:C19 C27</xm:sqref>
        </x14:dataValidation>
        <x14:dataValidation type="list" showInputMessage="1" showErrorMessage="1">
          <x14:formula1>
            <xm:f>Lists!$E$3:$E$5</xm:f>
          </x14:formula1>
          <xm:sqref>C34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workbookViewId="0">
      <selection activeCell="N36" sqref="N36:R40"/>
    </sheetView>
  </sheetViews>
  <sheetFormatPr baseColWidth="10" defaultColWidth="8.83203125" defaultRowHeight="14" x14ac:dyDescent="0"/>
  <cols>
    <col min="1" max="1" width="1.5" style="5" customWidth="1"/>
    <col min="2" max="4" width="8.83203125" style="5"/>
    <col min="5" max="5" width="15.1640625" style="5" customWidth="1"/>
    <col min="6" max="6" width="21" style="5" bestFit="1" customWidth="1"/>
    <col min="7" max="7" width="22.83203125" style="5" bestFit="1" customWidth="1"/>
    <col min="8" max="8" width="6.5" style="5" customWidth="1"/>
    <col min="9" max="9" width="7" style="5" bestFit="1" customWidth="1"/>
    <col min="10" max="10" width="13.5" style="5" bestFit="1" customWidth="1"/>
    <col min="11" max="11" width="17.6640625" style="5" customWidth="1"/>
    <col min="12" max="16384" width="8.83203125" style="5"/>
  </cols>
  <sheetData>
    <row r="1" spans="2:11" ht="6.75" customHeight="1" thickBot="1"/>
    <row r="2" spans="2:11" ht="9" customHeight="1">
      <c r="B2" s="73" t="s">
        <v>21</v>
      </c>
      <c r="C2" s="74"/>
      <c r="D2" s="74"/>
      <c r="E2" s="74"/>
      <c r="F2" s="74"/>
      <c r="G2" s="74"/>
      <c r="H2" s="74"/>
      <c r="I2" s="74"/>
      <c r="J2" s="74"/>
      <c r="K2" s="75"/>
    </row>
    <row r="3" spans="2:11" ht="15" thickBot="1">
      <c r="B3" s="76"/>
      <c r="C3" s="77"/>
      <c r="D3" s="77"/>
      <c r="E3" s="77"/>
      <c r="F3" s="77"/>
      <c r="G3" s="77"/>
      <c r="H3" s="77"/>
      <c r="I3" s="77"/>
      <c r="J3" s="77"/>
      <c r="K3" s="78"/>
    </row>
    <row r="4" spans="2:11" ht="56" customHeight="1" thickBot="1">
      <c r="B4" s="85" t="s">
        <v>0</v>
      </c>
      <c r="C4" s="86"/>
      <c r="D4" s="87"/>
      <c r="E4" s="47" t="s">
        <v>51</v>
      </c>
      <c r="F4" s="46" t="s">
        <v>1</v>
      </c>
      <c r="G4" s="88" t="s">
        <v>22</v>
      </c>
      <c r="H4" s="89"/>
      <c r="I4" s="89"/>
      <c r="J4" s="89"/>
      <c r="K4" s="90"/>
    </row>
    <row r="5" spans="2:11">
      <c r="B5" s="79" t="s">
        <v>23</v>
      </c>
      <c r="C5" s="60" t="s">
        <v>8</v>
      </c>
      <c r="D5" s="61"/>
      <c r="E5" s="61"/>
      <c r="F5" s="61"/>
      <c r="G5" s="61"/>
      <c r="H5" s="61"/>
      <c r="I5" s="61"/>
      <c r="J5" s="61"/>
      <c r="K5" s="62"/>
    </row>
    <row r="6" spans="2:11">
      <c r="B6" s="80"/>
      <c r="C6" s="63" t="s">
        <v>6</v>
      </c>
      <c r="D6" s="64"/>
      <c r="E6" s="64"/>
      <c r="F6" s="64"/>
      <c r="G6" s="64"/>
      <c r="H6" s="64"/>
      <c r="I6" s="64"/>
      <c r="J6" s="64"/>
      <c r="K6" s="65"/>
    </row>
    <row r="7" spans="2:11" ht="6" customHeight="1" thickBot="1">
      <c r="B7" s="80"/>
      <c r="C7" s="6"/>
      <c r="D7" s="6"/>
      <c r="E7" s="6"/>
      <c r="F7" s="6"/>
      <c r="G7" s="6"/>
      <c r="H7" s="6"/>
      <c r="I7" s="6"/>
      <c r="J7" s="6"/>
      <c r="K7" s="7"/>
    </row>
    <row r="8" spans="2:11" ht="21" customHeight="1" thickBot="1">
      <c r="B8" s="81"/>
      <c r="C8" s="67" t="s">
        <v>7</v>
      </c>
      <c r="D8" s="67"/>
      <c r="E8" s="67"/>
      <c r="F8" s="48" t="e">
        <f>'Prospect Grader'!#REF!</f>
        <v>#REF!</v>
      </c>
      <c r="G8" s="82" t="s">
        <v>24</v>
      </c>
      <c r="H8" s="83"/>
      <c r="I8" s="83"/>
      <c r="J8" s="83"/>
      <c r="K8" s="84"/>
    </row>
    <row r="9" spans="2:11" ht="18.75" customHeight="1">
      <c r="B9" s="57" t="s">
        <v>25</v>
      </c>
      <c r="C9" s="8" t="s">
        <v>26</v>
      </c>
      <c r="D9" s="9"/>
      <c r="E9" s="9"/>
      <c r="F9" s="9"/>
      <c r="G9" s="9"/>
      <c r="H9" s="9"/>
      <c r="I9" s="9"/>
      <c r="J9" s="9"/>
      <c r="K9" s="10"/>
    </row>
    <row r="10" spans="2:11" ht="13.5" customHeight="1">
      <c r="B10" s="58"/>
      <c r="C10" s="54" t="s">
        <v>5</v>
      </c>
      <c r="D10" s="11"/>
      <c r="E10" s="11"/>
      <c r="F10" s="12"/>
      <c r="G10" s="6"/>
      <c r="H10" s="13"/>
      <c r="I10" s="13"/>
      <c r="J10" s="13"/>
      <c r="K10" s="14"/>
    </row>
    <row r="11" spans="2:11" ht="6.75" customHeight="1">
      <c r="B11" s="58"/>
      <c r="D11" s="15"/>
      <c r="E11" s="15"/>
      <c r="F11" s="16"/>
      <c r="G11" s="6"/>
      <c r="H11" s="17"/>
      <c r="I11" s="17"/>
      <c r="J11" s="17"/>
      <c r="K11" s="18"/>
    </row>
    <row r="12" spans="2:11" ht="2.25" customHeight="1" thickBot="1">
      <c r="B12" s="58"/>
      <c r="C12" s="19"/>
      <c r="D12" s="15"/>
      <c r="E12" s="15"/>
      <c r="F12" s="16"/>
      <c r="G12" s="6"/>
      <c r="H12" s="17"/>
      <c r="I12" s="17"/>
      <c r="J12" s="17"/>
      <c r="K12" s="18"/>
    </row>
    <row r="13" spans="2:11" ht="20.25" customHeight="1" thickBot="1">
      <c r="B13" s="59"/>
      <c r="C13" s="20"/>
      <c r="D13" s="21"/>
      <c r="E13" s="21" t="s">
        <v>27</v>
      </c>
      <c r="F13" s="22">
        <v>0.25</v>
      </c>
      <c r="G13" s="23"/>
      <c r="H13" s="24"/>
      <c r="I13" s="24"/>
      <c r="J13" s="24"/>
      <c r="K13" s="25"/>
    </row>
    <row r="14" spans="2:11" ht="4.5" customHeight="1">
      <c r="B14" s="57" t="s">
        <v>28</v>
      </c>
      <c r="C14" s="68"/>
      <c r="D14" s="69"/>
      <c r="E14" s="69"/>
      <c r="F14" s="69"/>
      <c r="G14" s="69"/>
      <c r="H14" s="69"/>
      <c r="I14" s="69"/>
      <c r="J14" s="69"/>
      <c r="K14" s="65"/>
    </row>
    <row r="15" spans="2:11" ht="12" customHeight="1">
      <c r="B15" s="58"/>
      <c r="C15" s="63" t="s">
        <v>9</v>
      </c>
      <c r="D15" s="64"/>
      <c r="E15" s="64"/>
      <c r="F15" s="64"/>
      <c r="G15" s="64"/>
      <c r="H15" s="64"/>
      <c r="I15" s="64"/>
      <c r="J15" s="64"/>
      <c r="K15" s="65"/>
    </row>
    <row r="16" spans="2:11" ht="6.75" customHeight="1" thickBot="1">
      <c r="B16" s="58"/>
      <c r="C16" s="6"/>
      <c r="D16" s="6"/>
      <c r="E16" s="6"/>
      <c r="F16" s="6"/>
      <c r="G16" s="6"/>
      <c r="H16" s="6"/>
      <c r="I16" s="6"/>
      <c r="J16" s="6"/>
      <c r="K16" s="7"/>
    </row>
    <row r="17" spans="2:11" ht="16" thickBot="1">
      <c r="B17" s="58"/>
      <c r="C17" s="66" t="s">
        <v>29</v>
      </c>
      <c r="D17" s="66"/>
      <c r="E17" s="66"/>
      <c r="F17" s="49" t="e">
        <f>(('Prospect Grader'!#REF!*'Prospect Grader'!#REF!*'Prospect Grader'!#REF!)+('Prospect Grader'!#REF!*'Prospect Grader'!#REF!))/('Prospect Grader'!#REF!+'Prospect Grader'!#REF!)</f>
        <v>#REF!</v>
      </c>
      <c r="G17" s="70" t="s">
        <v>30</v>
      </c>
      <c r="H17" s="63"/>
      <c r="I17" s="63"/>
      <c r="J17" s="63"/>
      <c r="K17" s="7"/>
    </row>
    <row r="18" spans="2:11" ht="19" thickBot="1">
      <c r="B18" s="59"/>
      <c r="C18" s="67" t="s">
        <v>31</v>
      </c>
      <c r="D18" s="67"/>
      <c r="E18" s="67"/>
      <c r="F18" s="26" t="e">
        <f>(F8/F17)*F13</f>
        <v>#REF!</v>
      </c>
      <c r="G18" s="71"/>
      <c r="H18" s="72"/>
      <c r="I18" s="72"/>
      <c r="J18" s="72"/>
      <c r="K18" s="7"/>
    </row>
    <row r="19" spans="2:11" ht="15" customHeight="1">
      <c r="B19" s="57" t="s">
        <v>32</v>
      </c>
      <c r="C19" s="60" t="s">
        <v>33</v>
      </c>
      <c r="D19" s="61"/>
      <c r="E19" s="61"/>
      <c r="F19" s="61"/>
      <c r="G19" s="61"/>
      <c r="H19" s="61"/>
      <c r="I19" s="61"/>
      <c r="J19" s="61"/>
      <c r="K19" s="62"/>
    </row>
    <row r="20" spans="2:11" ht="12.75" customHeight="1">
      <c r="B20" s="58"/>
      <c r="C20" s="63" t="s">
        <v>34</v>
      </c>
      <c r="D20" s="64"/>
      <c r="E20" s="64"/>
      <c r="F20" s="64"/>
      <c r="G20" s="64"/>
      <c r="H20" s="64"/>
      <c r="I20" s="64"/>
      <c r="J20" s="64"/>
      <c r="K20" s="65"/>
    </row>
    <row r="21" spans="2:11" ht="5.25" customHeight="1" thickBot="1">
      <c r="B21" s="58"/>
      <c r="C21" s="6"/>
      <c r="D21" s="6"/>
      <c r="E21" s="6"/>
      <c r="F21" s="6"/>
      <c r="G21" s="6"/>
      <c r="H21" s="6"/>
      <c r="I21" s="6"/>
      <c r="J21" s="6"/>
      <c r="K21" s="7"/>
    </row>
    <row r="22" spans="2:11" ht="16" thickBot="1">
      <c r="B22" s="58"/>
      <c r="C22" s="6"/>
      <c r="D22" s="6"/>
      <c r="E22" s="27"/>
      <c r="F22" s="28" t="s">
        <v>35</v>
      </c>
      <c r="G22" s="28" t="s">
        <v>36</v>
      </c>
      <c r="H22" s="6"/>
      <c r="I22" s="6"/>
      <c r="J22" s="6"/>
      <c r="K22" s="7"/>
    </row>
    <row r="23" spans="2:11" ht="16" thickBot="1">
      <c r="B23" s="58"/>
      <c r="C23" s="66" t="s">
        <v>37</v>
      </c>
      <c r="D23" s="66"/>
      <c r="E23" s="66"/>
      <c r="F23" s="52">
        <f>'Prospect Grader'!C33</f>
        <v>3.0000000000000001E-3</v>
      </c>
      <c r="G23" s="53">
        <v>5.0000000000000001E-3</v>
      </c>
      <c r="H23" s="6" t="s">
        <v>38</v>
      </c>
      <c r="I23" s="6"/>
      <c r="J23" s="6"/>
      <c r="K23" s="7"/>
    </row>
    <row r="24" spans="2:11" ht="8" customHeight="1" thickBot="1">
      <c r="B24" s="58"/>
      <c r="C24" s="29"/>
      <c r="D24" s="29"/>
      <c r="E24" s="29"/>
      <c r="F24" s="30"/>
      <c r="G24" s="31"/>
      <c r="H24" s="6"/>
      <c r="I24" s="6"/>
      <c r="J24" s="6"/>
      <c r="K24" s="7"/>
    </row>
    <row r="25" spans="2:11" ht="19" thickBot="1">
      <c r="B25" s="59"/>
      <c r="C25" s="67" t="s">
        <v>39</v>
      </c>
      <c r="D25" s="67"/>
      <c r="E25" s="67"/>
      <c r="F25" s="32" t="e">
        <f>(F18/F23)</f>
        <v>#REF!</v>
      </c>
      <c r="G25" s="33" t="e">
        <f>F18/G23</f>
        <v>#REF!</v>
      </c>
      <c r="H25" s="6" t="s">
        <v>40</v>
      </c>
      <c r="I25" s="6"/>
      <c r="J25" s="6"/>
      <c r="K25" s="7"/>
    </row>
    <row r="26" spans="2:11" ht="13.5" customHeight="1">
      <c r="B26" s="57" t="s">
        <v>41</v>
      </c>
      <c r="C26" s="60" t="s">
        <v>42</v>
      </c>
      <c r="D26" s="61"/>
      <c r="E26" s="61"/>
      <c r="F26" s="61"/>
      <c r="G26" s="61"/>
      <c r="H26" s="61"/>
      <c r="I26" s="61"/>
      <c r="J26" s="61"/>
      <c r="K26" s="62"/>
    </row>
    <row r="27" spans="2:11" ht="12.75" customHeight="1">
      <c r="B27" s="58"/>
      <c r="C27" s="63" t="s">
        <v>43</v>
      </c>
      <c r="D27" s="64"/>
      <c r="E27" s="64"/>
      <c r="F27" s="64"/>
      <c r="G27" s="64"/>
      <c r="H27" s="64"/>
      <c r="I27" s="64"/>
      <c r="J27" s="64"/>
      <c r="K27" s="65"/>
    </row>
    <row r="28" spans="2:11" ht="3" customHeight="1" thickBot="1">
      <c r="B28" s="58"/>
      <c r="C28" s="6"/>
      <c r="D28" s="6"/>
      <c r="E28" s="6"/>
      <c r="F28" s="6"/>
      <c r="G28" s="6"/>
      <c r="H28" s="6"/>
      <c r="I28" s="6"/>
      <c r="J28" s="6"/>
      <c r="K28" s="7"/>
    </row>
    <row r="29" spans="2:11" ht="16" thickBot="1">
      <c r="B29" s="58"/>
      <c r="C29" s="6"/>
      <c r="D29" s="6"/>
      <c r="E29" s="27"/>
      <c r="F29" s="28" t="s">
        <v>35</v>
      </c>
      <c r="G29" s="28" t="s">
        <v>36</v>
      </c>
      <c r="H29" s="6"/>
      <c r="I29" s="6"/>
      <c r="J29" s="6"/>
      <c r="K29" s="7"/>
    </row>
    <row r="30" spans="2:11" ht="17" customHeight="1" thickBot="1">
      <c r="B30" s="58"/>
      <c r="C30" s="66" t="s">
        <v>44</v>
      </c>
      <c r="D30" s="66"/>
      <c r="E30" s="66"/>
      <c r="F30" s="50">
        <f>'Prospect Grader'!C24</f>
        <v>0.02</v>
      </c>
      <c r="G30" s="51">
        <v>0.04</v>
      </c>
      <c r="H30" s="6" t="s">
        <v>45</v>
      </c>
      <c r="I30" s="6"/>
      <c r="J30" s="6"/>
      <c r="K30" s="7"/>
    </row>
    <row r="31" spans="2:11" ht="8" customHeight="1" thickBot="1">
      <c r="B31" s="58"/>
      <c r="C31" s="29"/>
      <c r="D31" s="29"/>
      <c r="E31" s="29"/>
      <c r="F31" s="30"/>
      <c r="G31" s="31"/>
      <c r="H31" s="6"/>
      <c r="I31" s="6"/>
      <c r="J31" s="6"/>
      <c r="K31" s="7"/>
    </row>
    <row r="32" spans="2:11" ht="19" customHeight="1" thickBot="1">
      <c r="B32" s="59"/>
      <c r="C32" s="67" t="s">
        <v>46</v>
      </c>
      <c r="D32" s="67"/>
      <c r="E32" s="67"/>
      <c r="F32" s="34" t="e">
        <f>(F25/F30)</f>
        <v>#REF!</v>
      </c>
      <c r="G32" s="35" t="e">
        <f>G25/G30</f>
        <v>#REF!</v>
      </c>
      <c r="H32" s="6" t="s">
        <v>40</v>
      </c>
      <c r="I32" s="6"/>
      <c r="J32" s="23"/>
      <c r="K32" s="36"/>
    </row>
    <row r="33" spans="2:11">
      <c r="B33" s="37"/>
      <c r="C33" s="38"/>
      <c r="D33" s="38"/>
      <c r="E33" s="38"/>
      <c r="F33" s="38"/>
      <c r="G33" s="38"/>
      <c r="H33" s="38"/>
      <c r="I33" s="38" t="s">
        <v>47</v>
      </c>
      <c r="J33" s="39" t="s">
        <v>48</v>
      </c>
      <c r="K33" s="40" t="s">
        <v>49</v>
      </c>
    </row>
    <row r="34" spans="2:11">
      <c r="B34" s="41"/>
      <c r="C34" s="42"/>
      <c r="D34" s="42"/>
      <c r="E34" s="42"/>
      <c r="F34" s="42"/>
      <c r="G34" s="43"/>
      <c r="H34" s="42"/>
      <c r="I34" s="42"/>
      <c r="J34" s="44"/>
      <c r="K34" s="45" t="s">
        <v>50</v>
      </c>
    </row>
    <row r="35" spans="2:11">
      <c r="B35" s="41"/>
      <c r="C35" s="41"/>
      <c r="D35" s="41"/>
      <c r="E35" s="41"/>
      <c r="F35" s="41"/>
      <c r="G35" s="41"/>
      <c r="H35" s="41"/>
      <c r="I35" s="41"/>
      <c r="J35" s="41"/>
    </row>
    <row r="36" spans="2:11">
      <c r="B36" s="41"/>
      <c r="C36" s="41"/>
      <c r="D36" s="41"/>
      <c r="E36" s="41"/>
      <c r="F36" s="41"/>
      <c r="G36" s="41"/>
      <c r="H36" s="41"/>
      <c r="I36" s="41"/>
      <c r="J36" s="41"/>
    </row>
    <row r="37" spans="2:11">
      <c r="B37" s="41"/>
      <c r="C37" s="41"/>
      <c r="D37" s="41"/>
      <c r="E37" s="41"/>
      <c r="F37" s="41"/>
      <c r="G37" s="41"/>
      <c r="H37" s="41"/>
      <c r="I37" s="41"/>
      <c r="J37" s="41"/>
    </row>
    <row r="38" spans="2:11">
      <c r="B38" s="41"/>
      <c r="C38" s="41"/>
      <c r="D38" s="41"/>
      <c r="E38" s="41"/>
      <c r="F38" s="41"/>
      <c r="G38" s="41"/>
      <c r="H38" s="41"/>
      <c r="I38" s="41"/>
      <c r="J38" s="41"/>
    </row>
    <row r="39" spans="2:11">
      <c r="B39" s="41"/>
      <c r="C39" s="41"/>
      <c r="D39" s="41"/>
      <c r="E39" s="41"/>
      <c r="F39" s="41"/>
      <c r="G39" s="41"/>
      <c r="H39" s="41"/>
      <c r="I39" s="41"/>
      <c r="J39" s="41"/>
    </row>
    <row r="40" spans="2:11">
      <c r="B40" s="41"/>
      <c r="C40" s="41"/>
      <c r="D40" s="41"/>
      <c r="E40" s="41"/>
      <c r="F40" s="41"/>
      <c r="G40" s="41"/>
      <c r="H40" s="41"/>
      <c r="I40" s="41"/>
      <c r="J40" s="41"/>
    </row>
    <row r="41" spans="2:11">
      <c r="B41" s="41"/>
      <c r="C41" s="41"/>
      <c r="D41" s="41"/>
      <c r="E41" s="41"/>
      <c r="F41" s="41"/>
      <c r="G41" s="41"/>
      <c r="H41" s="41"/>
      <c r="I41" s="41"/>
      <c r="J41" s="41"/>
    </row>
    <row r="42" spans="2:11">
      <c r="B42" s="41"/>
      <c r="C42" s="41"/>
      <c r="D42" s="41"/>
      <c r="E42" s="41"/>
      <c r="F42" s="41"/>
      <c r="G42" s="41"/>
      <c r="H42" s="41"/>
      <c r="I42" s="41"/>
      <c r="J42" s="41"/>
    </row>
    <row r="43" spans="2:11">
      <c r="B43" s="41"/>
      <c r="C43" s="41"/>
      <c r="D43" s="41"/>
      <c r="E43" s="41"/>
      <c r="F43" s="41"/>
      <c r="G43" s="41"/>
      <c r="H43" s="41"/>
      <c r="I43" s="41"/>
      <c r="J43" s="41"/>
    </row>
    <row r="44" spans="2:11">
      <c r="B44" s="41"/>
      <c r="C44" s="41"/>
      <c r="D44" s="41"/>
      <c r="E44" s="41"/>
      <c r="F44" s="41"/>
      <c r="G44" s="41"/>
      <c r="H44" s="41"/>
      <c r="I44" s="41"/>
      <c r="J44" s="41"/>
    </row>
    <row r="45" spans="2:11">
      <c r="B45" s="41"/>
      <c r="C45" s="41"/>
      <c r="D45" s="41"/>
      <c r="E45" s="41"/>
      <c r="F45" s="41"/>
      <c r="G45" s="41"/>
      <c r="H45" s="41"/>
      <c r="I45" s="41"/>
      <c r="J45" s="41"/>
    </row>
    <row r="46" spans="2:11">
      <c r="B46" s="41"/>
      <c r="C46" s="41"/>
      <c r="D46" s="41"/>
      <c r="E46" s="41"/>
      <c r="F46" s="41"/>
      <c r="G46" s="41"/>
      <c r="H46" s="41"/>
      <c r="I46" s="41"/>
      <c r="J46" s="41"/>
    </row>
    <row r="47" spans="2:11">
      <c r="B47" s="55"/>
      <c r="C47" s="55"/>
      <c r="D47" s="55"/>
      <c r="E47" s="55"/>
      <c r="F47" s="55"/>
      <c r="G47" s="55"/>
      <c r="H47" s="55"/>
      <c r="I47" s="55"/>
      <c r="J47" s="55"/>
    </row>
    <row r="48" spans="2:11">
      <c r="B48" s="56"/>
      <c r="C48" s="56"/>
      <c r="D48" s="56"/>
      <c r="E48" s="56"/>
      <c r="F48" s="56"/>
      <c r="G48" s="56"/>
      <c r="H48" s="56"/>
      <c r="I48" s="56"/>
      <c r="J48" s="56"/>
    </row>
    <row r="49" spans="2:10">
      <c r="B49" s="41"/>
      <c r="C49" s="41"/>
      <c r="D49" s="41"/>
      <c r="E49" s="41"/>
      <c r="F49" s="41"/>
      <c r="G49" s="41"/>
      <c r="H49" s="41"/>
      <c r="I49" s="41"/>
      <c r="J49" s="41"/>
    </row>
    <row r="50" spans="2:10">
      <c r="B50" s="41"/>
      <c r="C50" s="41"/>
      <c r="D50" s="41"/>
      <c r="E50" s="41"/>
      <c r="F50" s="41"/>
      <c r="G50" s="41"/>
      <c r="H50" s="41"/>
      <c r="I50" s="41"/>
      <c r="J50" s="41"/>
    </row>
    <row r="51" spans="2:10">
      <c r="B51" s="41"/>
      <c r="C51" s="41"/>
      <c r="D51" s="41"/>
      <c r="E51" s="41"/>
      <c r="F51" s="41"/>
      <c r="G51" s="41"/>
      <c r="H51" s="41"/>
      <c r="I51" s="41"/>
      <c r="J51" s="41"/>
    </row>
    <row r="52" spans="2:10">
      <c r="B52" s="41"/>
      <c r="C52" s="41"/>
      <c r="D52" s="41"/>
      <c r="E52" s="41"/>
      <c r="F52" s="41"/>
      <c r="G52" s="41"/>
      <c r="H52" s="41"/>
      <c r="I52" s="41"/>
      <c r="J52" s="41"/>
    </row>
    <row r="53" spans="2:10">
      <c r="B53" s="41"/>
      <c r="C53" s="41"/>
      <c r="D53" s="41"/>
      <c r="E53" s="41"/>
      <c r="F53" s="41"/>
      <c r="G53" s="41"/>
      <c r="H53" s="41"/>
      <c r="I53" s="41"/>
      <c r="J53" s="41"/>
    </row>
    <row r="54" spans="2:10">
      <c r="B54" s="41"/>
      <c r="C54" s="41"/>
      <c r="D54" s="41"/>
      <c r="E54" s="41"/>
      <c r="F54" s="41"/>
      <c r="G54" s="41"/>
      <c r="H54" s="41"/>
      <c r="I54" s="41"/>
      <c r="J54" s="41"/>
    </row>
    <row r="55" spans="2:10">
      <c r="B55" s="41"/>
      <c r="C55" s="41"/>
      <c r="D55" s="41"/>
      <c r="E55" s="41"/>
      <c r="F55" s="41"/>
      <c r="G55" s="41"/>
      <c r="H55" s="41"/>
      <c r="I55" s="41"/>
      <c r="J55" s="41"/>
    </row>
  </sheetData>
  <mergeCells count="28">
    <mergeCell ref="B2:K3"/>
    <mergeCell ref="B5:B8"/>
    <mergeCell ref="C5:K5"/>
    <mergeCell ref="C6:K6"/>
    <mergeCell ref="C8:E8"/>
    <mergeCell ref="G8:K8"/>
    <mergeCell ref="B4:D4"/>
    <mergeCell ref="G4:K4"/>
    <mergeCell ref="B9:B13"/>
    <mergeCell ref="B14:B18"/>
    <mergeCell ref="C14:K14"/>
    <mergeCell ref="C15:K15"/>
    <mergeCell ref="C17:E17"/>
    <mergeCell ref="G17:J17"/>
    <mergeCell ref="C18:E18"/>
    <mergeCell ref="G18:J18"/>
    <mergeCell ref="B47:J47"/>
    <mergeCell ref="B48:J48"/>
    <mergeCell ref="B19:B25"/>
    <mergeCell ref="C19:K19"/>
    <mergeCell ref="C20:K20"/>
    <mergeCell ref="C23:E23"/>
    <mergeCell ref="C25:E25"/>
    <mergeCell ref="B26:B32"/>
    <mergeCell ref="C26:K26"/>
    <mergeCell ref="C27:K27"/>
    <mergeCell ref="C30:E30"/>
    <mergeCell ref="C32:E32"/>
  </mergeCells>
  <phoneticPr fontId="16" type="noConversion"/>
  <hyperlinks>
    <hyperlink ref="K33" r:id="rId1"/>
  </hyperlinks>
  <pageMargins left="0.2" right="0.2" top="0.75" bottom="0.75" header="0.3" footer="0.3"/>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topLeftCell="C1" workbookViewId="0">
      <selection activeCell="K3" sqref="K3"/>
    </sheetView>
  </sheetViews>
  <sheetFormatPr baseColWidth="10" defaultColWidth="8.83203125" defaultRowHeight="14" x14ac:dyDescent="0"/>
  <cols>
    <col min="6" max="6" width="13.83203125" bestFit="1" customWidth="1"/>
    <col min="7" max="7" width="18.33203125" bestFit="1" customWidth="1"/>
    <col min="9" max="9" width="12.5" bestFit="1" customWidth="1"/>
    <col min="10" max="10" width="15.5" bestFit="1" customWidth="1"/>
    <col min="11" max="11" width="25.1640625" bestFit="1" customWidth="1"/>
    <col min="12" max="12" width="29.6640625" bestFit="1" customWidth="1"/>
  </cols>
  <sheetData>
    <row r="2" spans="1:12">
      <c r="F2" t="s">
        <v>93</v>
      </c>
      <c r="G2" t="s">
        <v>94</v>
      </c>
      <c r="H2" t="s">
        <v>72</v>
      </c>
      <c r="I2" t="s">
        <v>76</v>
      </c>
      <c r="J2" t="s">
        <v>84</v>
      </c>
      <c r="K2" t="s">
        <v>17</v>
      </c>
      <c r="L2" t="s">
        <v>18</v>
      </c>
    </row>
    <row r="3" spans="1:12">
      <c r="A3" t="s">
        <v>103</v>
      </c>
      <c r="B3" t="s">
        <v>106</v>
      </c>
      <c r="C3" s="2" t="s">
        <v>114</v>
      </c>
      <c r="D3" s="3" t="s">
        <v>104</v>
      </c>
      <c r="E3" s="3" t="s">
        <v>107</v>
      </c>
      <c r="F3" s="2" t="s">
        <v>64</v>
      </c>
      <c r="G3" s="2" t="s">
        <v>70</v>
      </c>
      <c r="H3" s="2" t="s">
        <v>73</v>
      </c>
      <c r="I3" s="2" t="s">
        <v>77</v>
      </c>
      <c r="J3" t="s">
        <v>85</v>
      </c>
    </row>
    <row r="4" spans="1:12">
      <c r="A4" t="s">
        <v>108</v>
      </c>
      <c r="B4" t="s">
        <v>107</v>
      </c>
      <c r="C4" s="1" t="s">
        <v>112</v>
      </c>
      <c r="D4" t="s">
        <v>128</v>
      </c>
      <c r="E4" t="s">
        <v>104</v>
      </c>
      <c r="F4" s="1" t="s">
        <v>65</v>
      </c>
      <c r="G4" t="s">
        <v>71</v>
      </c>
      <c r="H4" s="1" t="s">
        <v>66</v>
      </c>
      <c r="I4" s="2" t="s">
        <v>78</v>
      </c>
      <c r="J4" t="s">
        <v>88</v>
      </c>
    </row>
    <row r="5" spans="1:12">
      <c r="B5" t="s">
        <v>104</v>
      </c>
      <c r="C5" s="1" t="s">
        <v>115</v>
      </c>
      <c r="D5" t="s">
        <v>129</v>
      </c>
      <c r="E5" t="s">
        <v>128</v>
      </c>
      <c r="F5" s="1" t="s">
        <v>66</v>
      </c>
      <c r="G5" s="2" t="s">
        <v>67</v>
      </c>
      <c r="H5" s="2" t="s">
        <v>74</v>
      </c>
      <c r="I5" s="2" t="s">
        <v>79</v>
      </c>
      <c r="J5" t="s">
        <v>87</v>
      </c>
    </row>
    <row r="6" spans="1:12">
      <c r="C6" s="2" t="s">
        <v>63</v>
      </c>
      <c r="F6" s="2" t="s">
        <v>67</v>
      </c>
      <c r="G6" s="2" t="s">
        <v>68</v>
      </c>
      <c r="H6" s="2" t="s">
        <v>75</v>
      </c>
      <c r="I6" s="2" t="s">
        <v>80</v>
      </c>
      <c r="J6" t="s">
        <v>86</v>
      </c>
    </row>
    <row r="7" spans="1:12">
      <c r="F7" s="2" t="s">
        <v>68</v>
      </c>
      <c r="G7" s="2" t="s">
        <v>69</v>
      </c>
      <c r="I7" t="s">
        <v>81</v>
      </c>
      <c r="J7" t="s">
        <v>89</v>
      </c>
    </row>
    <row r="8" spans="1:12">
      <c r="F8" s="2" t="s">
        <v>69</v>
      </c>
      <c r="G8" s="2" t="s">
        <v>62</v>
      </c>
      <c r="I8" s="2" t="s">
        <v>82</v>
      </c>
      <c r="J8" t="s">
        <v>92</v>
      </c>
    </row>
    <row r="9" spans="1:12">
      <c r="F9" s="2" t="s">
        <v>62</v>
      </c>
      <c r="G9" s="2" t="s">
        <v>63</v>
      </c>
      <c r="I9" t="s">
        <v>83</v>
      </c>
      <c r="J9" t="s">
        <v>90</v>
      </c>
    </row>
    <row r="10" spans="1:12">
      <c r="F10" s="2" t="s">
        <v>63</v>
      </c>
      <c r="J10" t="s">
        <v>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Prospect Grader</vt:lpstr>
      <vt:lpstr>Inbound Marketing Goals</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pcaputa</dc:creator>
  <cp:lastModifiedBy>Patrick Shea</cp:lastModifiedBy>
  <cp:lastPrinted>2011-01-03T20:03:14Z</cp:lastPrinted>
  <dcterms:created xsi:type="dcterms:W3CDTF">2010-12-17T14:20:31Z</dcterms:created>
  <dcterms:modified xsi:type="dcterms:W3CDTF">2012-10-13T02:27:37Z</dcterms:modified>
</cp:coreProperties>
</file>