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Cache/pivotCacheDefinition14.xml" ContentType="application/vnd.openxmlformats-officedocument.spreadsheetml.pivotCacheDefinition+xml"/>
  <Override PartName="/xl/timelineCaches/timelineCache1.xml" ContentType="application/vnd.ms-excel.timelineCache+xml"/>
  <Override PartName="/xl/timelineCaches/timelineCache2.xml" ContentType="application/vnd.ms-excel.timeline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pivotTables/pivotTable7.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pivotTables/pivotTable8.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3.xml" ContentType="application/vnd.openxmlformats-officedocument.themeOverride+xml"/>
  <Override PartName="/xl/pivotTables/pivotTable9.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timelines/timeline1.xml" ContentType="application/vnd.ms-excel.timeline+xml"/>
  <Override PartName="/xl/pivotTables/pivotTable10.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xl/timelines/timeline2.xml" ContentType="application/vnd.ms-excel.timeline+xml"/>
  <Override PartName="/xl/pivotTables/pivotTable11.xml" ContentType="application/vnd.openxmlformats-officedocument.spreadsheetml.pivotTable+xml"/>
  <Override PartName="/xl/drawings/drawing6.xml" ContentType="application/vnd.openxmlformats-officedocument.drawing+xml"/>
  <Override PartName="/xl/slicers/slicer6.xml" ContentType="application/vnd.ms-excel.slicer+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drawings/drawing7.xml" ContentType="application/vnd.openxmlformats-officedocument.drawing+xml"/>
  <Override PartName="/xl/activeX/activeX1.xml" ContentType="application/vnd.ms-office.activeX+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53222"/>
  <mc:AlternateContent xmlns:mc="http://schemas.openxmlformats.org/markup-compatibility/2006">
    <mc:Choice Requires="x15">
      <x15ac:absPath xmlns:x15ac="http://schemas.microsoft.com/office/spreadsheetml/2010/11/ac" url="C:\Users\Administrator\Cloud Drive\Documents\"/>
    </mc:Choice>
  </mc:AlternateContent>
  <workbookProtection workbookAlgorithmName="SHA-512" workbookHashValue="3tBMj+8awFeIdMlsdn30PdxSCmawxhDXnCSfr1EgPDRZEMKNboW1kpEVn3IWT6zXwq8vqROdrAvmGPpJCxpluQ==" workbookSaltValue="X1k8urZEatuvZyzNe66ing==" workbookSpinCount="100000" lockStructure="1"/>
  <bookViews>
    <workbookView xWindow="0" yWindow="0" windowWidth="15315" windowHeight="4635" tabRatio="789"/>
  </bookViews>
  <sheets>
    <sheet name="Cash Forecast" sheetId="6" r:id="rId1"/>
    <sheet name="Aged Cash Received" sheetId="5" r:id="rId2"/>
    <sheet name="Aged Cash Requirements" sheetId="8" r:id="rId3"/>
    <sheet name="Customer Transactions" sheetId="12" r:id="rId4"/>
    <sheet name="Vendor Transactions" sheetId="11" r:id="rId5"/>
    <sheet name="Trial Balance" sheetId="9" r:id="rId6"/>
    <sheet name="Dashboard" sheetId="10" r:id="rId7"/>
    <sheet name="Age As Of" sheetId="3" state="hidden" r:id="rId8"/>
    <sheet name="Calendar" sheetId="2" state="hidden" r:id="rId9"/>
    <sheet name="Dictionary" sheetId="1" state="hidden" r:id="rId10"/>
  </sheets>
  <definedNames>
    <definedName name="_xlcn.LinkedTable_AgeAsOf" hidden="1">AgeAsOf[]</definedName>
    <definedName name="_xlcn.LinkedTable_AgingPeriods" hidden="1">AgingPeriods[]</definedName>
    <definedName name="_xlcn.LinkedTable_Calendar" hidden="1">Calendar[]</definedName>
    <definedName name="_xlcn.LinkedTable_DocumentType" hidden="1">DocumentType[]</definedName>
    <definedName name="_xlcn.LinkedTable_TimeCalc" hidden="1">TimeCalc[]</definedName>
    <definedName name="_xlcn.LinkedTable_TransactionType" hidden="1">TransactionType[]</definedName>
    <definedName name="LastDate">'Aged Cash Received'!$C$17</definedName>
    <definedName name="_xlnm.Print_Area" localSheetId="6">Dashboard!$Z$1001:$Z$1002</definedName>
    <definedName name="Slicer_Account_Group">#N/A</definedName>
    <definedName name="Slicer_AccountSet">#N/A</definedName>
    <definedName name="Slicer_AccountSet1">#N/A</definedName>
    <definedName name="Slicer_Age_As_Of_Day">#N/A</definedName>
    <definedName name="Slicer_Age_As_Of_Month">#N/A</definedName>
    <definedName name="Slicer_Age_As_Of_Year">#N/A</definedName>
    <definedName name="Slicer_Calculation">#N/A</definedName>
    <definedName name="Slicer_CalendarYear">#N/A</definedName>
    <definedName name="Slicer_Comparison">#N/A</definedName>
    <definedName name="Slicer_Customer_Number">#N/A</definedName>
    <definedName name="Slicer_DayOfMonth">#N/A</definedName>
    <definedName name="Slicer_Description">#N/A</definedName>
    <definedName name="Slicer_Description1">#N/A</definedName>
    <definedName name="Slicer_Document_Type">#N/A</definedName>
    <definedName name="Slicer_Fully_Paid">#N/A</definedName>
    <definedName name="Slicer_Fully_Paid1">#N/A</definedName>
    <definedName name="Slicer_MonthOfYear">#N/A</definedName>
    <definedName name="Slicer_Ship_To_Location">#N/A</definedName>
    <definedName name="Slicer_State">#N/A</definedName>
    <definedName name="Slicer_State1">#N/A</definedName>
    <definedName name="Slicer_Vendor_Number">#N/A</definedName>
    <definedName name="Slicer_Zip">#N/A</definedName>
    <definedName name="Timeline_Posting_Date">#N/A</definedName>
    <definedName name="Timeline_Posting_Date1">#N/A</definedName>
  </definedNames>
  <calcPr calcId="152511" concurrentCalc="0"/>
  <pivotCaches>
    <pivotCache cacheId="1" r:id="rId11"/>
    <pivotCache cacheId="2" r:id="rId12"/>
    <pivotCache cacheId="7" r:id="rId13"/>
    <pivotCache cacheId="37" r:id="rId14"/>
    <pivotCache cacheId="40" r:id="rId15"/>
    <pivotCache cacheId="43" r:id="rId16"/>
    <pivotCache cacheId="46" r:id="rId17"/>
    <pivotCache cacheId="49" r:id="rId18"/>
  </pivotCaches>
  <extLst>
    <ext xmlns:x14="http://schemas.microsoft.com/office/spreadsheetml/2009/9/main" uri="{876F7934-8845-4945-9796-88D515C7AA90}">
      <x14:pivotCaches>
        <pivotCache cacheId="8" r:id="rId19"/>
      </x14:pivotCaches>
    </ext>
    <ext xmlns:x14="http://schemas.microsoft.com/office/spreadsheetml/2009/9/main" uri="{BBE1A952-AA13-448e-AADC-164F8A28A991}">
      <x14:slicerCaches>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 r:id="rId39"/>
        <x14:slicerCache r:id="rId40"/>
        <x14:slicerCache r:id="rId41"/>
      </x14:slicerCaches>
    </ext>
    <ext xmlns:x14="http://schemas.microsoft.com/office/spreadsheetml/2009/9/main" uri="{79F54976-1DA5-4618-B147-4CDE4B953A38}">
      <x14:workbookPr/>
    </ext>
    <ext xmlns:x15="http://schemas.microsoft.com/office/spreadsheetml/2010/11/main" uri="{841E416B-1EF1-43b6-AB56-02D37102CBD5}">
      <x15:pivotCaches>
        <pivotCache cacheId="10" r:id="rId42"/>
        <pivotCache cacheId="11" r:id="rId43"/>
        <pivotCache cacheId="52" r:id="rId44"/>
        <pivotCache cacheId="55" r:id="rId45"/>
      </x15:pivotCaches>
    </ext>
    <ext xmlns:x15="http://schemas.microsoft.com/office/spreadsheetml/2010/11/main" uri="{983426D0-5260-488c-9760-48F4B6AC55F4}">
      <x15:pivotTableReferences>
        <x15:pivotTableReference r:id="rId46"/>
        <x15:pivotTableReference r:id="rId47"/>
        <x15:pivotTableReference r:id="rId48"/>
        <x15:pivotTableReference r:id="rId49"/>
      </x15:pivotTableReferences>
    </ext>
    <ext xmlns:x15="http://schemas.microsoft.com/office/spreadsheetml/2010/11/main" uri="{A2CB5862-8E78-49c6-8D9D-AF26E26ADB89}">
      <x15:timelineCachePivotCaches>
        <pivotCache cacheId="13" r:id="rId50"/>
      </x15:timelineCachePivotCaches>
    </ext>
    <ext xmlns:x15="http://schemas.microsoft.com/office/spreadsheetml/2010/11/main" uri="{D0CA8CA8-9F24-4464-BF8E-62219DCF47F9}">
      <x15:timelineCacheRefs>
        <x15:timelineCacheRef r:id="rId51"/>
        <x15:timelineCacheRef r:id="rId52"/>
      </x15:timelineCacheRefs>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ARDocuments_c7ccc6ce-e02a-46ac-8863-2730f614d666" name="ARDocuments" connection="SAGEBI"/>
          <x15:modelTable id="ARReceipts_73271661-4628-4e53-baca-ea2bfe021e0a" name="ARReceipts" connection="SAGEBI"/>
          <x15:modelTable id="Customer Group_b2b3741d-1c79-41cd-b9be-0e75740520d2" name="Customer Group" connection="SAGEBI"/>
          <x15:modelTable id="Customers_6d9f11b9-90ba-4873-8a89-96acc8678f09" name="Customers" connection="SAGEBI"/>
          <x15:modelTable id="APDocuments_a4091699-d40b-411e-953e-b7f9b7ec9541" name="APDocuments" connection="SAGEBI"/>
          <x15:modelTable id="APPayments_53547b62-61f2-4c55-beba-bcf08f583a8c" name="APPayments" connection="SAGEBI"/>
          <x15:modelTable id="Vendor Group_d63936fb-ea6f-405c-b57b-024d198d74a4" name="Vendor Group" connection="SAGEBI"/>
          <x15:modelTable id="Vendor_d267e8e4-9448-42eb-bf8d-790537e0b6d7" name="Vendor" connection="SAGEBI"/>
          <x15:modelTable id="COA_d3b6efbc-aefb-4595-8310-d7eb6541f18e" name="COA" connection="SAGEBI"/>
          <x15:modelTable id="Actual Budget_5995aedc-1e28-484d-81d5-2705008bd215" name="Actual Budget" connection="SAGEBI"/>
          <x15:modelTable id="GL Entries_6f021173-5e6c-4301-9418-3c9de2305be8" name="GL Entries" connection="SAGEBI"/>
          <x15:modelTable id="OpenBAL_ca65479c-e309-46c7-b195-f5daaf57e096" name="OpenBAL" connection="SAGEBI"/>
          <x15:modelTable id="TransactionType-e3cc31fb-f676-4248-9275-525309aacb33" name="TransactionType" connection="LinkedTable_TransactionType"/>
          <x15:modelTable id="TimeCalc-483b68a0-d953-47d3-bb04-a8cb93497ee9" name="TimeCalc" connection="LinkedTable_TimeCalc"/>
          <x15:modelTable id="DocumentType-fd165b9b-a6b7-4139-9637-81dabe1e8d83" name="DocumentType" connection="LinkedTable_DocumentType"/>
          <x15:modelTable id="Calendar-3035b8af-8ece-4c8b-84a6-a9829fc3c844" name="Calendar" connection="LinkedTable_Calendar"/>
          <x15:modelTable id="AgingPeriods-5d1fa760-d01f-4ef2-96bf-881d2b007d8a" name="AgingPeriods" connection="LinkedTable_AgingPeriods"/>
          <x15:modelTable id="AgeAsOf-9403d723-5050-4606-ab05-d97dead9b4a0" name="AgeAsOf" connection="LinkedTable_AgeAsOf"/>
        </x15:modelTables>
        <x15:modelRelationships>
          <x15:modelRelationship fromTable="ARDocuments" fromColumn="Customer Number" toTable="Customers" toColumn="Customer Number"/>
          <x15:modelRelationship fromTable="ARDocuments" fromColumn="Posting Date" toTable="Calendar" toColumn="TransDate"/>
          <x15:modelRelationship fromTable="ARDocuments" fromColumn="Transaction Type" toTable="TransactionType" toColumn="TRXTYPEID"/>
          <x15:modelRelationship fromTable="ARDocuments" fromColumn="Document Type" toTable="DocumentType" toColumn="DOCTYPEID"/>
          <x15:modelRelationship fromTable="ARReceipts" fromColumn="UNIQ" toTable="ARDocuments" toColumn="UNIQ"/>
          <x15:modelRelationship fromTable="Customers" fromColumn="Group Code" toTable="Customer Group" toColumn="Group Code"/>
          <x15:modelRelationship fromTable="APDocuments" fromColumn="Vendor Number" toTable="Vendor" toColumn="Vendor Number"/>
          <x15:modelRelationship fromTable="APDocuments" fromColumn="Document Type" toTable="DocumentType" toColumn="DOCTYPEID"/>
          <x15:modelRelationship fromTable="APDocuments" fromColumn="Transaction Type" toTable="TransactionType" toColumn="TRXTYPEID"/>
          <x15:modelRelationship fromTable="APDocuments" fromColumn="Posting Date" toTable="Calendar" toColumn="TransDate"/>
          <x15:modelRelationship fromTable="APPayments" fromColumn="UNIQ" toTable="APDocuments" toColumn="UNIQ"/>
          <x15:modelRelationship fromTable="Vendor" fromColumn="Group Code" toTable="Vendor Group" toColumn="Group Code"/>
          <x15:modelRelationship fromTable="Actual Budget" fromColumn="Date" toTable="Calendar" toColumn="TransDate"/>
          <x15:modelRelationship fromTable="Actual Budget" fromColumn="Unformatted Account" toTable="COA" toColumn="Unformatted Account"/>
          <x15:modelRelationship fromTable="GL Entries" fromColumn="Posting Date" toTable="Calendar" toColumn="TransDate"/>
          <x15:modelRelationship fromTable="GL Entries" fromColumn="Unformatted Account" toTable="COA" toColumn="Unformatted Account"/>
          <x15:modelRelationship fromTable="OpenBAL" fromColumn="Unformatted Account" toTable="COA" toColumn="Unformatted Account"/>
        </x15:modelRelationships>
      </x15:dataModel>
    </ext>
  </extLst>
</workbook>
</file>

<file path=xl/calcChain.xml><?xml version="1.0" encoding="utf-8"?>
<calcChain xmlns="http://schemas.openxmlformats.org/spreadsheetml/2006/main">
  <c r="E5" i="6" l="1"/>
  <c r="F5" i="6"/>
  <c r="G5" i="6"/>
  <c r="E6" i="6"/>
  <c r="F6" i="6"/>
  <c r="G6" i="6"/>
  <c r="E7" i="6"/>
  <c r="F7" i="6"/>
  <c r="G7" i="6"/>
  <c r="E8" i="6"/>
  <c r="F8" i="6"/>
  <c r="G8" i="6"/>
  <c r="E9" i="6"/>
  <c r="F9" i="6"/>
  <c r="G9" i="6"/>
  <c r="E10" i="6"/>
  <c r="F10" i="6"/>
  <c r="G10" i="6"/>
  <c r="E11" i="6"/>
  <c r="F11" i="6"/>
  <c r="G11" i="6"/>
  <c r="G12" i="6"/>
  <c r="D13" i="6"/>
  <c r="D17" i="6"/>
  <c r="G16" i="6"/>
  <c r="H16" i="5"/>
  <c r="L16" i="5"/>
  <c r="I16" i="5"/>
  <c r="J16" i="5"/>
  <c r="K16" i="5"/>
  <c r="H16" i="8"/>
  <c r="I16" i="8"/>
  <c r="J16" i="8"/>
  <c r="N16" i="8"/>
  <c r="M16" i="8"/>
  <c r="L16" i="8"/>
  <c r="K16" i="8"/>
  <c r="G16" i="5"/>
  <c r="F16" i="5"/>
  <c r="B12" i="6"/>
  <c r="C12" i="6"/>
  <c r="D12" i="6"/>
  <c r="C14" i="6"/>
  <c r="B14" i="6"/>
  <c r="D14" i="6"/>
  <c r="B6" i="6"/>
  <c r="C7" i="6"/>
  <c r="C8" i="6"/>
  <c r="C9" i="6"/>
  <c r="C10" i="6"/>
  <c r="C11" i="6"/>
  <c r="C6" i="6"/>
  <c r="O16" i="8"/>
  <c r="H2" i="2"/>
  <c r="D2" i="2"/>
  <c r="C17" i="5"/>
  <c r="B2" i="9"/>
  <c r="B7" i="6"/>
  <c r="B8" i="6"/>
  <c r="B9" i="6"/>
  <c r="B10" i="6"/>
  <c r="B11" i="6"/>
  <c r="C17" i="6"/>
  <c r="C18" i="6"/>
  <c r="D18" i="6"/>
  <c r="C15" i="6"/>
  <c r="C13" i="6"/>
  <c r="D19" i="6"/>
  <c r="C16" i="6"/>
  <c r="B20" i="6"/>
  <c r="C19" i="6"/>
  <c r="D16" i="6"/>
  <c r="D15" i="6"/>
  <c r="C20" i="6"/>
  <c r="D20" i="6"/>
  <c r="A3" i="3"/>
  <c r="B3" i="3"/>
  <c r="C3" i="3"/>
  <c r="A4" i="3"/>
  <c r="B4" i="3"/>
  <c r="C4" i="3"/>
  <c r="A5" i="3"/>
  <c r="B5" i="3"/>
  <c r="C5" i="3"/>
  <c r="A6" i="3"/>
  <c r="B6" i="3"/>
  <c r="C6" i="3"/>
  <c r="A7" i="3"/>
  <c r="B7" i="3"/>
  <c r="C7" i="3"/>
  <c r="A8" i="3"/>
  <c r="B8" i="3"/>
  <c r="C8" i="3"/>
  <c r="A9" i="3"/>
  <c r="B9" i="3"/>
  <c r="C9" i="3"/>
  <c r="A10" i="3"/>
  <c r="B10" i="3"/>
  <c r="C10" i="3"/>
  <c r="A11" i="3"/>
  <c r="B11" i="3"/>
  <c r="C11" i="3"/>
  <c r="A12" i="3"/>
  <c r="B12" i="3"/>
  <c r="C12" i="3"/>
  <c r="A13" i="3"/>
  <c r="B13" i="3"/>
  <c r="C13" i="3"/>
  <c r="A14" i="3"/>
  <c r="B14" i="3"/>
  <c r="C14" i="3"/>
  <c r="A15" i="3"/>
  <c r="B15" i="3"/>
  <c r="C15" i="3"/>
  <c r="A16" i="3"/>
  <c r="B16" i="3"/>
  <c r="C16" i="3"/>
  <c r="A17" i="3"/>
  <c r="B17" i="3"/>
  <c r="C17" i="3"/>
  <c r="A18" i="3"/>
  <c r="B18" i="3"/>
  <c r="C18" i="3"/>
  <c r="A19" i="3"/>
  <c r="B19" i="3"/>
  <c r="C19" i="3"/>
  <c r="A20" i="3"/>
  <c r="B20" i="3"/>
  <c r="C20" i="3"/>
  <c r="A21" i="3"/>
  <c r="B21" i="3"/>
  <c r="C21" i="3"/>
  <c r="A22" i="3"/>
  <c r="B22" i="3"/>
  <c r="C22" i="3"/>
  <c r="A23" i="3"/>
  <c r="B23" i="3"/>
  <c r="C23" i="3"/>
  <c r="A24" i="3"/>
  <c r="B24" i="3"/>
  <c r="C24" i="3"/>
  <c r="A25" i="3"/>
  <c r="B25" i="3"/>
  <c r="C25" i="3"/>
  <c r="A26" i="3"/>
  <c r="B26" i="3"/>
  <c r="C26" i="3"/>
  <c r="A27" i="3"/>
  <c r="B27" i="3"/>
  <c r="C27" i="3"/>
  <c r="A28" i="3"/>
  <c r="B28" i="3"/>
  <c r="C28" i="3"/>
  <c r="A29" i="3"/>
  <c r="B29" i="3"/>
  <c r="C29" i="3"/>
  <c r="A30" i="3"/>
  <c r="B30" i="3"/>
  <c r="C30" i="3"/>
  <c r="A31" i="3"/>
  <c r="B31" i="3"/>
  <c r="C31" i="3"/>
  <c r="A32" i="3"/>
  <c r="B32" i="3"/>
  <c r="C32" i="3"/>
  <c r="A33" i="3"/>
  <c r="B33" i="3"/>
  <c r="C33" i="3"/>
  <c r="A34" i="3"/>
  <c r="B34" i="3"/>
  <c r="C34" i="3"/>
  <c r="A35" i="3"/>
  <c r="B35" i="3"/>
  <c r="C35" i="3"/>
  <c r="A36" i="3"/>
  <c r="B36" i="3"/>
  <c r="C36" i="3"/>
  <c r="A37" i="3"/>
  <c r="B37" i="3"/>
  <c r="C37" i="3"/>
  <c r="A38" i="3"/>
  <c r="B38" i="3"/>
  <c r="C38" i="3"/>
  <c r="A39" i="3"/>
  <c r="B39" i="3"/>
  <c r="C39" i="3"/>
  <c r="A40" i="3"/>
  <c r="B40" i="3"/>
  <c r="C40" i="3"/>
  <c r="A41" i="3"/>
  <c r="B41" i="3"/>
  <c r="C41" i="3"/>
  <c r="A42" i="3"/>
  <c r="B42" i="3"/>
  <c r="C42" i="3"/>
  <c r="A43" i="3"/>
  <c r="B43" i="3"/>
  <c r="C43" i="3"/>
  <c r="A44" i="3"/>
  <c r="B44" i="3"/>
  <c r="C44" i="3"/>
  <c r="A45" i="3"/>
  <c r="B45" i="3"/>
  <c r="C45" i="3"/>
  <c r="A46" i="3"/>
  <c r="B46" i="3"/>
  <c r="C46" i="3"/>
  <c r="A47" i="3"/>
  <c r="B47" i="3"/>
  <c r="C47" i="3"/>
  <c r="A48" i="3"/>
  <c r="B48" i="3"/>
  <c r="C48" i="3"/>
  <c r="A49" i="3"/>
  <c r="B49" i="3"/>
  <c r="C49" i="3"/>
  <c r="A50" i="3"/>
  <c r="B50" i="3"/>
  <c r="C50" i="3"/>
  <c r="A51" i="3"/>
  <c r="B51" i="3"/>
  <c r="C51" i="3"/>
  <c r="A52" i="3"/>
  <c r="B52" i="3"/>
  <c r="C52" i="3"/>
  <c r="A53" i="3"/>
  <c r="B53" i="3"/>
  <c r="C53" i="3"/>
  <c r="A54" i="3"/>
  <c r="B54" i="3"/>
  <c r="C54" i="3"/>
  <c r="A55" i="3"/>
  <c r="B55" i="3"/>
  <c r="C55" i="3"/>
  <c r="A56" i="3"/>
  <c r="B56" i="3"/>
  <c r="C56" i="3"/>
  <c r="A57" i="3"/>
  <c r="B57" i="3"/>
  <c r="C57" i="3"/>
  <c r="A58" i="3"/>
  <c r="B58" i="3"/>
  <c r="C58" i="3"/>
  <c r="A59" i="3"/>
  <c r="B59" i="3"/>
  <c r="C59" i="3"/>
  <c r="A60" i="3"/>
  <c r="B60" i="3"/>
  <c r="C60" i="3"/>
  <c r="A61" i="3"/>
  <c r="B61" i="3"/>
  <c r="C61" i="3"/>
  <c r="A62" i="3"/>
  <c r="B62" i="3"/>
  <c r="C62" i="3"/>
  <c r="A63" i="3"/>
  <c r="B63" i="3"/>
  <c r="C63" i="3"/>
  <c r="A64" i="3"/>
  <c r="B64" i="3"/>
  <c r="C64" i="3"/>
  <c r="A65" i="3"/>
  <c r="B65" i="3"/>
  <c r="C65" i="3"/>
  <c r="A66" i="3"/>
  <c r="B66" i="3"/>
  <c r="C66" i="3"/>
  <c r="A67" i="3"/>
  <c r="B67" i="3"/>
  <c r="C67" i="3"/>
  <c r="A68" i="3"/>
  <c r="B68" i="3"/>
  <c r="C68" i="3"/>
  <c r="A69" i="3"/>
  <c r="B69" i="3"/>
  <c r="C69" i="3"/>
  <c r="A70" i="3"/>
  <c r="B70" i="3"/>
  <c r="C70" i="3"/>
  <c r="A71" i="3"/>
  <c r="B71" i="3"/>
  <c r="C71" i="3"/>
  <c r="A72" i="3"/>
  <c r="B72" i="3"/>
  <c r="C72" i="3"/>
  <c r="A73" i="3"/>
  <c r="B73" i="3"/>
  <c r="C73" i="3"/>
  <c r="A74" i="3"/>
  <c r="B74" i="3"/>
  <c r="C74" i="3"/>
  <c r="A75" i="3"/>
  <c r="B75" i="3"/>
  <c r="C75" i="3"/>
  <c r="A76" i="3"/>
  <c r="B76" i="3"/>
  <c r="C76" i="3"/>
  <c r="A77" i="3"/>
  <c r="B77" i="3"/>
  <c r="C77" i="3"/>
  <c r="A78" i="3"/>
  <c r="B78" i="3"/>
  <c r="C78" i="3"/>
  <c r="A79" i="3"/>
  <c r="B79" i="3"/>
  <c r="C79" i="3"/>
  <c r="A80" i="3"/>
  <c r="B80" i="3"/>
  <c r="C80" i="3"/>
  <c r="A81" i="3"/>
  <c r="B81" i="3"/>
  <c r="C81" i="3"/>
  <c r="A82" i="3"/>
  <c r="B82" i="3"/>
  <c r="C82" i="3"/>
  <c r="A83" i="3"/>
  <c r="B83" i="3"/>
  <c r="C83" i="3"/>
  <c r="A84" i="3"/>
  <c r="B84" i="3"/>
  <c r="C84" i="3"/>
  <c r="A85" i="3"/>
  <c r="B85" i="3"/>
  <c r="C85" i="3"/>
  <c r="A86" i="3"/>
  <c r="B86" i="3"/>
  <c r="C86" i="3"/>
  <c r="A87" i="3"/>
  <c r="B87" i="3"/>
  <c r="C87" i="3"/>
  <c r="A88" i="3"/>
  <c r="B88" i="3"/>
  <c r="C88" i="3"/>
  <c r="A89" i="3"/>
  <c r="B89" i="3"/>
  <c r="C89" i="3"/>
  <c r="A90" i="3"/>
  <c r="B90" i="3"/>
  <c r="C90" i="3"/>
  <c r="A91" i="3"/>
  <c r="B91" i="3"/>
  <c r="C91" i="3"/>
  <c r="A92" i="3"/>
  <c r="B92" i="3"/>
  <c r="C92" i="3"/>
  <c r="A93" i="3"/>
  <c r="B93" i="3"/>
  <c r="C93" i="3"/>
  <c r="A94" i="3"/>
  <c r="B94" i="3"/>
  <c r="C94" i="3"/>
  <c r="A95" i="3"/>
  <c r="B95" i="3"/>
  <c r="C95" i="3"/>
  <c r="A96" i="3"/>
  <c r="B96" i="3"/>
  <c r="C96" i="3"/>
  <c r="A97" i="3"/>
  <c r="B97" i="3"/>
  <c r="C97" i="3"/>
  <c r="A98" i="3"/>
  <c r="B98" i="3"/>
  <c r="C98" i="3"/>
  <c r="A99" i="3"/>
  <c r="B99" i="3"/>
  <c r="C99" i="3"/>
  <c r="A100" i="3"/>
  <c r="B100" i="3"/>
  <c r="C100" i="3"/>
  <c r="A101" i="3"/>
  <c r="B101" i="3"/>
  <c r="C101" i="3"/>
  <c r="A102" i="3"/>
  <c r="B102" i="3"/>
  <c r="C102" i="3"/>
  <c r="A103" i="3"/>
  <c r="B103" i="3"/>
  <c r="C103" i="3"/>
  <c r="A104" i="3"/>
  <c r="B104" i="3"/>
  <c r="C104" i="3"/>
  <c r="A105" i="3"/>
  <c r="B105" i="3"/>
  <c r="C105" i="3"/>
  <c r="A106" i="3"/>
  <c r="B106" i="3"/>
  <c r="C106" i="3"/>
  <c r="A107" i="3"/>
  <c r="B107" i="3"/>
  <c r="C107" i="3"/>
  <c r="A108" i="3"/>
  <c r="B108" i="3"/>
  <c r="C108" i="3"/>
  <c r="A109" i="3"/>
  <c r="B109" i="3"/>
  <c r="C109" i="3"/>
  <c r="A110" i="3"/>
  <c r="B110" i="3"/>
  <c r="C110" i="3"/>
  <c r="A111" i="3"/>
  <c r="B111" i="3"/>
  <c r="C111" i="3"/>
  <c r="A112" i="3"/>
  <c r="B112" i="3"/>
  <c r="C112" i="3"/>
  <c r="A113" i="3"/>
  <c r="B113" i="3"/>
  <c r="C113" i="3"/>
  <c r="A114" i="3"/>
  <c r="B114" i="3"/>
  <c r="C114" i="3"/>
  <c r="A115" i="3"/>
  <c r="B115" i="3"/>
  <c r="C115" i="3"/>
  <c r="A116" i="3"/>
  <c r="B116" i="3"/>
  <c r="C116" i="3"/>
  <c r="A117" i="3"/>
  <c r="B117" i="3"/>
  <c r="C117" i="3"/>
  <c r="A118" i="3"/>
  <c r="B118" i="3"/>
  <c r="C118" i="3"/>
  <c r="A119" i="3"/>
  <c r="B119" i="3"/>
  <c r="C119" i="3"/>
  <c r="A120" i="3"/>
  <c r="B120" i="3"/>
  <c r="C120" i="3"/>
  <c r="A121" i="3"/>
  <c r="B121" i="3"/>
  <c r="C121" i="3"/>
  <c r="A122" i="3"/>
  <c r="B122" i="3"/>
  <c r="C122" i="3"/>
  <c r="A123" i="3"/>
  <c r="B123" i="3"/>
  <c r="C123" i="3"/>
  <c r="A124" i="3"/>
  <c r="B124" i="3"/>
  <c r="C124" i="3"/>
  <c r="A125" i="3"/>
  <c r="B125" i="3"/>
  <c r="C125" i="3"/>
  <c r="A126" i="3"/>
  <c r="B126" i="3"/>
  <c r="C126" i="3"/>
  <c r="A127" i="3"/>
  <c r="B127" i="3"/>
  <c r="C127" i="3"/>
  <c r="A128" i="3"/>
  <c r="B128" i="3"/>
  <c r="C128" i="3"/>
  <c r="A129" i="3"/>
  <c r="B129" i="3"/>
  <c r="C129" i="3"/>
  <c r="A130" i="3"/>
  <c r="B130" i="3"/>
  <c r="C130" i="3"/>
  <c r="A131" i="3"/>
  <c r="B131" i="3"/>
  <c r="C131" i="3"/>
  <c r="A132" i="3"/>
  <c r="B132" i="3"/>
  <c r="C132" i="3"/>
  <c r="A133" i="3"/>
  <c r="B133" i="3"/>
  <c r="C133" i="3"/>
  <c r="A134" i="3"/>
  <c r="B134" i="3"/>
  <c r="C134" i="3"/>
  <c r="A135" i="3"/>
  <c r="B135" i="3"/>
  <c r="C135" i="3"/>
  <c r="A136" i="3"/>
  <c r="B136" i="3"/>
  <c r="C136" i="3"/>
  <c r="A137" i="3"/>
  <c r="B137" i="3"/>
  <c r="C137" i="3"/>
  <c r="A138" i="3"/>
  <c r="B138" i="3"/>
  <c r="C138" i="3"/>
  <c r="A139" i="3"/>
  <c r="B139" i="3"/>
  <c r="C139" i="3"/>
  <c r="A140" i="3"/>
  <c r="B140" i="3"/>
  <c r="C140" i="3"/>
  <c r="A141" i="3"/>
  <c r="B141" i="3"/>
  <c r="C141" i="3"/>
  <c r="A142" i="3"/>
  <c r="B142" i="3"/>
  <c r="C142" i="3"/>
  <c r="A143" i="3"/>
  <c r="B143" i="3"/>
  <c r="C143" i="3"/>
  <c r="A144" i="3"/>
  <c r="B144" i="3"/>
  <c r="C144" i="3"/>
  <c r="A145" i="3"/>
  <c r="B145" i="3"/>
  <c r="C145" i="3"/>
  <c r="A146" i="3"/>
  <c r="B146" i="3"/>
  <c r="C146" i="3"/>
  <c r="A147" i="3"/>
  <c r="B147" i="3"/>
  <c r="C147" i="3"/>
  <c r="A148" i="3"/>
  <c r="B148" i="3"/>
  <c r="C148" i="3"/>
  <c r="A149" i="3"/>
  <c r="B149" i="3"/>
  <c r="C149" i="3"/>
  <c r="A150" i="3"/>
  <c r="B150" i="3"/>
  <c r="C150" i="3"/>
  <c r="A151" i="3"/>
  <c r="B151" i="3"/>
  <c r="C151" i="3"/>
  <c r="A152" i="3"/>
  <c r="B152" i="3"/>
  <c r="C152" i="3"/>
  <c r="A153" i="3"/>
  <c r="B153" i="3"/>
  <c r="C153" i="3"/>
  <c r="A154" i="3"/>
  <c r="B154" i="3"/>
  <c r="C154" i="3"/>
  <c r="A155" i="3"/>
  <c r="B155" i="3"/>
  <c r="C155" i="3"/>
  <c r="A156" i="3"/>
  <c r="B156" i="3"/>
  <c r="C156" i="3"/>
  <c r="A157" i="3"/>
  <c r="B157" i="3"/>
  <c r="C157" i="3"/>
  <c r="A158" i="3"/>
  <c r="B158" i="3"/>
  <c r="C158" i="3"/>
  <c r="A159" i="3"/>
  <c r="B159" i="3"/>
  <c r="C159" i="3"/>
  <c r="A160" i="3"/>
  <c r="B160" i="3"/>
  <c r="C160" i="3"/>
  <c r="A161" i="3"/>
  <c r="B161" i="3"/>
  <c r="C161" i="3"/>
  <c r="A162" i="3"/>
  <c r="B162" i="3"/>
  <c r="C162" i="3"/>
  <c r="A163" i="3"/>
  <c r="B163" i="3"/>
  <c r="C163" i="3"/>
  <c r="A164" i="3"/>
  <c r="B164" i="3"/>
  <c r="C164" i="3"/>
  <c r="A165" i="3"/>
  <c r="B165" i="3"/>
  <c r="C165" i="3"/>
  <c r="A166" i="3"/>
  <c r="B166" i="3"/>
  <c r="C166" i="3"/>
  <c r="A167" i="3"/>
  <c r="B167" i="3"/>
  <c r="C167" i="3"/>
  <c r="A168" i="3"/>
  <c r="B168" i="3"/>
  <c r="C168" i="3"/>
  <c r="A169" i="3"/>
  <c r="B169" i="3"/>
  <c r="C169" i="3"/>
  <c r="A170" i="3"/>
  <c r="B170" i="3"/>
  <c r="C170" i="3"/>
  <c r="A171" i="3"/>
  <c r="B171" i="3"/>
  <c r="C171" i="3"/>
  <c r="A172" i="3"/>
  <c r="B172" i="3"/>
  <c r="C172" i="3"/>
  <c r="A173" i="3"/>
  <c r="B173" i="3"/>
  <c r="C173" i="3"/>
  <c r="A174" i="3"/>
  <c r="B174" i="3"/>
  <c r="C174" i="3"/>
  <c r="A175" i="3"/>
  <c r="B175" i="3"/>
  <c r="C175" i="3"/>
  <c r="A176" i="3"/>
  <c r="B176" i="3"/>
  <c r="C176" i="3"/>
  <c r="A177" i="3"/>
  <c r="B177" i="3"/>
  <c r="C177" i="3"/>
  <c r="A178" i="3"/>
  <c r="B178" i="3"/>
  <c r="C178" i="3"/>
  <c r="A179" i="3"/>
  <c r="B179" i="3"/>
  <c r="C179" i="3"/>
  <c r="A180" i="3"/>
  <c r="B180" i="3"/>
  <c r="C180" i="3"/>
  <c r="A181" i="3"/>
  <c r="B181" i="3"/>
  <c r="C181" i="3"/>
  <c r="A182" i="3"/>
  <c r="B182" i="3"/>
  <c r="C182" i="3"/>
  <c r="A183" i="3"/>
  <c r="B183" i="3"/>
  <c r="C183" i="3"/>
  <c r="A184" i="3"/>
  <c r="B184" i="3"/>
  <c r="C184" i="3"/>
  <c r="A185" i="3"/>
  <c r="B185" i="3"/>
  <c r="C185" i="3"/>
  <c r="A186" i="3"/>
  <c r="B186" i="3"/>
  <c r="C186" i="3"/>
  <c r="A187" i="3"/>
  <c r="B187" i="3"/>
  <c r="C187" i="3"/>
  <c r="A188" i="3"/>
  <c r="B188" i="3"/>
  <c r="C188" i="3"/>
  <c r="A189" i="3"/>
  <c r="B189" i="3"/>
  <c r="C189" i="3"/>
  <c r="A190" i="3"/>
  <c r="B190" i="3"/>
  <c r="C190" i="3"/>
  <c r="A191" i="3"/>
  <c r="B191" i="3"/>
  <c r="C191" i="3"/>
  <c r="A192" i="3"/>
  <c r="B192" i="3"/>
  <c r="C192" i="3"/>
  <c r="A193" i="3"/>
  <c r="B193" i="3"/>
  <c r="C193" i="3"/>
  <c r="A194" i="3"/>
  <c r="B194" i="3"/>
  <c r="C194" i="3"/>
  <c r="A195" i="3"/>
  <c r="B195" i="3"/>
  <c r="C195" i="3"/>
  <c r="A196" i="3"/>
  <c r="B196" i="3"/>
  <c r="C196" i="3"/>
  <c r="A197" i="3"/>
  <c r="B197" i="3"/>
  <c r="C197" i="3"/>
  <c r="A198" i="3"/>
  <c r="B198" i="3"/>
  <c r="C198" i="3"/>
  <c r="A199" i="3"/>
  <c r="B199" i="3"/>
  <c r="C199" i="3"/>
  <c r="A200" i="3"/>
  <c r="B200" i="3"/>
  <c r="C200" i="3"/>
  <c r="A201" i="3"/>
  <c r="B201" i="3"/>
  <c r="C201" i="3"/>
  <c r="A202" i="3"/>
  <c r="B202" i="3"/>
  <c r="C202" i="3"/>
  <c r="A203" i="3"/>
  <c r="B203" i="3"/>
  <c r="C203" i="3"/>
  <c r="A204" i="3"/>
  <c r="B204" i="3"/>
  <c r="C204" i="3"/>
  <c r="A205" i="3"/>
  <c r="B205" i="3"/>
  <c r="C205" i="3"/>
  <c r="A206" i="3"/>
  <c r="B206" i="3"/>
  <c r="C206" i="3"/>
  <c r="A207" i="3"/>
  <c r="B207" i="3"/>
  <c r="C207" i="3"/>
  <c r="A208" i="3"/>
  <c r="B208" i="3"/>
  <c r="C208" i="3"/>
  <c r="A209" i="3"/>
  <c r="B209" i="3"/>
  <c r="C209" i="3"/>
  <c r="A210" i="3"/>
  <c r="B210" i="3"/>
  <c r="C210" i="3"/>
  <c r="A211" i="3"/>
  <c r="B211" i="3"/>
  <c r="C211" i="3"/>
  <c r="A212" i="3"/>
  <c r="B212" i="3"/>
  <c r="C212" i="3"/>
  <c r="A213" i="3"/>
  <c r="B213" i="3"/>
  <c r="C213" i="3"/>
  <c r="A214" i="3"/>
  <c r="B214" i="3"/>
  <c r="C214" i="3"/>
  <c r="A215" i="3"/>
  <c r="B215" i="3"/>
  <c r="C215" i="3"/>
  <c r="A216" i="3"/>
  <c r="B216" i="3"/>
  <c r="C216" i="3"/>
  <c r="A217" i="3"/>
  <c r="B217" i="3"/>
  <c r="C217" i="3"/>
  <c r="A218" i="3"/>
  <c r="B218" i="3"/>
  <c r="C218" i="3"/>
  <c r="A219" i="3"/>
  <c r="B219" i="3"/>
  <c r="C219" i="3"/>
  <c r="A220" i="3"/>
  <c r="B220" i="3"/>
  <c r="C220" i="3"/>
  <c r="A221" i="3"/>
  <c r="B221" i="3"/>
  <c r="C221" i="3"/>
  <c r="A222" i="3"/>
  <c r="B222" i="3"/>
  <c r="C222" i="3"/>
  <c r="A223" i="3"/>
  <c r="B223" i="3"/>
  <c r="C223" i="3"/>
  <c r="A224" i="3"/>
  <c r="B224" i="3"/>
  <c r="C224" i="3"/>
  <c r="A225" i="3"/>
  <c r="B225" i="3"/>
  <c r="C225" i="3"/>
  <c r="A226" i="3"/>
  <c r="B226" i="3"/>
  <c r="C226" i="3"/>
  <c r="A227" i="3"/>
  <c r="B227" i="3"/>
  <c r="C227" i="3"/>
  <c r="A228" i="3"/>
  <c r="B228" i="3"/>
  <c r="C228" i="3"/>
  <c r="A229" i="3"/>
  <c r="B229" i="3"/>
  <c r="C229" i="3"/>
  <c r="A230" i="3"/>
  <c r="B230" i="3"/>
  <c r="C230" i="3"/>
  <c r="A231" i="3"/>
  <c r="B231" i="3"/>
  <c r="C231" i="3"/>
  <c r="A232" i="3"/>
  <c r="B232" i="3"/>
  <c r="C232" i="3"/>
  <c r="A233" i="3"/>
  <c r="B233" i="3"/>
  <c r="C233" i="3"/>
  <c r="A234" i="3"/>
  <c r="B234" i="3"/>
  <c r="C234" i="3"/>
  <c r="A235" i="3"/>
  <c r="B235" i="3"/>
  <c r="C235" i="3"/>
  <c r="A236" i="3"/>
  <c r="B236" i="3"/>
  <c r="C236" i="3"/>
  <c r="A237" i="3"/>
  <c r="B237" i="3"/>
  <c r="C237" i="3"/>
  <c r="A238" i="3"/>
  <c r="B238" i="3"/>
  <c r="C238" i="3"/>
  <c r="A239" i="3"/>
  <c r="B239" i="3"/>
  <c r="C239" i="3"/>
  <c r="A240" i="3"/>
  <c r="B240" i="3"/>
  <c r="C240" i="3"/>
  <c r="A241" i="3"/>
  <c r="B241" i="3"/>
  <c r="C241" i="3"/>
  <c r="A242" i="3"/>
  <c r="B242" i="3"/>
  <c r="C242" i="3"/>
  <c r="A243" i="3"/>
  <c r="B243" i="3"/>
  <c r="C243" i="3"/>
  <c r="A244" i="3"/>
  <c r="B244" i="3"/>
  <c r="C244" i="3"/>
  <c r="A245" i="3"/>
  <c r="B245" i="3"/>
  <c r="C245" i="3"/>
  <c r="A246" i="3"/>
  <c r="B246" i="3"/>
  <c r="C246" i="3"/>
  <c r="A247" i="3"/>
  <c r="B247" i="3"/>
  <c r="C247" i="3"/>
  <c r="A248" i="3"/>
  <c r="B248" i="3"/>
  <c r="C248" i="3"/>
  <c r="A249" i="3"/>
  <c r="B249" i="3"/>
  <c r="C249" i="3"/>
  <c r="A250" i="3"/>
  <c r="B250" i="3"/>
  <c r="C250" i="3"/>
  <c r="A251" i="3"/>
  <c r="B251" i="3"/>
  <c r="C251" i="3"/>
  <c r="A252" i="3"/>
  <c r="B252" i="3"/>
  <c r="C252" i="3"/>
  <c r="A253" i="3"/>
  <c r="B253" i="3"/>
  <c r="C253" i="3"/>
  <c r="A254" i="3"/>
  <c r="B254" i="3"/>
  <c r="C254" i="3"/>
  <c r="A255" i="3"/>
  <c r="B255" i="3"/>
  <c r="C255" i="3"/>
  <c r="A256" i="3"/>
  <c r="B256" i="3"/>
  <c r="C256" i="3"/>
  <c r="A257" i="3"/>
  <c r="B257" i="3"/>
  <c r="C257" i="3"/>
  <c r="A258" i="3"/>
  <c r="B258" i="3"/>
  <c r="C258" i="3"/>
  <c r="A259" i="3"/>
  <c r="B259" i="3"/>
  <c r="C259" i="3"/>
  <c r="A260" i="3"/>
  <c r="B260" i="3"/>
  <c r="C260" i="3"/>
  <c r="A261" i="3"/>
  <c r="B261" i="3"/>
  <c r="C261" i="3"/>
  <c r="A262" i="3"/>
  <c r="B262" i="3"/>
  <c r="C262" i="3"/>
  <c r="A263" i="3"/>
  <c r="B263" i="3"/>
  <c r="C263" i="3"/>
  <c r="A264" i="3"/>
  <c r="B264" i="3"/>
  <c r="C264" i="3"/>
  <c r="A265" i="3"/>
  <c r="B265" i="3"/>
  <c r="C265" i="3"/>
  <c r="A266" i="3"/>
  <c r="B266" i="3"/>
  <c r="C266" i="3"/>
  <c r="A267" i="3"/>
  <c r="B267" i="3"/>
  <c r="C267" i="3"/>
  <c r="A268" i="3"/>
  <c r="B268" i="3"/>
  <c r="C268" i="3"/>
  <c r="A269" i="3"/>
  <c r="B269" i="3"/>
  <c r="C269" i="3"/>
  <c r="A270" i="3"/>
  <c r="B270" i="3"/>
  <c r="C270" i="3"/>
  <c r="A271" i="3"/>
  <c r="B271" i="3"/>
  <c r="C271" i="3"/>
  <c r="A272" i="3"/>
  <c r="B272" i="3"/>
  <c r="C272" i="3"/>
  <c r="A273" i="3"/>
  <c r="B273" i="3"/>
  <c r="C273" i="3"/>
  <c r="A274" i="3"/>
  <c r="B274" i="3"/>
  <c r="C274" i="3"/>
  <c r="A275" i="3"/>
  <c r="B275" i="3"/>
  <c r="C275" i="3"/>
  <c r="A276" i="3"/>
  <c r="B276" i="3"/>
  <c r="C276" i="3"/>
  <c r="A277" i="3"/>
  <c r="B277" i="3"/>
  <c r="C277" i="3"/>
  <c r="A278" i="3"/>
  <c r="B278" i="3"/>
  <c r="C278" i="3"/>
  <c r="A279" i="3"/>
  <c r="B279" i="3"/>
  <c r="C279" i="3"/>
  <c r="A280" i="3"/>
  <c r="B280" i="3"/>
  <c r="C280" i="3"/>
  <c r="A281" i="3"/>
  <c r="B281" i="3"/>
  <c r="C281" i="3"/>
  <c r="A282" i="3"/>
  <c r="B282" i="3"/>
  <c r="C282" i="3"/>
  <c r="A283" i="3"/>
  <c r="B283" i="3"/>
  <c r="C283" i="3"/>
  <c r="A284" i="3"/>
  <c r="B284" i="3"/>
  <c r="C284" i="3"/>
  <c r="A285" i="3"/>
  <c r="B285" i="3"/>
  <c r="C285" i="3"/>
  <c r="A286" i="3"/>
  <c r="B286" i="3"/>
  <c r="C286" i="3"/>
  <c r="A287" i="3"/>
  <c r="B287" i="3"/>
  <c r="C287" i="3"/>
  <c r="A288" i="3"/>
  <c r="B288" i="3"/>
  <c r="C288" i="3"/>
  <c r="A289" i="3"/>
  <c r="B289" i="3"/>
  <c r="C289" i="3"/>
  <c r="A290" i="3"/>
  <c r="B290" i="3"/>
  <c r="C290" i="3"/>
  <c r="A291" i="3"/>
  <c r="B291" i="3"/>
  <c r="C291" i="3"/>
  <c r="A292" i="3"/>
  <c r="B292" i="3"/>
  <c r="C292" i="3"/>
  <c r="A293" i="3"/>
  <c r="B293" i="3"/>
  <c r="C293" i="3"/>
  <c r="A294" i="3"/>
  <c r="B294" i="3"/>
  <c r="C294" i="3"/>
  <c r="A295" i="3"/>
  <c r="B295" i="3"/>
  <c r="C295" i="3"/>
  <c r="A296" i="3"/>
  <c r="B296" i="3"/>
  <c r="C296" i="3"/>
  <c r="A297" i="3"/>
  <c r="B297" i="3"/>
  <c r="C297" i="3"/>
  <c r="A298" i="3"/>
  <c r="B298" i="3"/>
  <c r="C298" i="3"/>
  <c r="A299" i="3"/>
  <c r="B299" i="3"/>
  <c r="C299" i="3"/>
  <c r="A300" i="3"/>
  <c r="B300" i="3"/>
  <c r="C300" i="3"/>
  <c r="A301" i="3"/>
  <c r="B301" i="3"/>
  <c r="C301" i="3"/>
  <c r="A302" i="3"/>
  <c r="B302" i="3"/>
  <c r="C302" i="3"/>
  <c r="A303" i="3"/>
  <c r="B303" i="3"/>
  <c r="C303" i="3"/>
  <c r="A304" i="3"/>
  <c r="B304" i="3"/>
  <c r="C304" i="3"/>
  <c r="A305" i="3"/>
  <c r="B305" i="3"/>
  <c r="C305" i="3"/>
  <c r="A306" i="3"/>
  <c r="B306" i="3"/>
  <c r="C306" i="3"/>
  <c r="A307" i="3"/>
  <c r="B307" i="3"/>
  <c r="C307" i="3"/>
  <c r="A308" i="3"/>
  <c r="B308" i="3"/>
  <c r="C308" i="3"/>
  <c r="A309" i="3"/>
  <c r="B309" i="3"/>
  <c r="C309" i="3"/>
  <c r="A310" i="3"/>
  <c r="B310" i="3"/>
  <c r="C310" i="3"/>
  <c r="A311" i="3"/>
  <c r="B311" i="3"/>
  <c r="C311" i="3"/>
  <c r="A312" i="3"/>
  <c r="B312" i="3"/>
  <c r="C312" i="3"/>
  <c r="A313" i="3"/>
  <c r="B313" i="3"/>
  <c r="C313" i="3"/>
  <c r="A314" i="3"/>
  <c r="B314" i="3"/>
  <c r="C314" i="3"/>
  <c r="A315" i="3"/>
  <c r="B315" i="3"/>
  <c r="C315" i="3"/>
  <c r="A316" i="3"/>
  <c r="B316" i="3"/>
  <c r="C316" i="3"/>
  <c r="A317" i="3"/>
  <c r="B317" i="3"/>
  <c r="C317" i="3"/>
  <c r="A318" i="3"/>
  <c r="B318" i="3"/>
  <c r="C318" i="3"/>
  <c r="A319" i="3"/>
  <c r="B319" i="3"/>
  <c r="C319" i="3"/>
  <c r="A320" i="3"/>
  <c r="B320" i="3"/>
  <c r="C320" i="3"/>
  <c r="A321" i="3"/>
  <c r="B321" i="3"/>
  <c r="C321" i="3"/>
  <c r="A322" i="3"/>
  <c r="B322" i="3"/>
  <c r="C322" i="3"/>
  <c r="A323" i="3"/>
  <c r="B323" i="3"/>
  <c r="C323" i="3"/>
  <c r="A324" i="3"/>
  <c r="B324" i="3"/>
  <c r="C324" i="3"/>
  <c r="A325" i="3"/>
  <c r="B325" i="3"/>
  <c r="C325" i="3"/>
  <c r="A326" i="3"/>
  <c r="B326" i="3"/>
  <c r="C326" i="3"/>
  <c r="A327" i="3"/>
  <c r="B327" i="3"/>
  <c r="C327" i="3"/>
  <c r="A328" i="3"/>
  <c r="B328" i="3"/>
  <c r="C328" i="3"/>
  <c r="A329" i="3"/>
  <c r="B329" i="3"/>
  <c r="C329" i="3"/>
  <c r="A330" i="3"/>
  <c r="B330" i="3"/>
  <c r="C330" i="3"/>
  <c r="A331" i="3"/>
  <c r="B331" i="3"/>
  <c r="C331" i="3"/>
  <c r="A332" i="3"/>
  <c r="B332" i="3"/>
  <c r="C332" i="3"/>
  <c r="A333" i="3"/>
  <c r="B333" i="3"/>
  <c r="C333" i="3"/>
  <c r="A334" i="3"/>
  <c r="B334" i="3"/>
  <c r="C334" i="3"/>
  <c r="A335" i="3"/>
  <c r="B335" i="3"/>
  <c r="C335" i="3"/>
  <c r="A336" i="3"/>
  <c r="B336" i="3"/>
  <c r="C336" i="3"/>
  <c r="A337" i="3"/>
  <c r="B337" i="3"/>
  <c r="C337" i="3"/>
  <c r="A338" i="3"/>
  <c r="B338" i="3"/>
  <c r="C338" i="3"/>
  <c r="A339" i="3"/>
  <c r="B339" i="3"/>
  <c r="C339" i="3"/>
  <c r="A340" i="3"/>
  <c r="B340" i="3"/>
  <c r="C340" i="3"/>
  <c r="A341" i="3"/>
  <c r="B341" i="3"/>
  <c r="C341" i="3"/>
  <c r="A342" i="3"/>
  <c r="B342" i="3"/>
  <c r="C342" i="3"/>
  <c r="A343" i="3"/>
  <c r="B343" i="3"/>
  <c r="C343" i="3"/>
  <c r="A344" i="3"/>
  <c r="B344" i="3"/>
  <c r="C344" i="3"/>
  <c r="A345" i="3"/>
  <c r="B345" i="3"/>
  <c r="C345" i="3"/>
  <c r="A346" i="3"/>
  <c r="B346" i="3"/>
  <c r="C346" i="3"/>
  <c r="A347" i="3"/>
  <c r="B347" i="3"/>
  <c r="C347" i="3"/>
  <c r="A348" i="3"/>
  <c r="B348" i="3"/>
  <c r="C348" i="3"/>
  <c r="A349" i="3"/>
  <c r="B349" i="3"/>
  <c r="C349" i="3"/>
  <c r="A350" i="3"/>
  <c r="B350" i="3"/>
  <c r="C350" i="3"/>
  <c r="A351" i="3"/>
  <c r="B351" i="3"/>
  <c r="C351" i="3"/>
  <c r="A352" i="3"/>
  <c r="B352" i="3"/>
  <c r="C352" i="3"/>
  <c r="A353" i="3"/>
  <c r="B353" i="3"/>
  <c r="C353" i="3"/>
  <c r="A354" i="3"/>
  <c r="B354" i="3"/>
  <c r="C354" i="3"/>
  <c r="A355" i="3"/>
  <c r="B355" i="3"/>
  <c r="C355" i="3"/>
  <c r="A356" i="3"/>
  <c r="B356" i="3"/>
  <c r="C356" i="3"/>
  <c r="A357" i="3"/>
  <c r="B357" i="3"/>
  <c r="C357" i="3"/>
  <c r="A358" i="3"/>
  <c r="B358" i="3"/>
  <c r="C358" i="3"/>
  <c r="A359" i="3"/>
  <c r="B359" i="3"/>
  <c r="C359" i="3"/>
  <c r="A360" i="3"/>
  <c r="B360" i="3"/>
  <c r="C360" i="3"/>
  <c r="A361" i="3"/>
  <c r="B361" i="3"/>
  <c r="C361" i="3"/>
  <c r="A362" i="3"/>
  <c r="B362" i="3"/>
  <c r="C362" i="3"/>
  <c r="A363" i="3"/>
  <c r="B363" i="3"/>
  <c r="C363" i="3"/>
  <c r="A364" i="3"/>
  <c r="B364" i="3"/>
  <c r="C364" i="3"/>
  <c r="A365" i="3"/>
  <c r="B365" i="3"/>
  <c r="C365" i="3"/>
  <c r="A366" i="3"/>
  <c r="B366" i="3"/>
  <c r="C366" i="3"/>
  <c r="A367" i="3"/>
  <c r="B367" i="3"/>
  <c r="C367" i="3"/>
  <c r="A368" i="3"/>
  <c r="B368" i="3"/>
  <c r="C368" i="3"/>
  <c r="A369" i="3"/>
  <c r="B369" i="3"/>
  <c r="C369" i="3"/>
  <c r="A370" i="3"/>
  <c r="B370" i="3"/>
  <c r="C370" i="3"/>
  <c r="A371" i="3"/>
  <c r="B371" i="3"/>
  <c r="C371" i="3"/>
  <c r="A372" i="3"/>
  <c r="B372" i="3"/>
  <c r="C372" i="3"/>
  <c r="A373" i="3"/>
  <c r="B373" i="3"/>
  <c r="C373" i="3"/>
  <c r="A374" i="3"/>
  <c r="B374" i="3"/>
  <c r="C374" i="3"/>
  <c r="A375" i="3"/>
  <c r="B375" i="3"/>
  <c r="C375" i="3"/>
  <c r="A376" i="3"/>
  <c r="B376" i="3"/>
  <c r="C376" i="3"/>
  <c r="A377" i="3"/>
  <c r="B377" i="3"/>
  <c r="C377" i="3"/>
  <c r="A378" i="3"/>
  <c r="B378" i="3"/>
  <c r="C378" i="3"/>
  <c r="A379" i="3"/>
  <c r="B379" i="3"/>
  <c r="C379" i="3"/>
  <c r="A380" i="3"/>
  <c r="B380" i="3"/>
  <c r="C380" i="3"/>
  <c r="A381" i="3"/>
  <c r="B381" i="3"/>
  <c r="C381" i="3"/>
  <c r="A382" i="3"/>
  <c r="B382" i="3"/>
  <c r="C382" i="3"/>
  <c r="A383" i="3"/>
  <c r="B383" i="3"/>
  <c r="C383" i="3"/>
  <c r="A384" i="3"/>
  <c r="B384" i="3"/>
  <c r="C384" i="3"/>
  <c r="A385" i="3"/>
  <c r="B385" i="3"/>
  <c r="C385" i="3"/>
  <c r="A386" i="3"/>
  <c r="B386" i="3"/>
  <c r="C386" i="3"/>
  <c r="A387" i="3"/>
  <c r="B387" i="3"/>
  <c r="C387" i="3"/>
  <c r="A388" i="3"/>
  <c r="B388" i="3"/>
  <c r="C388" i="3"/>
  <c r="A389" i="3"/>
  <c r="B389" i="3"/>
  <c r="C389" i="3"/>
  <c r="A390" i="3"/>
  <c r="B390" i="3"/>
  <c r="C390" i="3"/>
  <c r="A391" i="3"/>
  <c r="B391" i="3"/>
  <c r="C391" i="3"/>
  <c r="A392" i="3"/>
  <c r="B392" i="3"/>
  <c r="C392" i="3"/>
  <c r="A393" i="3"/>
  <c r="B393" i="3"/>
  <c r="C393" i="3"/>
  <c r="A394" i="3"/>
  <c r="B394" i="3"/>
  <c r="C394" i="3"/>
  <c r="A395" i="3"/>
  <c r="B395" i="3"/>
  <c r="C395" i="3"/>
  <c r="A396" i="3"/>
  <c r="B396" i="3"/>
  <c r="C396" i="3"/>
  <c r="A397" i="3"/>
  <c r="B397" i="3"/>
  <c r="C397" i="3"/>
  <c r="A398" i="3"/>
  <c r="B398" i="3"/>
  <c r="C398" i="3"/>
  <c r="A399" i="3"/>
  <c r="B399" i="3"/>
  <c r="C399" i="3"/>
  <c r="A400" i="3"/>
  <c r="B400" i="3"/>
  <c r="C400" i="3"/>
  <c r="A401" i="3"/>
  <c r="B401" i="3"/>
  <c r="C401" i="3"/>
  <c r="A402" i="3"/>
  <c r="B402" i="3"/>
  <c r="C402" i="3"/>
  <c r="A403" i="3"/>
  <c r="B403" i="3"/>
  <c r="C403" i="3"/>
  <c r="A404" i="3"/>
  <c r="B404" i="3"/>
  <c r="C404" i="3"/>
  <c r="A405" i="3"/>
  <c r="B405" i="3"/>
  <c r="C405" i="3"/>
  <c r="A406" i="3"/>
  <c r="B406" i="3"/>
  <c r="C406" i="3"/>
  <c r="A407" i="3"/>
  <c r="B407" i="3"/>
  <c r="C407" i="3"/>
  <c r="A408" i="3"/>
  <c r="B408" i="3"/>
  <c r="C408" i="3"/>
  <c r="A409" i="3"/>
  <c r="B409" i="3"/>
  <c r="C409" i="3"/>
  <c r="A410" i="3"/>
  <c r="B410" i="3"/>
  <c r="C410" i="3"/>
  <c r="A411" i="3"/>
  <c r="B411" i="3"/>
  <c r="C411" i="3"/>
  <c r="A412" i="3"/>
  <c r="B412" i="3"/>
  <c r="C412" i="3"/>
  <c r="A413" i="3"/>
  <c r="B413" i="3"/>
  <c r="C413" i="3"/>
  <c r="A414" i="3"/>
  <c r="B414" i="3"/>
  <c r="C414" i="3"/>
  <c r="A415" i="3"/>
  <c r="B415" i="3"/>
  <c r="C415" i="3"/>
  <c r="A416" i="3"/>
  <c r="B416" i="3"/>
  <c r="C416" i="3"/>
  <c r="A417" i="3"/>
  <c r="B417" i="3"/>
  <c r="C417" i="3"/>
  <c r="A418" i="3"/>
  <c r="B418" i="3"/>
  <c r="C418" i="3"/>
  <c r="A419" i="3"/>
  <c r="B419" i="3"/>
  <c r="C419" i="3"/>
  <c r="A420" i="3"/>
  <c r="B420" i="3"/>
  <c r="C420" i="3"/>
  <c r="A421" i="3"/>
  <c r="B421" i="3"/>
  <c r="C421" i="3"/>
  <c r="A422" i="3"/>
  <c r="B422" i="3"/>
  <c r="C422" i="3"/>
  <c r="A423" i="3"/>
  <c r="B423" i="3"/>
  <c r="C423" i="3"/>
  <c r="A424" i="3"/>
  <c r="B424" i="3"/>
  <c r="C424" i="3"/>
  <c r="A425" i="3"/>
  <c r="B425" i="3"/>
  <c r="C425" i="3"/>
  <c r="A426" i="3"/>
  <c r="B426" i="3"/>
  <c r="C426" i="3"/>
  <c r="A427" i="3"/>
  <c r="B427" i="3"/>
  <c r="C427" i="3"/>
  <c r="A428" i="3"/>
  <c r="B428" i="3"/>
  <c r="C428" i="3"/>
  <c r="A429" i="3"/>
  <c r="B429" i="3"/>
  <c r="C429" i="3"/>
  <c r="A430" i="3"/>
  <c r="B430" i="3"/>
  <c r="C430" i="3"/>
  <c r="A431" i="3"/>
  <c r="B431" i="3"/>
  <c r="C431" i="3"/>
  <c r="A432" i="3"/>
  <c r="B432" i="3"/>
  <c r="C432" i="3"/>
  <c r="A433" i="3"/>
  <c r="B433" i="3"/>
  <c r="C433" i="3"/>
  <c r="A434" i="3"/>
  <c r="B434" i="3"/>
  <c r="C434" i="3"/>
  <c r="A435" i="3"/>
  <c r="B435" i="3"/>
  <c r="C435" i="3"/>
  <c r="A436" i="3"/>
  <c r="B436" i="3"/>
  <c r="C436" i="3"/>
  <c r="A437" i="3"/>
  <c r="B437" i="3"/>
  <c r="C437" i="3"/>
  <c r="A438" i="3"/>
  <c r="B438" i="3"/>
  <c r="C438" i="3"/>
  <c r="A439" i="3"/>
  <c r="B439" i="3"/>
  <c r="C439" i="3"/>
  <c r="A440" i="3"/>
  <c r="B440" i="3"/>
  <c r="C440" i="3"/>
  <c r="A441" i="3"/>
  <c r="B441" i="3"/>
  <c r="C441" i="3"/>
  <c r="A442" i="3"/>
  <c r="B442" i="3"/>
  <c r="C442" i="3"/>
  <c r="A443" i="3"/>
  <c r="B443" i="3"/>
  <c r="C443" i="3"/>
  <c r="A444" i="3"/>
  <c r="B444" i="3"/>
  <c r="C444" i="3"/>
  <c r="A445" i="3"/>
  <c r="B445" i="3"/>
  <c r="C445" i="3"/>
  <c r="A446" i="3"/>
  <c r="B446" i="3"/>
  <c r="C446" i="3"/>
  <c r="A447" i="3"/>
  <c r="B447" i="3"/>
  <c r="C447" i="3"/>
  <c r="A448" i="3"/>
  <c r="B448" i="3"/>
  <c r="C448" i="3"/>
  <c r="A449" i="3"/>
  <c r="B449" i="3"/>
  <c r="C449" i="3"/>
  <c r="A450" i="3"/>
  <c r="B450" i="3"/>
  <c r="C450" i="3"/>
  <c r="A451" i="3"/>
  <c r="B451" i="3"/>
  <c r="C451" i="3"/>
  <c r="A452" i="3"/>
  <c r="B452" i="3"/>
  <c r="C452" i="3"/>
  <c r="A453" i="3"/>
  <c r="B453" i="3"/>
  <c r="C453" i="3"/>
  <c r="A454" i="3"/>
  <c r="B454" i="3"/>
  <c r="C454" i="3"/>
  <c r="A455" i="3"/>
  <c r="B455" i="3"/>
  <c r="C455" i="3"/>
  <c r="A456" i="3"/>
  <c r="B456" i="3"/>
  <c r="C456" i="3"/>
  <c r="A457" i="3"/>
  <c r="B457" i="3"/>
  <c r="C457" i="3"/>
  <c r="A458" i="3"/>
  <c r="B458" i="3"/>
  <c r="C458" i="3"/>
  <c r="A459" i="3"/>
  <c r="B459" i="3"/>
  <c r="C459" i="3"/>
  <c r="A460" i="3"/>
  <c r="B460" i="3"/>
  <c r="C460" i="3"/>
  <c r="A461" i="3"/>
  <c r="B461" i="3"/>
  <c r="C461" i="3"/>
  <c r="A462" i="3"/>
  <c r="B462" i="3"/>
  <c r="C462" i="3"/>
  <c r="A463" i="3"/>
  <c r="B463" i="3"/>
  <c r="C463" i="3"/>
  <c r="A464" i="3"/>
  <c r="B464" i="3"/>
  <c r="C464" i="3"/>
  <c r="A465" i="3"/>
  <c r="B465" i="3"/>
  <c r="C465" i="3"/>
  <c r="A466" i="3"/>
  <c r="B466" i="3"/>
  <c r="C466" i="3"/>
  <c r="A467" i="3"/>
  <c r="B467" i="3"/>
  <c r="C467" i="3"/>
  <c r="A468" i="3"/>
  <c r="B468" i="3"/>
  <c r="C468" i="3"/>
  <c r="A469" i="3"/>
  <c r="B469" i="3"/>
  <c r="C469" i="3"/>
  <c r="A470" i="3"/>
  <c r="B470" i="3"/>
  <c r="C470" i="3"/>
  <c r="A471" i="3"/>
  <c r="B471" i="3"/>
  <c r="C471" i="3"/>
  <c r="A472" i="3"/>
  <c r="B472" i="3"/>
  <c r="C472" i="3"/>
  <c r="A473" i="3"/>
  <c r="B473" i="3"/>
  <c r="C473" i="3"/>
  <c r="A474" i="3"/>
  <c r="B474" i="3"/>
  <c r="C474" i="3"/>
  <c r="A475" i="3"/>
  <c r="B475" i="3"/>
  <c r="C475" i="3"/>
  <c r="A476" i="3"/>
  <c r="B476" i="3"/>
  <c r="C476" i="3"/>
  <c r="A477" i="3"/>
  <c r="B477" i="3"/>
  <c r="C477" i="3"/>
  <c r="A478" i="3"/>
  <c r="B478" i="3"/>
  <c r="C478" i="3"/>
  <c r="A479" i="3"/>
  <c r="B479" i="3"/>
  <c r="C479" i="3"/>
  <c r="A480" i="3"/>
  <c r="B480" i="3"/>
  <c r="C480" i="3"/>
  <c r="A481" i="3"/>
  <c r="B481" i="3"/>
  <c r="C481" i="3"/>
  <c r="A482" i="3"/>
  <c r="B482" i="3"/>
  <c r="C482" i="3"/>
  <c r="A483" i="3"/>
  <c r="B483" i="3"/>
  <c r="C483" i="3"/>
  <c r="A484" i="3"/>
  <c r="B484" i="3"/>
  <c r="C484" i="3"/>
  <c r="A485" i="3"/>
  <c r="B485" i="3"/>
  <c r="C485" i="3"/>
  <c r="A486" i="3"/>
  <c r="B486" i="3"/>
  <c r="C486" i="3"/>
  <c r="A487" i="3"/>
  <c r="B487" i="3"/>
  <c r="C487" i="3"/>
  <c r="A488" i="3"/>
  <c r="B488" i="3"/>
  <c r="C488" i="3"/>
  <c r="A489" i="3"/>
  <c r="B489" i="3"/>
  <c r="C489" i="3"/>
  <c r="A490" i="3"/>
  <c r="B490" i="3"/>
  <c r="C490" i="3"/>
  <c r="A491" i="3"/>
  <c r="B491" i="3"/>
  <c r="C491" i="3"/>
  <c r="A492" i="3"/>
  <c r="B492" i="3"/>
  <c r="C492" i="3"/>
  <c r="A493" i="3"/>
  <c r="B493" i="3"/>
  <c r="C493" i="3"/>
  <c r="A494" i="3"/>
  <c r="B494" i="3"/>
  <c r="C494" i="3"/>
  <c r="A495" i="3"/>
  <c r="B495" i="3"/>
  <c r="C495" i="3"/>
  <c r="A496" i="3"/>
  <c r="B496" i="3"/>
  <c r="C496" i="3"/>
  <c r="A497" i="3"/>
  <c r="B497" i="3"/>
  <c r="C497" i="3"/>
  <c r="A498" i="3"/>
  <c r="B498" i="3"/>
  <c r="C498" i="3"/>
  <c r="A499" i="3"/>
  <c r="B499" i="3"/>
  <c r="C499" i="3"/>
  <c r="A500" i="3"/>
  <c r="B500" i="3"/>
  <c r="C500" i="3"/>
  <c r="A501" i="3"/>
  <c r="B501" i="3"/>
  <c r="C501" i="3"/>
  <c r="A502" i="3"/>
  <c r="B502" i="3"/>
  <c r="C502" i="3"/>
  <c r="A503" i="3"/>
  <c r="B503" i="3"/>
  <c r="C503" i="3"/>
  <c r="A504" i="3"/>
  <c r="B504" i="3"/>
  <c r="C504" i="3"/>
  <c r="A505" i="3"/>
  <c r="B505" i="3"/>
  <c r="C505" i="3"/>
  <c r="A506" i="3"/>
  <c r="B506" i="3"/>
  <c r="C506" i="3"/>
  <c r="A507" i="3"/>
  <c r="B507" i="3"/>
  <c r="C507" i="3"/>
  <c r="A508" i="3"/>
  <c r="B508" i="3"/>
  <c r="C508" i="3"/>
  <c r="A509" i="3"/>
  <c r="B509" i="3"/>
  <c r="C509" i="3"/>
  <c r="A510" i="3"/>
  <c r="B510" i="3"/>
  <c r="C510" i="3"/>
  <c r="A511" i="3"/>
  <c r="B511" i="3"/>
  <c r="C511" i="3"/>
  <c r="A512" i="3"/>
  <c r="B512" i="3"/>
  <c r="C512" i="3"/>
  <c r="A513" i="3"/>
  <c r="B513" i="3"/>
  <c r="C513" i="3"/>
  <c r="A514" i="3"/>
  <c r="B514" i="3"/>
  <c r="C514" i="3"/>
  <c r="A515" i="3"/>
  <c r="B515" i="3"/>
  <c r="C515" i="3"/>
  <c r="A516" i="3"/>
  <c r="B516" i="3"/>
  <c r="C516" i="3"/>
  <c r="A517" i="3"/>
  <c r="B517" i="3"/>
  <c r="C517" i="3"/>
  <c r="A518" i="3"/>
  <c r="B518" i="3"/>
  <c r="C518" i="3"/>
  <c r="A519" i="3"/>
  <c r="B519" i="3"/>
  <c r="C519" i="3"/>
  <c r="A520" i="3"/>
  <c r="B520" i="3"/>
  <c r="C520" i="3"/>
  <c r="A521" i="3"/>
  <c r="B521" i="3"/>
  <c r="C521" i="3"/>
  <c r="A522" i="3"/>
  <c r="B522" i="3"/>
  <c r="C522" i="3"/>
  <c r="A523" i="3"/>
  <c r="B523" i="3"/>
  <c r="C523" i="3"/>
  <c r="A524" i="3"/>
  <c r="B524" i="3"/>
  <c r="C524" i="3"/>
  <c r="A525" i="3"/>
  <c r="B525" i="3"/>
  <c r="C525" i="3"/>
  <c r="A526" i="3"/>
  <c r="B526" i="3"/>
  <c r="C526" i="3"/>
  <c r="A527" i="3"/>
  <c r="B527" i="3"/>
  <c r="C527" i="3"/>
  <c r="A528" i="3"/>
  <c r="B528" i="3"/>
  <c r="C528" i="3"/>
  <c r="A529" i="3"/>
  <c r="B529" i="3"/>
  <c r="C529" i="3"/>
  <c r="A530" i="3"/>
  <c r="B530" i="3"/>
  <c r="C530" i="3"/>
  <c r="A531" i="3"/>
  <c r="B531" i="3"/>
  <c r="C531" i="3"/>
  <c r="A532" i="3"/>
  <c r="B532" i="3"/>
  <c r="C532" i="3"/>
  <c r="A533" i="3"/>
  <c r="B533" i="3"/>
  <c r="C533" i="3"/>
  <c r="A534" i="3"/>
  <c r="B534" i="3"/>
  <c r="C534" i="3"/>
  <c r="A535" i="3"/>
  <c r="B535" i="3"/>
  <c r="C535" i="3"/>
  <c r="A536" i="3"/>
  <c r="B536" i="3"/>
  <c r="C536" i="3"/>
  <c r="A537" i="3"/>
  <c r="B537" i="3"/>
  <c r="C537" i="3"/>
  <c r="A538" i="3"/>
  <c r="B538" i="3"/>
  <c r="C538" i="3"/>
  <c r="A539" i="3"/>
  <c r="B539" i="3"/>
  <c r="C539" i="3"/>
  <c r="A540" i="3"/>
  <c r="B540" i="3"/>
  <c r="C540" i="3"/>
  <c r="A541" i="3"/>
  <c r="B541" i="3"/>
  <c r="C541" i="3"/>
  <c r="A542" i="3"/>
  <c r="B542" i="3"/>
  <c r="C542" i="3"/>
  <c r="A543" i="3"/>
  <c r="B543" i="3"/>
  <c r="C543" i="3"/>
  <c r="A544" i="3"/>
  <c r="B544" i="3"/>
  <c r="C544" i="3"/>
  <c r="A545" i="3"/>
  <c r="B545" i="3"/>
  <c r="C545" i="3"/>
  <c r="A546" i="3"/>
  <c r="B546" i="3"/>
  <c r="C546" i="3"/>
  <c r="A547" i="3"/>
  <c r="B547" i="3"/>
  <c r="C547" i="3"/>
  <c r="A548" i="3"/>
  <c r="B548" i="3"/>
  <c r="C548" i="3"/>
  <c r="A549" i="3"/>
  <c r="B549" i="3"/>
  <c r="C549" i="3"/>
  <c r="A550" i="3"/>
  <c r="B550" i="3"/>
  <c r="C550" i="3"/>
  <c r="A551" i="3"/>
  <c r="B551" i="3"/>
  <c r="C551" i="3"/>
  <c r="A552" i="3"/>
  <c r="B552" i="3"/>
  <c r="C552" i="3"/>
  <c r="A553" i="3"/>
  <c r="B553" i="3"/>
  <c r="C553" i="3"/>
  <c r="A554" i="3"/>
  <c r="B554" i="3"/>
  <c r="C554" i="3"/>
  <c r="A555" i="3"/>
  <c r="B555" i="3"/>
  <c r="C555" i="3"/>
  <c r="A556" i="3"/>
  <c r="B556" i="3"/>
  <c r="C556" i="3"/>
  <c r="A557" i="3"/>
  <c r="B557" i="3"/>
  <c r="C557" i="3"/>
  <c r="A558" i="3"/>
  <c r="B558" i="3"/>
  <c r="C558" i="3"/>
  <c r="A559" i="3"/>
  <c r="B559" i="3"/>
  <c r="C559" i="3"/>
  <c r="A560" i="3"/>
  <c r="B560" i="3"/>
  <c r="C560" i="3"/>
  <c r="A561" i="3"/>
  <c r="B561" i="3"/>
  <c r="C561" i="3"/>
  <c r="A562" i="3"/>
  <c r="B562" i="3"/>
  <c r="C562" i="3"/>
  <c r="A563" i="3"/>
  <c r="B563" i="3"/>
  <c r="C563" i="3"/>
  <c r="A564" i="3"/>
  <c r="B564" i="3"/>
  <c r="C564" i="3"/>
  <c r="A565" i="3"/>
  <c r="B565" i="3"/>
  <c r="C565" i="3"/>
  <c r="A566" i="3"/>
  <c r="B566" i="3"/>
  <c r="C566" i="3"/>
  <c r="A567" i="3"/>
  <c r="B567" i="3"/>
  <c r="C567" i="3"/>
  <c r="A568" i="3"/>
  <c r="B568" i="3"/>
  <c r="C568" i="3"/>
  <c r="A569" i="3"/>
  <c r="B569" i="3"/>
  <c r="C569" i="3"/>
  <c r="A570" i="3"/>
  <c r="B570" i="3"/>
  <c r="C570" i="3"/>
  <c r="A571" i="3"/>
  <c r="B571" i="3"/>
  <c r="C571" i="3"/>
  <c r="A572" i="3"/>
  <c r="B572" i="3"/>
  <c r="C572" i="3"/>
  <c r="A573" i="3"/>
  <c r="B573" i="3"/>
  <c r="C573" i="3"/>
  <c r="A574" i="3"/>
  <c r="B574" i="3"/>
  <c r="C574" i="3"/>
  <c r="A575" i="3"/>
  <c r="B575" i="3"/>
  <c r="C575" i="3"/>
  <c r="A576" i="3"/>
  <c r="B576" i="3"/>
  <c r="C576" i="3"/>
  <c r="A577" i="3"/>
  <c r="B577" i="3"/>
  <c r="C577" i="3"/>
  <c r="A578" i="3"/>
  <c r="B578" i="3"/>
  <c r="C578" i="3"/>
  <c r="A579" i="3"/>
  <c r="B579" i="3"/>
  <c r="C579" i="3"/>
  <c r="A580" i="3"/>
  <c r="B580" i="3"/>
  <c r="C580" i="3"/>
  <c r="A581" i="3"/>
  <c r="B581" i="3"/>
  <c r="C581" i="3"/>
  <c r="A582" i="3"/>
  <c r="B582" i="3"/>
  <c r="C582" i="3"/>
  <c r="A583" i="3"/>
  <c r="B583" i="3"/>
  <c r="C583" i="3"/>
  <c r="A584" i="3"/>
  <c r="B584" i="3"/>
  <c r="C584" i="3"/>
  <c r="A585" i="3"/>
  <c r="B585" i="3"/>
  <c r="C585" i="3"/>
  <c r="A586" i="3"/>
  <c r="B586" i="3"/>
  <c r="C586" i="3"/>
  <c r="A587" i="3"/>
  <c r="B587" i="3"/>
  <c r="C587" i="3"/>
  <c r="A588" i="3"/>
  <c r="B588" i="3"/>
  <c r="C588" i="3"/>
  <c r="A589" i="3"/>
  <c r="B589" i="3"/>
  <c r="C589" i="3"/>
  <c r="A590" i="3"/>
  <c r="B590" i="3"/>
  <c r="C590" i="3"/>
  <c r="A591" i="3"/>
  <c r="B591" i="3"/>
  <c r="C591" i="3"/>
  <c r="A592" i="3"/>
  <c r="B592" i="3"/>
  <c r="C592" i="3"/>
  <c r="A593" i="3"/>
  <c r="B593" i="3"/>
  <c r="C593" i="3"/>
  <c r="A594" i="3"/>
  <c r="B594" i="3"/>
  <c r="C594" i="3"/>
  <c r="A595" i="3"/>
  <c r="B595" i="3"/>
  <c r="C595" i="3"/>
  <c r="A596" i="3"/>
  <c r="B596" i="3"/>
  <c r="C596" i="3"/>
  <c r="A597" i="3"/>
  <c r="B597" i="3"/>
  <c r="C597" i="3"/>
  <c r="A598" i="3"/>
  <c r="B598" i="3"/>
  <c r="C598" i="3"/>
  <c r="A599" i="3"/>
  <c r="B599" i="3"/>
  <c r="C599" i="3"/>
  <c r="A600" i="3"/>
  <c r="B600" i="3"/>
  <c r="C600" i="3"/>
  <c r="A601" i="3"/>
  <c r="B601" i="3"/>
  <c r="C601" i="3"/>
  <c r="A602" i="3"/>
  <c r="B602" i="3"/>
  <c r="C602" i="3"/>
  <c r="A603" i="3"/>
  <c r="B603" i="3"/>
  <c r="C603" i="3"/>
  <c r="A604" i="3"/>
  <c r="B604" i="3"/>
  <c r="C604" i="3"/>
  <c r="A605" i="3"/>
  <c r="B605" i="3"/>
  <c r="C605" i="3"/>
  <c r="A606" i="3"/>
  <c r="B606" i="3"/>
  <c r="C606" i="3"/>
  <c r="A607" i="3"/>
  <c r="B607" i="3"/>
  <c r="C607" i="3"/>
  <c r="A608" i="3"/>
  <c r="B608" i="3"/>
  <c r="C608" i="3"/>
  <c r="A609" i="3"/>
  <c r="B609" i="3"/>
  <c r="C609" i="3"/>
  <c r="A610" i="3"/>
  <c r="B610" i="3"/>
  <c r="C610" i="3"/>
  <c r="A611" i="3"/>
  <c r="B611" i="3"/>
  <c r="C611" i="3"/>
  <c r="A612" i="3"/>
  <c r="B612" i="3"/>
  <c r="C612" i="3"/>
  <c r="A613" i="3"/>
  <c r="B613" i="3"/>
  <c r="C613" i="3"/>
  <c r="A614" i="3"/>
  <c r="B614" i="3"/>
  <c r="C614" i="3"/>
  <c r="A615" i="3"/>
  <c r="B615" i="3"/>
  <c r="C615" i="3"/>
  <c r="A616" i="3"/>
  <c r="B616" i="3"/>
  <c r="C616" i="3"/>
  <c r="A617" i="3"/>
  <c r="B617" i="3"/>
  <c r="C617" i="3"/>
  <c r="A618" i="3"/>
  <c r="B618" i="3"/>
  <c r="C618" i="3"/>
  <c r="A619" i="3"/>
  <c r="B619" i="3"/>
  <c r="C619" i="3"/>
  <c r="A620" i="3"/>
  <c r="B620" i="3"/>
  <c r="C620" i="3"/>
  <c r="A621" i="3"/>
  <c r="B621" i="3"/>
  <c r="C621" i="3"/>
  <c r="A622" i="3"/>
  <c r="B622" i="3"/>
  <c r="C622" i="3"/>
  <c r="A623" i="3"/>
  <c r="B623" i="3"/>
  <c r="C623" i="3"/>
  <c r="A624" i="3"/>
  <c r="B624" i="3"/>
  <c r="C624" i="3"/>
  <c r="A625" i="3"/>
  <c r="B625" i="3"/>
  <c r="C625" i="3"/>
  <c r="A626" i="3"/>
  <c r="B626" i="3"/>
  <c r="C626" i="3"/>
  <c r="A627" i="3"/>
  <c r="B627" i="3"/>
  <c r="C627" i="3"/>
  <c r="A628" i="3"/>
  <c r="B628" i="3"/>
  <c r="C628" i="3"/>
  <c r="A629" i="3"/>
  <c r="B629" i="3"/>
  <c r="C629" i="3"/>
  <c r="A630" i="3"/>
  <c r="B630" i="3"/>
  <c r="C630" i="3"/>
  <c r="A631" i="3"/>
  <c r="B631" i="3"/>
  <c r="C631" i="3"/>
  <c r="A632" i="3"/>
  <c r="B632" i="3"/>
  <c r="C632" i="3"/>
  <c r="A633" i="3"/>
  <c r="B633" i="3"/>
  <c r="C633" i="3"/>
  <c r="A634" i="3"/>
  <c r="B634" i="3"/>
  <c r="C634" i="3"/>
  <c r="A635" i="3"/>
  <c r="B635" i="3"/>
  <c r="C635" i="3"/>
  <c r="A636" i="3"/>
  <c r="B636" i="3"/>
  <c r="C636" i="3"/>
  <c r="A637" i="3"/>
  <c r="B637" i="3"/>
  <c r="C637" i="3"/>
  <c r="A638" i="3"/>
  <c r="B638" i="3"/>
  <c r="C638" i="3"/>
  <c r="A639" i="3"/>
  <c r="B639" i="3"/>
  <c r="C639" i="3"/>
  <c r="A640" i="3"/>
  <c r="B640" i="3"/>
  <c r="C640" i="3"/>
  <c r="A641" i="3"/>
  <c r="B641" i="3"/>
  <c r="C641" i="3"/>
  <c r="A642" i="3"/>
  <c r="B642" i="3"/>
  <c r="C642" i="3"/>
  <c r="A643" i="3"/>
  <c r="B643" i="3"/>
  <c r="C643" i="3"/>
  <c r="A644" i="3"/>
  <c r="B644" i="3"/>
  <c r="C644" i="3"/>
  <c r="A645" i="3"/>
  <c r="B645" i="3"/>
  <c r="C645" i="3"/>
  <c r="A646" i="3"/>
  <c r="B646" i="3"/>
  <c r="C646" i="3"/>
  <c r="A647" i="3"/>
  <c r="B647" i="3"/>
  <c r="C647" i="3"/>
  <c r="A648" i="3"/>
  <c r="B648" i="3"/>
  <c r="C648" i="3"/>
  <c r="A649" i="3"/>
  <c r="B649" i="3"/>
  <c r="C649" i="3"/>
  <c r="A650" i="3"/>
  <c r="B650" i="3"/>
  <c r="C650" i="3"/>
  <c r="A651" i="3"/>
  <c r="B651" i="3"/>
  <c r="C651" i="3"/>
  <c r="A652" i="3"/>
  <c r="B652" i="3"/>
  <c r="C652" i="3"/>
  <c r="A653" i="3"/>
  <c r="B653" i="3"/>
  <c r="C653" i="3"/>
  <c r="A654" i="3"/>
  <c r="B654" i="3"/>
  <c r="C654" i="3"/>
  <c r="A655" i="3"/>
  <c r="B655" i="3"/>
  <c r="C655" i="3"/>
  <c r="A656" i="3"/>
  <c r="B656" i="3"/>
  <c r="C656" i="3"/>
  <c r="A657" i="3"/>
  <c r="B657" i="3"/>
  <c r="C657" i="3"/>
  <c r="A658" i="3"/>
  <c r="B658" i="3"/>
  <c r="C658" i="3"/>
  <c r="A659" i="3"/>
  <c r="B659" i="3"/>
  <c r="C659" i="3"/>
  <c r="A660" i="3"/>
  <c r="B660" i="3"/>
  <c r="C660" i="3"/>
  <c r="A661" i="3"/>
  <c r="B661" i="3"/>
  <c r="C661" i="3"/>
  <c r="A662" i="3"/>
  <c r="B662" i="3"/>
  <c r="C662" i="3"/>
  <c r="A663" i="3"/>
  <c r="B663" i="3"/>
  <c r="C663" i="3"/>
  <c r="A664" i="3"/>
  <c r="B664" i="3"/>
  <c r="C664" i="3"/>
  <c r="A665" i="3"/>
  <c r="B665" i="3"/>
  <c r="C665" i="3"/>
  <c r="A666" i="3"/>
  <c r="B666" i="3"/>
  <c r="C666" i="3"/>
  <c r="A667" i="3"/>
  <c r="B667" i="3"/>
  <c r="C667" i="3"/>
  <c r="A668" i="3"/>
  <c r="B668" i="3"/>
  <c r="C668" i="3"/>
  <c r="A669" i="3"/>
  <c r="B669" i="3"/>
  <c r="C669" i="3"/>
  <c r="A670" i="3"/>
  <c r="B670" i="3"/>
  <c r="C670" i="3"/>
  <c r="A671" i="3"/>
  <c r="B671" i="3"/>
  <c r="C671" i="3"/>
  <c r="A672" i="3"/>
  <c r="B672" i="3"/>
  <c r="C672" i="3"/>
  <c r="A673" i="3"/>
  <c r="B673" i="3"/>
  <c r="C673" i="3"/>
  <c r="A674" i="3"/>
  <c r="B674" i="3"/>
  <c r="C674" i="3"/>
  <c r="A675" i="3"/>
  <c r="B675" i="3"/>
  <c r="C675" i="3"/>
  <c r="A676" i="3"/>
  <c r="B676" i="3"/>
  <c r="C676" i="3"/>
  <c r="A677" i="3"/>
  <c r="B677" i="3"/>
  <c r="C677" i="3"/>
  <c r="A678" i="3"/>
  <c r="B678" i="3"/>
  <c r="C678" i="3"/>
  <c r="A679" i="3"/>
  <c r="B679" i="3"/>
  <c r="C679" i="3"/>
  <c r="A680" i="3"/>
  <c r="B680" i="3"/>
  <c r="C680" i="3"/>
  <c r="A681" i="3"/>
  <c r="B681" i="3"/>
  <c r="C681" i="3"/>
  <c r="A682" i="3"/>
  <c r="B682" i="3"/>
  <c r="C682" i="3"/>
  <c r="A683" i="3"/>
  <c r="B683" i="3"/>
  <c r="C683" i="3"/>
  <c r="A684" i="3"/>
  <c r="B684" i="3"/>
  <c r="C684" i="3"/>
  <c r="A685" i="3"/>
  <c r="B685" i="3"/>
  <c r="C685" i="3"/>
  <c r="A686" i="3"/>
  <c r="B686" i="3"/>
  <c r="C686" i="3"/>
  <c r="A687" i="3"/>
  <c r="B687" i="3"/>
  <c r="C687" i="3"/>
  <c r="A688" i="3"/>
  <c r="B688" i="3"/>
  <c r="C688" i="3"/>
  <c r="A689" i="3"/>
  <c r="B689" i="3"/>
  <c r="C689" i="3"/>
  <c r="A690" i="3"/>
  <c r="B690" i="3"/>
  <c r="C690" i="3"/>
  <c r="A691" i="3"/>
  <c r="B691" i="3"/>
  <c r="C691" i="3"/>
  <c r="A692" i="3"/>
  <c r="B692" i="3"/>
  <c r="C692" i="3"/>
  <c r="A693" i="3"/>
  <c r="B693" i="3"/>
  <c r="C693" i="3"/>
  <c r="A694" i="3"/>
  <c r="B694" i="3"/>
  <c r="C694" i="3"/>
  <c r="A695" i="3"/>
  <c r="B695" i="3"/>
  <c r="C695" i="3"/>
  <c r="A696" i="3"/>
  <c r="B696" i="3"/>
  <c r="C696" i="3"/>
  <c r="A697" i="3"/>
  <c r="B697" i="3"/>
  <c r="C697" i="3"/>
  <c r="A698" i="3"/>
  <c r="B698" i="3"/>
  <c r="C698" i="3"/>
  <c r="A699" i="3"/>
  <c r="B699" i="3"/>
  <c r="C699" i="3"/>
  <c r="A700" i="3"/>
  <c r="B700" i="3"/>
  <c r="C700" i="3"/>
  <c r="A701" i="3"/>
  <c r="B701" i="3"/>
  <c r="C701" i="3"/>
  <c r="A702" i="3"/>
  <c r="B702" i="3"/>
  <c r="C702" i="3"/>
  <c r="A703" i="3"/>
  <c r="B703" i="3"/>
  <c r="C703" i="3"/>
  <c r="A704" i="3"/>
  <c r="B704" i="3"/>
  <c r="C704" i="3"/>
  <c r="A705" i="3"/>
  <c r="B705" i="3"/>
  <c r="C705" i="3"/>
  <c r="A706" i="3"/>
  <c r="B706" i="3"/>
  <c r="C706" i="3"/>
  <c r="A707" i="3"/>
  <c r="B707" i="3"/>
  <c r="C707" i="3"/>
  <c r="A708" i="3"/>
  <c r="B708" i="3"/>
  <c r="C708" i="3"/>
  <c r="A709" i="3"/>
  <c r="B709" i="3"/>
  <c r="C709" i="3"/>
  <c r="A710" i="3"/>
  <c r="B710" i="3"/>
  <c r="C710" i="3"/>
  <c r="A711" i="3"/>
  <c r="B711" i="3"/>
  <c r="C711" i="3"/>
  <c r="A712" i="3"/>
  <c r="B712" i="3"/>
  <c r="C712" i="3"/>
  <c r="A713" i="3"/>
  <c r="B713" i="3"/>
  <c r="C713" i="3"/>
  <c r="A714" i="3"/>
  <c r="B714" i="3"/>
  <c r="C714" i="3"/>
  <c r="A715" i="3"/>
  <c r="B715" i="3"/>
  <c r="C715" i="3"/>
  <c r="A716" i="3"/>
  <c r="B716" i="3"/>
  <c r="C716" i="3"/>
  <c r="A717" i="3"/>
  <c r="B717" i="3"/>
  <c r="C717" i="3"/>
  <c r="A718" i="3"/>
  <c r="B718" i="3"/>
  <c r="C718" i="3"/>
  <c r="A719" i="3"/>
  <c r="B719" i="3"/>
  <c r="C719" i="3"/>
  <c r="A720" i="3"/>
  <c r="B720" i="3"/>
  <c r="C720" i="3"/>
  <c r="A721" i="3"/>
  <c r="B721" i="3"/>
  <c r="C721" i="3"/>
  <c r="A722" i="3"/>
  <c r="B722" i="3"/>
  <c r="C722" i="3"/>
  <c r="A723" i="3"/>
  <c r="B723" i="3"/>
  <c r="C723" i="3"/>
  <c r="A724" i="3"/>
  <c r="B724" i="3"/>
  <c r="C724" i="3"/>
  <c r="A725" i="3"/>
  <c r="B725" i="3"/>
  <c r="C725" i="3"/>
  <c r="A726" i="3"/>
  <c r="B726" i="3"/>
  <c r="C726" i="3"/>
  <c r="A727" i="3"/>
  <c r="B727" i="3"/>
  <c r="C727" i="3"/>
  <c r="A728" i="3"/>
  <c r="B728" i="3"/>
  <c r="C728" i="3"/>
  <c r="A729" i="3"/>
  <c r="B729" i="3"/>
  <c r="C729" i="3"/>
  <c r="A730" i="3"/>
  <c r="B730" i="3"/>
  <c r="C730" i="3"/>
  <c r="A731" i="3"/>
  <c r="B731" i="3"/>
  <c r="C731" i="3"/>
  <c r="A732" i="3"/>
  <c r="B732" i="3"/>
  <c r="C732" i="3"/>
  <c r="C2" i="3"/>
  <c r="B2" i="3"/>
  <c r="A2" i="3"/>
  <c r="C16" i="8"/>
  <c r="B19" i="6"/>
  <c r="C16" i="5"/>
  <c r="B13" i="6"/>
  <c r="B17" i="6"/>
  <c r="B15" i="6"/>
  <c r="C17" i="8"/>
  <c r="B16" i="6"/>
  <c r="B18" i="6"/>
  <c r="B3" i="2"/>
  <c r="M2" i="2"/>
  <c r="K2" i="2"/>
  <c r="J2" i="2"/>
  <c r="L2" i="2"/>
  <c r="I2" i="2"/>
  <c r="F2" i="2"/>
  <c r="E2" i="2"/>
  <c r="C2" i="2"/>
  <c r="G2" i="2"/>
  <c r="A2" i="2"/>
  <c r="M16" i="5"/>
  <c r="H3" i="2"/>
  <c r="D3" i="2"/>
  <c r="B4" i="2"/>
  <c r="O2" i="2"/>
  <c r="F3" i="2"/>
  <c r="N2" i="2"/>
  <c r="P2" i="2"/>
  <c r="A3" i="2"/>
  <c r="J3" i="2"/>
  <c r="L3" i="2"/>
  <c r="E12" i="6"/>
  <c r="F12" i="6"/>
  <c r="M17" i="8"/>
  <c r="J17" i="8"/>
  <c r="H17" i="8"/>
  <c r="L17" i="8"/>
  <c r="I17" i="8"/>
  <c r="N17" i="8"/>
  <c r="K17" i="8"/>
  <c r="O17" i="8"/>
  <c r="G17" i="5"/>
  <c r="F17" i="5"/>
  <c r="H17" i="5"/>
  <c r="I17" i="5"/>
  <c r="J17" i="5"/>
  <c r="K17" i="5"/>
  <c r="L17" i="5"/>
  <c r="M17" i="5"/>
  <c r="F4" i="2"/>
  <c r="B5" i="2"/>
  <c r="A4" i="2"/>
  <c r="K4" i="2"/>
  <c r="C3" i="2"/>
  <c r="G3" i="2"/>
  <c r="K3" i="2"/>
  <c r="E3" i="2"/>
  <c r="I3" i="2"/>
  <c r="M3" i="2"/>
  <c r="H5" i="2"/>
  <c r="D5" i="2"/>
  <c r="H4" i="2"/>
  <c r="D4" i="2"/>
  <c r="I4" i="2"/>
  <c r="J4" i="2"/>
  <c r="L4" i="2"/>
  <c r="C4" i="2"/>
  <c r="G4" i="2"/>
  <c r="M4" i="2"/>
  <c r="O4" i="2"/>
  <c r="E4" i="2"/>
  <c r="J5" i="2"/>
  <c r="L5" i="2"/>
  <c r="F5" i="2"/>
  <c r="B6" i="2"/>
  <c r="M5" i="2"/>
  <c r="I5" i="2"/>
  <c r="E5" i="2"/>
  <c r="A5" i="2"/>
  <c r="K5" i="2"/>
  <c r="C5" i="2"/>
  <c r="G5" i="2"/>
  <c r="N3" i="2"/>
  <c r="P3" i="2"/>
  <c r="O3" i="2"/>
  <c r="N4" i="2"/>
  <c r="P4" i="2"/>
  <c r="H6" i="2"/>
  <c r="D6" i="2"/>
  <c r="J6" i="2"/>
  <c r="L6" i="2"/>
  <c r="F6" i="2"/>
  <c r="B7" i="2"/>
  <c r="M6" i="2"/>
  <c r="I6" i="2"/>
  <c r="E6" i="2"/>
  <c r="A6" i="2"/>
  <c r="K6" i="2"/>
  <c r="C6" i="2"/>
  <c r="G6" i="2"/>
  <c r="N5" i="2"/>
  <c r="P5" i="2"/>
  <c r="O5" i="2"/>
  <c r="H7" i="2"/>
  <c r="D7" i="2"/>
  <c r="J7" i="2"/>
  <c r="L7" i="2"/>
  <c r="F7" i="2"/>
  <c r="B8" i="2"/>
  <c r="M7" i="2"/>
  <c r="I7" i="2"/>
  <c r="E7" i="2"/>
  <c r="A7" i="2"/>
  <c r="K7" i="2"/>
  <c r="C7" i="2"/>
  <c r="G7" i="2"/>
  <c r="N6" i="2"/>
  <c r="P6" i="2"/>
  <c r="O6" i="2"/>
  <c r="H8" i="2"/>
  <c r="D8" i="2"/>
  <c r="J8" i="2"/>
  <c r="L8" i="2"/>
  <c r="F8" i="2"/>
  <c r="B9" i="2"/>
  <c r="M8" i="2"/>
  <c r="I8" i="2"/>
  <c r="E8" i="2"/>
  <c r="A8" i="2"/>
  <c r="K8" i="2"/>
  <c r="C8" i="2"/>
  <c r="G8" i="2"/>
  <c r="N7" i="2"/>
  <c r="P7" i="2"/>
  <c r="O7" i="2"/>
  <c r="D9" i="2"/>
  <c r="H9" i="2"/>
  <c r="J9" i="2"/>
  <c r="L9" i="2"/>
  <c r="F9" i="2"/>
  <c r="B10" i="2"/>
  <c r="M9" i="2"/>
  <c r="I9" i="2"/>
  <c r="E9" i="2"/>
  <c r="A9" i="2"/>
  <c r="K9" i="2"/>
  <c r="C9" i="2"/>
  <c r="G9" i="2"/>
  <c r="N8" i="2"/>
  <c r="P8" i="2"/>
  <c r="O8" i="2"/>
  <c r="H10" i="2"/>
  <c r="D10" i="2"/>
  <c r="J10" i="2"/>
  <c r="L10" i="2"/>
  <c r="F10" i="2"/>
  <c r="B11" i="2"/>
  <c r="M10" i="2"/>
  <c r="I10" i="2"/>
  <c r="E10" i="2"/>
  <c r="A10" i="2"/>
  <c r="K10" i="2"/>
  <c r="C10" i="2"/>
  <c r="G10" i="2"/>
  <c r="N9" i="2"/>
  <c r="P9" i="2"/>
  <c r="O9" i="2"/>
  <c r="H11" i="2"/>
  <c r="D11" i="2"/>
  <c r="J11" i="2"/>
  <c r="L11" i="2"/>
  <c r="F11" i="2"/>
  <c r="B12" i="2"/>
  <c r="M11" i="2"/>
  <c r="I11" i="2"/>
  <c r="E11" i="2"/>
  <c r="A11" i="2"/>
  <c r="K11" i="2"/>
  <c r="C11" i="2"/>
  <c r="G11" i="2"/>
  <c r="N10" i="2"/>
  <c r="P10" i="2"/>
  <c r="O10" i="2"/>
  <c r="H12" i="2"/>
  <c r="D12" i="2"/>
  <c r="J12" i="2"/>
  <c r="L12" i="2"/>
  <c r="F12" i="2"/>
  <c r="B13" i="2"/>
  <c r="M12" i="2"/>
  <c r="I12" i="2"/>
  <c r="E12" i="2"/>
  <c r="A12" i="2"/>
  <c r="K12" i="2"/>
  <c r="C12" i="2"/>
  <c r="G12" i="2"/>
  <c r="N11" i="2"/>
  <c r="P11" i="2"/>
  <c r="O11" i="2"/>
  <c r="H13" i="2"/>
  <c r="D13" i="2"/>
  <c r="J13" i="2"/>
  <c r="L13" i="2"/>
  <c r="F13" i="2"/>
  <c r="B14" i="2"/>
  <c r="M13" i="2"/>
  <c r="I13" i="2"/>
  <c r="E13" i="2"/>
  <c r="A13" i="2"/>
  <c r="K13" i="2"/>
  <c r="C13" i="2"/>
  <c r="G13" i="2"/>
  <c r="N12" i="2"/>
  <c r="P12" i="2"/>
  <c r="O12" i="2"/>
  <c r="H14" i="2"/>
  <c r="D14" i="2"/>
  <c r="J14" i="2"/>
  <c r="L14" i="2"/>
  <c r="F14" i="2"/>
  <c r="B15" i="2"/>
  <c r="M14" i="2"/>
  <c r="I14" i="2"/>
  <c r="E14" i="2"/>
  <c r="A14" i="2"/>
  <c r="K14" i="2"/>
  <c r="C14" i="2"/>
  <c r="G14" i="2"/>
  <c r="N13" i="2"/>
  <c r="P13" i="2"/>
  <c r="O13" i="2"/>
  <c r="D15" i="2"/>
  <c r="H15" i="2"/>
  <c r="J15" i="2"/>
  <c r="L15" i="2"/>
  <c r="F15" i="2"/>
  <c r="B16" i="2"/>
  <c r="M15" i="2"/>
  <c r="I15" i="2"/>
  <c r="E15" i="2"/>
  <c r="A15" i="2"/>
  <c r="K15" i="2"/>
  <c r="C15" i="2"/>
  <c r="G15" i="2"/>
  <c r="N14" i="2"/>
  <c r="P14" i="2"/>
  <c r="O14" i="2"/>
  <c r="H16" i="2"/>
  <c r="D16" i="2"/>
  <c r="J16" i="2"/>
  <c r="L16" i="2"/>
  <c r="F16" i="2"/>
  <c r="B17" i="2"/>
  <c r="M16" i="2"/>
  <c r="I16" i="2"/>
  <c r="E16" i="2"/>
  <c r="A16" i="2"/>
  <c r="K16" i="2"/>
  <c r="C16" i="2"/>
  <c r="G16" i="2"/>
  <c r="N15" i="2"/>
  <c r="P15" i="2"/>
  <c r="O15" i="2"/>
  <c r="D17" i="2"/>
  <c r="H17" i="2"/>
  <c r="J17" i="2"/>
  <c r="L17" i="2"/>
  <c r="F17" i="2"/>
  <c r="B18" i="2"/>
  <c r="M17" i="2"/>
  <c r="I17" i="2"/>
  <c r="E17" i="2"/>
  <c r="A17" i="2"/>
  <c r="K17" i="2"/>
  <c r="C17" i="2"/>
  <c r="G17" i="2"/>
  <c r="N16" i="2"/>
  <c r="P16" i="2"/>
  <c r="O16" i="2"/>
  <c r="H18" i="2"/>
  <c r="D18" i="2"/>
  <c r="J18" i="2"/>
  <c r="L18" i="2"/>
  <c r="F18" i="2"/>
  <c r="B19" i="2"/>
  <c r="M18" i="2"/>
  <c r="I18" i="2"/>
  <c r="E18" i="2"/>
  <c r="A18" i="2"/>
  <c r="K18" i="2"/>
  <c r="C18" i="2"/>
  <c r="G18" i="2"/>
  <c r="N17" i="2"/>
  <c r="P17" i="2"/>
  <c r="O17" i="2"/>
  <c r="H19" i="2"/>
  <c r="D19" i="2"/>
  <c r="J19" i="2"/>
  <c r="L19" i="2"/>
  <c r="F19" i="2"/>
  <c r="B20" i="2"/>
  <c r="M19" i="2"/>
  <c r="I19" i="2"/>
  <c r="E19" i="2"/>
  <c r="A19" i="2"/>
  <c r="K19" i="2"/>
  <c r="C19" i="2"/>
  <c r="G19" i="2"/>
  <c r="N18" i="2"/>
  <c r="P18" i="2"/>
  <c r="O18" i="2"/>
  <c r="H20" i="2"/>
  <c r="D20" i="2"/>
  <c r="J20" i="2"/>
  <c r="L20" i="2"/>
  <c r="F20" i="2"/>
  <c r="B21" i="2"/>
  <c r="M20" i="2"/>
  <c r="I20" i="2"/>
  <c r="E20" i="2"/>
  <c r="A20" i="2"/>
  <c r="K20" i="2"/>
  <c r="C20" i="2"/>
  <c r="G20" i="2"/>
  <c r="N19" i="2"/>
  <c r="P19" i="2"/>
  <c r="O19" i="2"/>
  <c r="H21" i="2"/>
  <c r="D21" i="2"/>
  <c r="J21" i="2"/>
  <c r="L21" i="2"/>
  <c r="F21" i="2"/>
  <c r="B22" i="2"/>
  <c r="M21" i="2"/>
  <c r="I21" i="2"/>
  <c r="E21" i="2"/>
  <c r="A21" i="2"/>
  <c r="K21" i="2"/>
  <c r="C21" i="2"/>
  <c r="G21" i="2"/>
  <c r="N20" i="2"/>
  <c r="P20" i="2"/>
  <c r="O20" i="2"/>
  <c r="H22" i="2"/>
  <c r="D22" i="2"/>
  <c r="N21" i="2"/>
  <c r="P21" i="2"/>
  <c r="O21" i="2"/>
  <c r="J22" i="2"/>
  <c r="L22" i="2"/>
  <c r="F22" i="2"/>
  <c r="B23" i="2"/>
  <c r="M22" i="2"/>
  <c r="I22" i="2"/>
  <c r="E22" i="2"/>
  <c r="A22" i="2"/>
  <c r="K22" i="2"/>
  <c r="C22" i="2"/>
  <c r="G22" i="2"/>
  <c r="H23" i="2"/>
  <c r="D23" i="2"/>
  <c r="N22" i="2"/>
  <c r="P22" i="2"/>
  <c r="O22" i="2"/>
  <c r="J23" i="2"/>
  <c r="L23" i="2"/>
  <c r="F23" i="2"/>
  <c r="B24" i="2"/>
  <c r="M23" i="2"/>
  <c r="I23" i="2"/>
  <c r="E23" i="2"/>
  <c r="A23" i="2"/>
  <c r="K23" i="2"/>
  <c r="C23" i="2"/>
  <c r="G23" i="2"/>
  <c r="H24" i="2"/>
  <c r="D24" i="2"/>
  <c r="N23" i="2"/>
  <c r="P23" i="2"/>
  <c r="O23" i="2"/>
  <c r="J24" i="2"/>
  <c r="L24" i="2"/>
  <c r="F24" i="2"/>
  <c r="B25" i="2"/>
  <c r="M24" i="2"/>
  <c r="I24" i="2"/>
  <c r="E24" i="2"/>
  <c r="A24" i="2"/>
  <c r="K24" i="2"/>
  <c r="C24" i="2"/>
  <c r="G24" i="2"/>
  <c r="D25" i="2"/>
  <c r="H25" i="2"/>
  <c r="N24" i="2"/>
  <c r="P24" i="2"/>
  <c r="O24" i="2"/>
  <c r="J25" i="2"/>
  <c r="L25" i="2"/>
  <c r="F25" i="2"/>
  <c r="B26" i="2"/>
  <c r="M25" i="2"/>
  <c r="I25" i="2"/>
  <c r="E25" i="2"/>
  <c r="A25" i="2"/>
  <c r="K25" i="2"/>
  <c r="C25" i="2"/>
  <c r="G25" i="2"/>
  <c r="H26" i="2"/>
  <c r="D26" i="2"/>
  <c r="N25" i="2"/>
  <c r="P25" i="2"/>
  <c r="O25" i="2"/>
  <c r="J26" i="2"/>
  <c r="L26" i="2"/>
  <c r="F26" i="2"/>
  <c r="B27" i="2"/>
  <c r="M26" i="2"/>
  <c r="I26" i="2"/>
  <c r="E26" i="2"/>
  <c r="A26" i="2"/>
  <c r="K26" i="2"/>
  <c r="C26" i="2"/>
  <c r="G26" i="2"/>
  <c r="H27" i="2"/>
  <c r="D27" i="2"/>
  <c r="N26" i="2"/>
  <c r="P26" i="2"/>
  <c r="O26" i="2"/>
  <c r="J27" i="2"/>
  <c r="L27" i="2"/>
  <c r="F27" i="2"/>
  <c r="B28" i="2"/>
  <c r="M27" i="2"/>
  <c r="I27" i="2"/>
  <c r="E27" i="2"/>
  <c r="A27" i="2"/>
  <c r="K27" i="2"/>
  <c r="C27" i="2"/>
  <c r="G27" i="2"/>
  <c r="H28" i="2"/>
  <c r="D28" i="2"/>
  <c r="N27" i="2"/>
  <c r="P27" i="2"/>
  <c r="O27" i="2"/>
  <c r="J28" i="2"/>
  <c r="L28" i="2"/>
  <c r="F28" i="2"/>
  <c r="B29" i="2"/>
  <c r="M28" i="2"/>
  <c r="I28" i="2"/>
  <c r="E28" i="2"/>
  <c r="A28" i="2"/>
  <c r="K28" i="2"/>
  <c r="C28" i="2"/>
  <c r="G28" i="2"/>
  <c r="H29" i="2"/>
  <c r="D29" i="2"/>
  <c r="N28" i="2"/>
  <c r="P28" i="2"/>
  <c r="O28" i="2"/>
  <c r="J29" i="2"/>
  <c r="L29" i="2"/>
  <c r="F29" i="2"/>
  <c r="B30" i="2"/>
  <c r="M29" i="2"/>
  <c r="I29" i="2"/>
  <c r="E29" i="2"/>
  <c r="A29" i="2"/>
  <c r="K29" i="2"/>
  <c r="C29" i="2"/>
  <c r="G29" i="2"/>
  <c r="H30" i="2"/>
  <c r="D30" i="2"/>
  <c r="N29" i="2"/>
  <c r="P29" i="2"/>
  <c r="O29" i="2"/>
  <c r="J30" i="2"/>
  <c r="L30" i="2"/>
  <c r="F30" i="2"/>
  <c r="B31" i="2"/>
  <c r="M30" i="2"/>
  <c r="I30" i="2"/>
  <c r="E30" i="2"/>
  <c r="A30" i="2"/>
  <c r="K30" i="2"/>
  <c r="C30" i="2"/>
  <c r="G30" i="2"/>
  <c r="D31" i="2"/>
  <c r="H31" i="2"/>
  <c r="N30" i="2"/>
  <c r="P30" i="2"/>
  <c r="O30" i="2"/>
  <c r="J31" i="2"/>
  <c r="L31" i="2"/>
  <c r="F31" i="2"/>
  <c r="B32" i="2"/>
  <c r="M31" i="2"/>
  <c r="I31" i="2"/>
  <c r="E31" i="2"/>
  <c r="A31" i="2"/>
  <c r="K31" i="2"/>
  <c r="C31" i="2"/>
  <c r="G31" i="2"/>
  <c r="H32" i="2"/>
  <c r="D32" i="2"/>
  <c r="N31" i="2"/>
  <c r="P31" i="2"/>
  <c r="O31" i="2"/>
  <c r="J32" i="2"/>
  <c r="L32" i="2"/>
  <c r="F32" i="2"/>
  <c r="B33" i="2"/>
  <c r="M32" i="2"/>
  <c r="I32" i="2"/>
  <c r="E32" i="2"/>
  <c r="A32" i="2"/>
  <c r="K32" i="2"/>
  <c r="C32" i="2"/>
  <c r="G32" i="2"/>
  <c r="D33" i="2"/>
  <c r="H33" i="2"/>
  <c r="N32" i="2"/>
  <c r="P32" i="2"/>
  <c r="O32" i="2"/>
  <c r="J33" i="2"/>
  <c r="L33" i="2"/>
  <c r="F33" i="2"/>
  <c r="B34" i="2"/>
  <c r="M33" i="2"/>
  <c r="I33" i="2"/>
  <c r="E33" i="2"/>
  <c r="A33" i="2"/>
  <c r="K33" i="2"/>
  <c r="C33" i="2"/>
  <c r="G33" i="2"/>
  <c r="H34" i="2"/>
  <c r="D34" i="2"/>
  <c r="N33" i="2"/>
  <c r="P33" i="2"/>
  <c r="O33" i="2"/>
  <c r="J34" i="2"/>
  <c r="L34" i="2"/>
  <c r="F34" i="2"/>
  <c r="B35" i="2"/>
  <c r="M34" i="2"/>
  <c r="I34" i="2"/>
  <c r="E34" i="2"/>
  <c r="A34" i="2"/>
  <c r="K34" i="2"/>
  <c r="C34" i="2"/>
  <c r="G34" i="2"/>
  <c r="H35" i="2"/>
  <c r="D35" i="2"/>
  <c r="N34" i="2"/>
  <c r="P34" i="2"/>
  <c r="O34" i="2"/>
  <c r="J35" i="2"/>
  <c r="L35" i="2"/>
  <c r="F35" i="2"/>
  <c r="B36" i="2"/>
  <c r="M35" i="2"/>
  <c r="I35" i="2"/>
  <c r="E35" i="2"/>
  <c r="A35" i="2"/>
  <c r="K35" i="2"/>
  <c r="C35" i="2"/>
  <c r="G35" i="2"/>
  <c r="H36" i="2"/>
  <c r="D36" i="2"/>
  <c r="N35" i="2"/>
  <c r="P35" i="2"/>
  <c r="O35" i="2"/>
  <c r="J36" i="2"/>
  <c r="L36" i="2"/>
  <c r="F36" i="2"/>
  <c r="B37" i="2"/>
  <c r="M36" i="2"/>
  <c r="I36" i="2"/>
  <c r="E36" i="2"/>
  <c r="A36" i="2"/>
  <c r="K36" i="2"/>
  <c r="C36" i="2"/>
  <c r="G36" i="2"/>
  <c r="H37" i="2"/>
  <c r="D37" i="2"/>
  <c r="N36" i="2"/>
  <c r="P36" i="2"/>
  <c r="O36" i="2"/>
  <c r="J37" i="2"/>
  <c r="L37" i="2"/>
  <c r="F37" i="2"/>
  <c r="B38" i="2"/>
  <c r="M37" i="2"/>
  <c r="I37" i="2"/>
  <c r="E37" i="2"/>
  <c r="A37" i="2"/>
  <c r="K37" i="2"/>
  <c r="C37" i="2"/>
  <c r="G37" i="2"/>
  <c r="H38" i="2"/>
  <c r="D38" i="2"/>
  <c r="N37" i="2"/>
  <c r="P37" i="2"/>
  <c r="O37" i="2"/>
  <c r="J38" i="2"/>
  <c r="L38" i="2"/>
  <c r="F38" i="2"/>
  <c r="B39" i="2"/>
  <c r="M38" i="2"/>
  <c r="I38" i="2"/>
  <c r="E38" i="2"/>
  <c r="A38" i="2"/>
  <c r="K38" i="2"/>
  <c r="C38" i="2"/>
  <c r="G38" i="2"/>
  <c r="H39" i="2"/>
  <c r="D39" i="2"/>
  <c r="N38" i="2"/>
  <c r="P38" i="2"/>
  <c r="O38" i="2"/>
  <c r="J39" i="2"/>
  <c r="L39" i="2"/>
  <c r="F39" i="2"/>
  <c r="B40" i="2"/>
  <c r="M39" i="2"/>
  <c r="I39" i="2"/>
  <c r="E39" i="2"/>
  <c r="A39" i="2"/>
  <c r="K39" i="2"/>
  <c r="C39" i="2"/>
  <c r="G39" i="2"/>
  <c r="H40" i="2"/>
  <c r="D40" i="2"/>
  <c r="N39" i="2"/>
  <c r="P39" i="2"/>
  <c r="O39" i="2"/>
  <c r="J40" i="2"/>
  <c r="L40" i="2"/>
  <c r="F40" i="2"/>
  <c r="B41" i="2"/>
  <c r="M40" i="2"/>
  <c r="I40" i="2"/>
  <c r="E40" i="2"/>
  <c r="A40" i="2"/>
  <c r="K40" i="2"/>
  <c r="C40" i="2"/>
  <c r="G40" i="2"/>
  <c r="D41" i="2"/>
  <c r="H41" i="2"/>
  <c r="N40" i="2"/>
  <c r="P40" i="2"/>
  <c r="O40" i="2"/>
  <c r="J41" i="2"/>
  <c r="L41" i="2"/>
  <c r="F41" i="2"/>
  <c r="B42" i="2"/>
  <c r="M41" i="2"/>
  <c r="I41" i="2"/>
  <c r="E41" i="2"/>
  <c r="A41" i="2"/>
  <c r="K41" i="2"/>
  <c r="C41" i="2"/>
  <c r="G41" i="2"/>
  <c r="H42" i="2"/>
  <c r="D42" i="2"/>
  <c r="N41" i="2"/>
  <c r="P41" i="2"/>
  <c r="O41" i="2"/>
  <c r="J42" i="2"/>
  <c r="L42" i="2"/>
  <c r="F42" i="2"/>
  <c r="B43" i="2"/>
  <c r="M42" i="2"/>
  <c r="I42" i="2"/>
  <c r="E42" i="2"/>
  <c r="A42" i="2"/>
  <c r="K42" i="2"/>
  <c r="C42" i="2"/>
  <c r="G42" i="2"/>
  <c r="H43" i="2"/>
  <c r="D43" i="2"/>
  <c r="N42" i="2"/>
  <c r="P42" i="2"/>
  <c r="O42" i="2"/>
  <c r="J43" i="2"/>
  <c r="L43" i="2"/>
  <c r="F43" i="2"/>
  <c r="B44" i="2"/>
  <c r="M43" i="2"/>
  <c r="I43" i="2"/>
  <c r="E43" i="2"/>
  <c r="A43" i="2"/>
  <c r="K43" i="2"/>
  <c r="C43" i="2"/>
  <c r="G43" i="2"/>
  <c r="H44" i="2"/>
  <c r="D44" i="2"/>
  <c r="N43" i="2"/>
  <c r="P43" i="2"/>
  <c r="O43" i="2"/>
  <c r="J44" i="2"/>
  <c r="L44" i="2"/>
  <c r="F44" i="2"/>
  <c r="B45" i="2"/>
  <c r="M44" i="2"/>
  <c r="I44" i="2"/>
  <c r="E44" i="2"/>
  <c r="A44" i="2"/>
  <c r="K44" i="2"/>
  <c r="C44" i="2"/>
  <c r="G44" i="2"/>
  <c r="H45" i="2"/>
  <c r="D45" i="2"/>
  <c r="N44" i="2"/>
  <c r="P44" i="2"/>
  <c r="O44" i="2"/>
  <c r="J45" i="2"/>
  <c r="L45" i="2"/>
  <c r="F45" i="2"/>
  <c r="B46" i="2"/>
  <c r="M45" i="2"/>
  <c r="I45" i="2"/>
  <c r="E45" i="2"/>
  <c r="A45" i="2"/>
  <c r="K45" i="2"/>
  <c r="C45" i="2"/>
  <c r="G45" i="2"/>
  <c r="H46" i="2"/>
  <c r="D46" i="2"/>
  <c r="N45" i="2"/>
  <c r="P45" i="2"/>
  <c r="O45" i="2"/>
  <c r="J46" i="2"/>
  <c r="L46" i="2"/>
  <c r="F46" i="2"/>
  <c r="B47" i="2"/>
  <c r="M46" i="2"/>
  <c r="I46" i="2"/>
  <c r="E46" i="2"/>
  <c r="A46" i="2"/>
  <c r="K46" i="2"/>
  <c r="C46" i="2"/>
  <c r="G46" i="2"/>
  <c r="D47" i="2"/>
  <c r="H47" i="2"/>
  <c r="N46" i="2"/>
  <c r="P46" i="2"/>
  <c r="O46" i="2"/>
  <c r="J47" i="2"/>
  <c r="L47" i="2"/>
  <c r="F47" i="2"/>
  <c r="B48" i="2"/>
  <c r="M47" i="2"/>
  <c r="I47" i="2"/>
  <c r="E47" i="2"/>
  <c r="A47" i="2"/>
  <c r="K47" i="2"/>
  <c r="C47" i="2"/>
  <c r="G47" i="2"/>
  <c r="H48" i="2"/>
  <c r="D48" i="2"/>
  <c r="N47" i="2"/>
  <c r="P47" i="2"/>
  <c r="O47" i="2"/>
  <c r="J48" i="2"/>
  <c r="L48" i="2"/>
  <c r="F48" i="2"/>
  <c r="B49" i="2"/>
  <c r="M48" i="2"/>
  <c r="I48" i="2"/>
  <c r="E48" i="2"/>
  <c r="A48" i="2"/>
  <c r="K48" i="2"/>
  <c r="C48" i="2"/>
  <c r="G48" i="2"/>
  <c r="D49" i="2"/>
  <c r="H49" i="2"/>
  <c r="N48" i="2"/>
  <c r="P48" i="2"/>
  <c r="O48" i="2"/>
  <c r="J49" i="2"/>
  <c r="L49" i="2"/>
  <c r="F49" i="2"/>
  <c r="B50" i="2"/>
  <c r="M49" i="2"/>
  <c r="I49" i="2"/>
  <c r="E49" i="2"/>
  <c r="A49" i="2"/>
  <c r="K49" i="2"/>
  <c r="C49" i="2"/>
  <c r="G49" i="2"/>
  <c r="H50" i="2"/>
  <c r="D50" i="2"/>
  <c r="N49" i="2"/>
  <c r="P49" i="2"/>
  <c r="O49" i="2"/>
  <c r="J50" i="2"/>
  <c r="L50" i="2"/>
  <c r="F50" i="2"/>
  <c r="B51" i="2"/>
  <c r="M50" i="2"/>
  <c r="I50" i="2"/>
  <c r="E50" i="2"/>
  <c r="A50" i="2"/>
  <c r="K50" i="2"/>
  <c r="C50" i="2"/>
  <c r="G50" i="2"/>
  <c r="H51" i="2"/>
  <c r="D51" i="2"/>
  <c r="N50" i="2"/>
  <c r="P50" i="2"/>
  <c r="O50" i="2"/>
  <c r="J51" i="2"/>
  <c r="L51" i="2"/>
  <c r="F51" i="2"/>
  <c r="B52" i="2"/>
  <c r="M51" i="2"/>
  <c r="I51" i="2"/>
  <c r="E51" i="2"/>
  <c r="A51" i="2"/>
  <c r="K51" i="2"/>
  <c r="C51" i="2"/>
  <c r="G51" i="2"/>
  <c r="H52" i="2"/>
  <c r="D52" i="2"/>
  <c r="N51" i="2"/>
  <c r="P51" i="2"/>
  <c r="O51" i="2"/>
  <c r="J52" i="2"/>
  <c r="L52" i="2"/>
  <c r="F52" i="2"/>
  <c r="B53" i="2"/>
  <c r="M52" i="2"/>
  <c r="I52" i="2"/>
  <c r="E52" i="2"/>
  <c r="A52" i="2"/>
  <c r="K52" i="2"/>
  <c r="C52" i="2"/>
  <c r="G52" i="2"/>
  <c r="H53" i="2"/>
  <c r="D53" i="2"/>
  <c r="N52" i="2"/>
  <c r="P52" i="2"/>
  <c r="O52" i="2"/>
  <c r="J53" i="2"/>
  <c r="L53" i="2"/>
  <c r="F53" i="2"/>
  <c r="B54" i="2"/>
  <c r="M53" i="2"/>
  <c r="I53" i="2"/>
  <c r="E53" i="2"/>
  <c r="A53" i="2"/>
  <c r="K53" i="2"/>
  <c r="C53" i="2"/>
  <c r="G53" i="2"/>
  <c r="H54" i="2"/>
  <c r="D54" i="2"/>
  <c r="N53" i="2"/>
  <c r="P53" i="2"/>
  <c r="O53" i="2"/>
  <c r="J54" i="2"/>
  <c r="L54" i="2"/>
  <c r="F54" i="2"/>
  <c r="B55" i="2"/>
  <c r="M54" i="2"/>
  <c r="I54" i="2"/>
  <c r="E54" i="2"/>
  <c r="A54" i="2"/>
  <c r="K54" i="2"/>
  <c r="C54" i="2"/>
  <c r="G54" i="2"/>
  <c r="H55" i="2"/>
  <c r="D55" i="2"/>
  <c r="N54" i="2"/>
  <c r="P54" i="2"/>
  <c r="O54" i="2"/>
  <c r="J55" i="2"/>
  <c r="L55" i="2"/>
  <c r="F55" i="2"/>
  <c r="B56" i="2"/>
  <c r="M55" i="2"/>
  <c r="I55" i="2"/>
  <c r="E55" i="2"/>
  <c r="A55" i="2"/>
  <c r="K55" i="2"/>
  <c r="C55" i="2"/>
  <c r="G55" i="2"/>
  <c r="H56" i="2"/>
  <c r="D56" i="2"/>
  <c r="N55" i="2"/>
  <c r="P55" i="2"/>
  <c r="O55" i="2"/>
  <c r="J56" i="2"/>
  <c r="L56" i="2"/>
  <c r="F56" i="2"/>
  <c r="B57" i="2"/>
  <c r="M56" i="2"/>
  <c r="I56" i="2"/>
  <c r="E56" i="2"/>
  <c r="A56" i="2"/>
  <c r="K56" i="2"/>
  <c r="C56" i="2"/>
  <c r="G56" i="2"/>
  <c r="D57" i="2"/>
  <c r="H57" i="2"/>
  <c r="N56" i="2"/>
  <c r="P56" i="2"/>
  <c r="O56" i="2"/>
  <c r="J57" i="2"/>
  <c r="L57" i="2"/>
  <c r="F57" i="2"/>
  <c r="B58" i="2"/>
  <c r="M57" i="2"/>
  <c r="I57" i="2"/>
  <c r="E57" i="2"/>
  <c r="A57" i="2"/>
  <c r="K57" i="2"/>
  <c r="C57" i="2"/>
  <c r="G57" i="2"/>
  <c r="H58" i="2"/>
  <c r="D58" i="2"/>
  <c r="N57" i="2"/>
  <c r="P57" i="2"/>
  <c r="O57" i="2"/>
  <c r="J58" i="2"/>
  <c r="L58" i="2"/>
  <c r="F58" i="2"/>
  <c r="B59" i="2"/>
  <c r="M58" i="2"/>
  <c r="I58" i="2"/>
  <c r="E58" i="2"/>
  <c r="A58" i="2"/>
  <c r="K58" i="2"/>
  <c r="C58" i="2"/>
  <c r="G58" i="2"/>
  <c r="H59" i="2"/>
  <c r="D59" i="2"/>
  <c r="N58" i="2"/>
  <c r="P58" i="2"/>
  <c r="O58" i="2"/>
  <c r="J59" i="2"/>
  <c r="L59" i="2"/>
  <c r="F59" i="2"/>
  <c r="B60" i="2"/>
  <c r="M59" i="2"/>
  <c r="I59" i="2"/>
  <c r="E59" i="2"/>
  <c r="A59" i="2"/>
  <c r="K59" i="2"/>
  <c r="C59" i="2"/>
  <c r="G59" i="2"/>
  <c r="H60" i="2"/>
  <c r="D60" i="2"/>
  <c r="N59" i="2"/>
  <c r="P59" i="2"/>
  <c r="O59" i="2"/>
  <c r="J60" i="2"/>
  <c r="L60" i="2"/>
  <c r="F60" i="2"/>
  <c r="B61" i="2"/>
  <c r="M60" i="2"/>
  <c r="I60" i="2"/>
  <c r="E60" i="2"/>
  <c r="A60" i="2"/>
  <c r="K60" i="2"/>
  <c r="C60" i="2"/>
  <c r="G60" i="2"/>
  <c r="D61" i="2"/>
  <c r="H61" i="2"/>
  <c r="N60" i="2"/>
  <c r="P60" i="2"/>
  <c r="O60" i="2"/>
  <c r="J61" i="2"/>
  <c r="L61" i="2"/>
  <c r="F61" i="2"/>
  <c r="B62" i="2"/>
  <c r="M61" i="2"/>
  <c r="I61" i="2"/>
  <c r="E61" i="2"/>
  <c r="A61" i="2"/>
  <c r="K61" i="2"/>
  <c r="C61" i="2"/>
  <c r="G61" i="2"/>
  <c r="H62" i="2"/>
  <c r="D62" i="2"/>
  <c r="N61" i="2"/>
  <c r="P61" i="2"/>
  <c r="O61" i="2"/>
  <c r="J62" i="2"/>
  <c r="L62" i="2"/>
  <c r="F62" i="2"/>
  <c r="B63" i="2"/>
  <c r="M62" i="2"/>
  <c r="I62" i="2"/>
  <c r="E62" i="2"/>
  <c r="A62" i="2"/>
  <c r="K62" i="2"/>
  <c r="C62" i="2"/>
  <c r="G62" i="2"/>
  <c r="H63" i="2"/>
  <c r="D63" i="2"/>
  <c r="N62" i="2"/>
  <c r="P62" i="2"/>
  <c r="O62" i="2"/>
  <c r="J63" i="2"/>
  <c r="L63" i="2"/>
  <c r="F63" i="2"/>
  <c r="B64" i="2"/>
  <c r="M63" i="2"/>
  <c r="I63" i="2"/>
  <c r="E63" i="2"/>
  <c r="A63" i="2"/>
  <c r="K63" i="2"/>
  <c r="C63" i="2"/>
  <c r="G63" i="2"/>
  <c r="H64" i="2"/>
  <c r="D64" i="2"/>
  <c r="N63" i="2"/>
  <c r="P63" i="2"/>
  <c r="O63" i="2"/>
  <c r="J64" i="2"/>
  <c r="L64" i="2"/>
  <c r="F64" i="2"/>
  <c r="B65" i="2"/>
  <c r="M64" i="2"/>
  <c r="I64" i="2"/>
  <c r="E64" i="2"/>
  <c r="A64" i="2"/>
  <c r="K64" i="2"/>
  <c r="C64" i="2"/>
  <c r="G64" i="2"/>
  <c r="D65" i="2"/>
  <c r="H65" i="2"/>
  <c r="N64" i="2"/>
  <c r="P64" i="2"/>
  <c r="O64" i="2"/>
  <c r="J65" i="2"/>
  <c r="L65" i="2"/>
  <c r="F65" i="2"/>
  <c r="B66" i="2"/>
  <c r="M65" i="2"/>
  <c r="I65" i="2"/>
  <c r="E65" i="2"/>
  <c r="A65" i="2"/>
  <c r="K65" i="2"/>
  <c r="C65" i="2"/>
  <c r="G65" i="2"/>
  <c r="H66" i="2"/>
  <c r="D66" i="2"/>
  <c r="N65" i="2"/>
  <c r="P65" i="2"/>
  <c r="O65" i="2"/>
  <c r="J66" i="2"/>
  <c r="L66" i="2"/>
  <c r="F66" i="2"/>
  <c r="B67" i="2"/>
  <c r="M66" i="2"/>
  <c r="I66" i="2"/>
  <c r="E66" i="2"/>
  <c r="A66" i="2"/>
  <c r="K66" i="2"/>
  <c r="C66" i="2"/>
  <c r="G66" i="2"/>
  <c r="H67" i="2"/>
  <c r="D67" i="2"/>
  <c r="N66" i="2"/>
  <c r="P66" i="2"/>
  <c r="O66" i="2"/>
  <c r="K67" i="2"/>
  <c r="J67" i="2"/>
  <c r="L67" i="2"/>
  <c r="F67" i="2"/>
  <c r="I67" i="2"/>
  <c r="E67" i="2"/>
  <c r="M67" i="2"/>
  <c r="A67" i="2"/>
  <c r="B68" i="2"/>
  <c r="C67" i="2"/>
  <c r="G67" i="2"/>
  <c r="H68" i="2"/>
  <c r="D68" i="2"/>
  <c r="K68" i="2"/>
  <c r="C68" i="2"/>
  <c r="G68" i="2"/>
  <c r="J68" i="2"/>
  <c r="L68" i="2"/>
  <c r="E68" i="2"/>
  <c r="A68" i="2"/>
  <c r="I68" i="2"/>
  <c r="M68" i="2"/>
  <c r="B69" i="2"/>
  <c r="F68" i="2"/>
  <c r="O67" i="2"/>
  <c r="N67" i="2"/>
  <c r="P67" i="2"/>
  <c r="H69" i="2"/>
  <c r="D69" i="2"/>
  <c r="O68" i="2"/>
  <c r="N68" i="2"/>
  <c r="P68" i="2"/>
  <c r="K69" i="2"/>
  <c r="C69" i="2"/>
  <c r="G69" i="2"/>
  <c r="J69" i="2"/>
  <c r="L69" i="2"/>
  <c r="E69" i="2"/>
  <c r="A69" i="2"/>
  <c r="I69" i="2"/>
  <c r="M69" i="2"/>
  <c r="B70" i="2"/>
  <c r="F69" i="2"/>
  <c r="H70" i="2"/>
  <c r="D70" i="2"/>
  <c r="K70" i="2"/>
  <c r="C70" i="2"/>
  <c r="G70" i="2"/>
  <c r="J70" i="2"/>
  <c r="L70" i="2"/>
  <c r="E70" i="2"/>
  <c r="A70" i="2"/>
  <c r="I70" i="2"/>
  <c r="M70" i="2"/>
  <c r="B71" i="2"/>
  <c r="F70" i="2"/>
  <c r="O69" i="2"/>
  <c r="N69" i="2"/>
  <c r="P69" i="2"/>
  <c r="H71" i="2"/>
  <c r="D71" i="2"/>
  <c r="O70" i="2"/>
  <c r="N70" i="2"/>
  <c r="P70" i="2"/>
  <c r="K71" i="2"/>
  <c r="C71" i="2"/>
  <c r="G71" i="2"/>
  <c r="J71" i="2"/>
  <c r="L71" i="2"/>
  <c r="E71" i="2"/>
  <c r="A71" i="2"/>
  <c r="I71" i="2"/>
  <c r="M71" i="2"/>
  <c r="B72" i="2"/>
  <c r="F71" i="2"/>
  <c r="H72" i="2"/>
  <c r="D72" i="2"/>
  <c r="K72" i="2"/>
  <c r="C72" i="2"/>
  <c r="G72" i="2"/>
  <c r="J72" i="2"/>
  <c r="L72" i="2"/>
  <c r="E72" i="2"/>
  <c r="A72" i="2"/>
  <c r="I72" i="2"/>
  <c r="M72" i="2"/>
  <c r="B73" i="2"/>
  <c r="F72" i="2"/>
  <c r="O71" i="2"/>
  <c r="N71" i="2"/>
  <c r="P71" i="2"/>
  <c r="D73" i="2"/>
  <c r="H73" i="2"/>
  <c r="O72" i="2"/>
  <c r="N72" i="2"/>
  <c r="P72" i="2"/>
  <c r="B74" i="2"/>
  <c r="K73" i="2"/>
  <c r="C73" i="2"/>
  <c r="G73" i="2"/>
  <c r="J73" i="2"/>
  <c r="L73" i="2"/>
  <c r="E73" i="2"/>
  <c r="A73" i="2"/>
  <c r="I73" i="2"/>
  <c r="M73" i="2"/>
  <c r="F73" i="2"/>
  <c r="H74" i="2"/>
  <c r="D74" i="2"/>
  <c r="B75" i="2"/>
  <c r="M74" i="2"/>
  <c r="I74" i="2"/>
  <c r="E74" i="2"/>
  <c r="K74" i="2"/>
  <c r="C74" i="2"/>
  <c r="G74" i="2"/>
  <c r="A74" i="2"/>
  <c r="F74" i="2"/>
  <c r="J74" i="2"/>
  <c r="L74" i="2"/>
  <c r="O73" i="2"/>
  <c r="N73" i="2"/>
  <c r="P73" i="2"/>
  <c r="H75" i="2"/>
  <c r="D75" i="2"/>
  <c r="O74" i="2"/>
  <c r="N74" i="2"/>
  <c r="P74" i="2"/>
  <c r="B76" i="2"/>
  <c r="M75" i="2"/>
  <c r="I75" i="2"/>
  <c r="E75" i="2"/>
  <c r="K75" i="2"/>
  <c r="C75" i="2"/>
  <c r="G75" i="2"/>
  <c r="A75" i="2"/>
  <c r="F75" i="2"/>
  <c r="J75" i="2"/>
  <c r="L75" i="2"/>
  <c r="H76" i="2"/>
  <c r="D76" i="2"/>
  <c r="O75" i="2"/>
  <c r="N75" i="2"/>
  <c r="P75" i="2"/>
  <c r="B77" i="2"/>
  <c r="M76" i="2"/>
  <c r="I76" i="2"/>
  <c r="E76" i="2"/>
  <c r="K76" i="2"/>
  <c r="C76" i="2"/>
  <c r="G76" i="2"/>
  <c r="A76" i="2"/>
  <c r="F76" i="2"/>
  <c r="J76" i="2"/>
  <c r="L76" i="2"/>
  <c r="D77" i="2"/>
  <c r="H77" i="2"/>
  <c r="O76" i="2"/>
  <c r="N76" i="2"/>
  <c r="P76" i="2"/>
  <c r="B78" i="2"/>
  <c r="M77" i="2"/>
  <c r="I77" i="2"/>
  <c r="E77" i="2"/>
  <c r="K77" i="2"/>
  <c r="C77" i="2"/>
  <c r="G77" i="2"/>
  <c r="A77" i="2"/>
  <c r="F77" i="2"/>
  <c r="J77" i="2"/>
  <c r="L77" i="2"/>
  <c r="H78" i="2"/>
  <c r="D78" i="2"/>
  <c r="O77" i="2"/>
  <c r="N77" i="2"/>
  <c r="P77" i="2"/>
  <c r="B79" i="2"/>
  <c r="M78" i="2"/>
  <c r="I78" i="2"/>
  <c r="E78" i="2"/>
  <c r="K78" i="2"/>
  <c r="C78" i="2"/>
  <c r="G78" i="2"/>
  <c r="A78" i="2"/>
  <c r="F78" i="2"/>
  <c r="J78" i="2"/>
  <c r="L78" i="2"/>
  <c r="H79" i="2"/>
  <c r="D79" i="2"/>
  <c r="O78" i="2"/>
  <c r="N78" i="2"/>
  <c r="P78" i="2"/>
  <c r="B80" i="2"/>
  <c r="M79" i="2"/>
  <c r="I79" i="2"/>
  <c r="E79" i="2"/>
  <c r="K79" i="2"/>
  <c r="C79" i="2"/>
  <c r="G79" i="2"/>
  <c r="A79" i="2"/>
  <c r="F79" i="2"/>
  <c r="J79" i="2"/>
  <c r="L79" i="2"/>
  <c r="H80" i="2"/>
  <c r="D80" i="2"/>
  <c r="O79" i="2"/>
  <c r="N79" i="2"/>
  <c r="P79" i="2"/>
  <c r="B81" i="2"/>
  <c r="M80" i="2"/>
  <c r="I80" i="2"/>
  <c r="E80" i="2"/>
  <c r="K80" i="2"/>
  <c r="C80" i="2"/>
  <c r="G80" i="2"/>
  <c r="A80" i="2"/>
  <c r="F80" i="2"/>
  <c r="J80" i="2"/>
  <c r="L80" i="2"/>
  <c r="D81" i="2"/>
  <c r="H81" i="2"/>
  <c r="O80" i="2"/>
  <c r="N80" i="2"/>
  <c r="P80" i="2"/>
  <c r="B82" i="2"/>
  <c r="M81" i="2"/>
  <c r="I81" i="2"/>
  <c r="E81" i="2"/>
  <c r="K81" i="2"/>
  <c r="C81" i="2"/>
  <c r="G81" i="2"/>
  <c r="A81" i="2"/>
  <c r="F81" i="2"/>
  <c r="J81" i="2"/>
  <c r="L81" i="2"/>
  <c r="H82" i="2"/>
  <c r="D82" i="2"/>
  <c r="O81" i="2"/>
  <c r="N81" i="2"/>
  <c r="P81" i="2"/>
  <c r="B83" i="2"/>
  <c r="M82" i="2"/>
  <c r="I82" i="2"/>
  <c r="E82" i="2"/>
  <c r="K82" i="2"/>
  <c r="C82" i="2"/>
  <c r="G82" i="2"/>
  <c r="A82" i="2"/>
  <c r="F82" i="2"/>
  <c r="J82" i="2"/>
  <c r="L82" i="2"/>
  <c r="H83" i="2"/>
  <c r="D83" i="2"/>
  <c r="O82" i="2"/>
  <c r="N82" i="2"/>
  <c r="P82" i="2"/>
  <c r="B84" i="2"/>
  <c r="M83" i="2"/>
  <c r="I83" i="2"/>
  <c r="E83" i="2"/>
  <c r="K83" i="2"/>
  <c r="C83" i="2"/>
  <c r="G83" i="2"/>
  <c r="A83" i="2"/>
  <c r="F83" i="2"/>
  <c r="J83" i="2"/>
  <c r="L83" i="2"/>
  <c r="H84" i="2"/>
  <c r="D84" i="2"/>
  <c r="O83" i="2"/>
  <c r="N83" i="2"/>
  <c r="P83" i="2"/>
  <c r="B85" i="2"/>
  <c r="M84" i="2"/>
  <c r="I84" i="2"/>
  <c r="E84" i="2"/>
  <c r="K84" i="2"/>
  <c r="C84" i="2"/>
  <c r="G84" i="2"/>
  <c r="A84" i="2"/>
  <c r="F84" i="2"/>
  <c r="J84" i="2"/>
  <c r="L84" i="2"/>
  <c r="H85" i="2"/>
  <c r="D85" i="2"/>
  <c r="O84" i="2"/>
  <c r="N84" i="2"/>
  <c r="P84" i="2"/>
  <c r="B86" i="2"/>
  <c r="M85" i="2"/>
  <c r="I85" i="2"/>
  <c r="E85" i="2"/>
  <c r="K85" i="2"/>
  <c r="C85" i="2"/>
  <c r="G85" i="2"/>
  <c r="A85" i="2"/>
  <c r="F85" i="2"/>
  <c r="J85" i="2"/>
  <c r="L85" i="2"/>
  <c r="H86" i="2"/>
  <c r="D86" i="2"/>
  <c r="O85" i="2"/>
  <c r="N85" i="2"/>
  <c r="P85" i="2"/>
  <c r="B87" i="2"/>
  <c r="M86" i="2"/>
  <c r="I86" i="2"/>
  <c r="E86" i="2"/>
  <c r="K86" i="2"/>
  <c r="C86" i="2"/>
  <c r="G86" i="2"/>
  <c r="A86" i="2"/>
  <c r="F86" i="2"/>
  <c r="J86" i="2"/>
  <c r="L86" i="2"/>
  <c r="H87" i="2"/>
  <c r="D87" i="2"/>
  <c r="O86" i="2"/>
  <c r="N86" i="2"/>
  <c r="P86" i="2"/>
  <c r="B88" i="2"/>
  <c r="M87" i="2"/>
  <c r="I87" i="2"/>
  <c r="E87" i="2"/>
  <c r="K87" i="2"/>
  <c r="C87" i="2"/>
  <c r="G87" i="2"/>
  <c r="A87" i="2"/>
  <c r="F87" i="2"/>
  <c r="J87" i="2"/>
  <c r="L87" i="2"/>
  <c r="H88" i="2"/>
  <c r="D88" i="2"/>
  <c r="O87" i="2"/>
  <c r="N87" i="2"/>
  <c r="P87" i="2"/>
  <c r="B89" i="2"/>
  <c r="M88" i="2"/>
  <c r="I88" i="2"/>
  <c r="E88" i="2"/>
  <c r="K88" i="2"/>
  <c r="C88" i="2"/>
  <c r="G88" i="2"/>
  <c r="A88" i="2"/>
  <c r="F88" i="2"/>
  <c r="J88" i="2"/>
  <c r="L88" i="2"/>
  <c r="D89" i="2"/>
  <c r="H89" i="2"/>
  <c r="O88" i="2"/>
  <c r="N88" i="2"/>
  <c r="P88" i="2"/>
  <c r="B90" i="2"/>
  <c r="M89" i="2"/>
  <c r="I89" i="2"/>
  <c r="E89" i="2"/>
  <c r="K89" i="2"/>
  <c r="C89" i="2"/>
  <c r="G89" i="2"/>
  <c r="A89" i="2"/>
  <c r="F89" i="2"/>
  <c r="J89" i="2"/>
  <c r="L89" i="2"/>
  <c r="H90" i="2"/>
  <c r="D90" i="2"/>
  <c r="O89" i="2"/>
  <c r="N89" i="2"/>
  <c r="P89" i="2"/>
  <c r="B91" i="2"/>
  <c r="M90" i="2"/>
  <c r="I90" i="2"/>
  <c r="E90" i="2"/>
  <c r="K90" i="2"/>
  <c r="C90" i="2"/>
  <c r="G90" i="2"/>
  <c r="A90" i="2"/>
  <c r="F90" i="2"/>
  <c r="J90" i="2"/>
  <c r="L90" i="2"/>
  <c r="H91" i="2"/>
  <c r="D91" i="2"/>
  <c r="O90" i="2"/>
  <c r="N90" i="2"/>
  <c r="P90" i="2"/>
  <c r="B92" i="2"/>
  <c r="M91" i="2"/>
  <c r="I91" i="2"/>
  <c r="E91" i="2"/>
  <c r="K91" i="2"/>
  <c r="C91" i="2"/>
  <c r="G91" i="2"/>
  <c r="A91" i="2"/>
  <c r="F91" i="2"/>
  <c r="J91" i="2"/>
  <c r="L91" i="2"/>
  <c r="H92" i="2"/>
  <c r="D92" i="2"/>
  <c r="O91" i="2"/>
  <c r="N91" i="2"/>
  <c r="P91" i="2"/>
  <c r="B93" i="2"/>
  <c r="M92" i="2"/>
  <c r="I92" i="2"/>
  <c r="E92" i="2"/>
  <c r="K92" i="2"/>
  <c r="C92" i="2"/>
  <c r="G92" i="2"/>
  <c r="A92" i="2"/>
  <c r="F92" i="2"/>
  <c r="J92" i="2"/>
  <c r="L92" i="2"/>
  <c r="D93" i="2"/>
  <c r="H93" i="2"/>
  <c r="B94" i="2"/>
  <c r="M93" i="2"/>
  <c r="I93" i="2"/>
  <c r="E93" i="2"/>
  <c r="K93" i="2"/>
  <c r="C93" i="2"/>
  <c r="G93" i="2"/>
  <c r="A93" i="2"/>
  <c r="F93" i="2"/>
  <c r="J93" i="2"/>
  <c r="L93" i="2"/>
  <c r="O92" i="2"/>
  <c r="N92" i="2"/>
  <c r="P92" i="2"/>
  <c r="H94" i="2"/>
  <c r="D94" i="2"/>
  <c r="O93" i="2"/>
  <c r="N93" i="2"/>
  <c r="P93" i="2"/>
  <c r="B95" i="2"/>
  <c r="M94" i="2"/>
  <c r="I94" i="2"/>
  <c r="E94" i="2"/>
  <c r="K94" i="2"/>
  <c r="C94" i="2"/>
  <c r="G94" i="2"/>
  <c r="A94" i="2"/>
  <c r="F94" i="2"/>
  <c r="J94" i="2"/>
  <c r="L94" i="2"/>
  <c r="H95" i="2"/>
  <c r="D95" i="2"/>
  <c r="O94" i="2"/>
  <c r="N94" i="2"/>
  <c r="P94" i="2"/>
  <c r="B96" i="2"/>
  <c r="M95" i="2"/>
  <c r="I95" i="2"/>
  <c r="E95" i="2"/>
  <c r="K95" i="2"/>
  <c r="C95" i="2"/>
  <c r="G95" i="2"/>
  <c r="A95" i="2"/>
  <c r="F95" i="2"/>
  <c r="J95" i="2"/>
  <c r="L95" i="2"/>
  <c r="H96" i="2"/>
  <c r="D96" i="2"/>
  <c r="O95" i="2"/>
  <c r="N95" i="2"/>
  <c r="P95" i="2"/>
  <c r="B97" i="2"/>
  <c r="M96" i="2"/>
  <c r="I96" i="2"/>
  <c r="E96" i="2"/>
  <c r="K96" i="2"/>
  <c r="C96" i="2"/>
  <c r="G96" i="2"/>
  <c r="A96" i="2"/>
  <c r="F96" i="2"/>
  <c r="J96" i="2"/>
  <c r="L96" i="2"/>
  <c r="D97" i="2"/>
  <c r="H97" i="2"/>
  <c r="O96" i="2"/>
  <c r="N96" i="2"/>
  <c r="P96" i="2"/>
  <c r="B98" i="2"/>
  <c r="M97" i="2"/>
  <c r="I97" i="2"/>
  <c r="E97" i="2"/>
  <c r="K97" i="2"/>
  <c r="C97" i="2"/>
  <c r="G97" i="2"/>
  <c r="A97" i="2"/>
  <c r="F97" i="2"/>
  <c r="J97" i="2"/>
  <c r="L97" i="2"/>
  <c r="H98" i="2"/>
  <c r="D98" i="2"/>
  <c r="O97" i="2"/>
  <c r="N97" i="2"/>
  <c r="P97" i="2"/>
  <c r="B99" i="2"/>
  <c r="M98" i="2"/>
  <c r="I98" i="2"/>
  <c r="E98" i="2"/>
  <c r="K98" i="2"/>
  <c r="C98" i="2"/>
  <c r="G98" i="2"/>
  <c r="A98" i="2"/>
  <c r="F98" i="2"/>
  <c r="J98" i="2"/>
  <c r="L98" i="2"/>
  <c r="H99" i="2"/>
  <c r="D99" i="2"/>
  <c r="O98" i="2"/>
  <c r="N98" i="2"/>
  <c r="P98" i="2"/>
  <c r="B100" i="2"/>
  <c r="M99" i="2"/>
  <c r="I99" i="2"/>
  <c r="E99" i="2"/>
  <c r="K99" i="2"/>
  <c r="C99" i="2"/>
  <c r="G99" i="2"/>
  <c r="A99" i="2"/>
  <c r="F99" i="2"/>
  <c r="J99" i="2"/>
  <c r="L99" i="2"/>
  <c r="H100" i="2"/>
  <c r="D100" i="2"/>
  <c r="O99" i="2"/>
  <c r="N99" i="2"/>
  <c r="P99" i="2"/>
  <c r="B101" i="2"/>
  <c r="M100" i="2"/>
  <c r="I100" i="2"/>
  <c r="E100" i="2"/>
  <c r="K100" i="2"/>
  <c r="C100" i="2"/>
  <c r="G100" i="2"/>
  <c r="A100" i="2"/>
  <c r="F100" i="2"/>
  <c r="J100" i="2"/>
  <c r="L100" i="2"/>
  <c r="H101" i="2"/>
  <c r="D101" i="2"/>
  <c r="O100" i="2"/>
  <c r="N100" i="2"/>
  <c r="P100" i="2"/>
  <c r="B102" i="2"/>
  <c r="M101" i="2"/>
  <c r="I101" i="2"/>
  <c r="E101" i="2"/>
  <c r="K101" i="2"/>
  <c r="C101" i="2"/>
  <c r="G101" i="2"/>
  <c r="A101" i="2"/>
  <c r="F101" i="2"/>
  <c r="J101" i="2"/>
  <c r="L101" i="2"/>
  <c r="H102" i="2"/>
  <c r="D102" i="2"/>
  <c r="O101" i="2"/>
  <c r="N101" i="2"/>
  <c r="P101" i="2"/>
  <c r="B103" i="2"/>
  <c r="M102" i="2"/>
  <c r="I102" i="2"/>
  <c r="E102" i="2"/>
  <c r="K102" i="2"/>
  <c r="C102" i="2"/>
  <c r="G102" i="2"/>
  <c r="A102" i="2"/>
  <c r="F102" i="2"/>
  <c r="J102" i="2"/>
  <c r="L102" i="2"/>
  <c r="H103" i="2"/>
  <c r="D103" i="2"/>
  <c r="O102" i="2"/>
  <c r="N102" i="2"/>
  <c r="P102" i="2"/>
  <c r="B104" i="2"/>
  <c r="M103" i="2"/>
  <c r="I103" i="2"/>
  <c r="E103" i="2"/>
  <c r="K103" i="2"/>
  <c r="C103" i="2"/>
  <c r="G103" i="2"/>
  <c r="A103" i="2"/>
  <c r="F103" i="2"/>
  <c r="J103" i="2"/>
  <c r="L103" i="2"/>
  <c r="H104" i="2"/>
  <c r="D104" i="2"/>
  <c r="O103" i="2"/>
  <c r="N103" i="2"/>
  <c r="P103" i="2"/>
  <c r="B105" i="2"/>
  <c r="M104" i="2"/>
  <c r="I104" i="2"/>
  <c r="E104" i="2"/>
  <c r="K104" i="2"/>
  <c r="C104" i="2"/>
  <c r="G104" i="2"/>
  <c r="A104" i="2"/>
  <c r="F104" i="2"/>
  <c r="J104" i="2"/>
  <c r="L104" i="2"/>
  <c r="D105" i="2"/>
  <c r="H105" i="2"/>
  <c r="O104" i="2"/>
  <c r="N104" i="2"/>
  <c r="P104" i="2"/>
  <c r="B106" i="2"/>
  <c r="M105" i="2"/>
  <c r="I105" i="2"/>
  <c r="E105" i="2"/>
  <c r="K105" i="2"/>
  <c r="C105" i="2"/>
  <c r="G105" i="2"/>
  <c r="A105" i="2"/>
  <c r="F105" i="2"/>
  <c r="J105" i="2"/>
  <c r="L105" i="2"/>
  <c r="H106" i="2"/>
  <c r="D106" i="2"/>
  <c r="O105" i="2"/>
  <c r="N105" i="2"/>
  <c r="P105" i="2"/>
  <c r="B107" i="2"/>
  <c r="M106" i="2"/>
  <c r="I106" i="2"/>
  <c r="E106" i="2"/>
  <c r="K106" i="2"/>
  <c r="C106" i="2"/>
  <c r="G106" i="2"/>
  <c r="A106" i="2"/>
  <c r="F106" i="2"/>
  <c r="J106" i="2"/>
  <c r="L106" i="2"/>
  <c r="H107" i="2"/>
  <c r="D107" i="2"/>
  <c r="O106" i="2"/>
  <c r="N106" i="2"/>
  <c r="P106" i="2"/>
  <c r="B108" i="2"/>
  <c r="M107" i="2"/>
  <c r="I107" i="2"/>
  <c r="E107" i="2"/>
  <c r="K107" i="2"/>
  <c r="C107" i="2"/>
  <c r="G107" i="2"/>
  <c r="A107" i="2"/>
  <c r="F107" i="2"/>
  <c r="J107" i="2"/>
  <c r="L107" i="2"/>
  <c r="H108" i="2"/>
  <c r="D108" i="2"/>
  <c r="O107" i="2"/>
  <c r="N107" i="2"/>
  <c r="P107" i="2"/>
  <c r="B109" i="2"/>
  <c r="M108" i="2"/>
  <c r="I108" i="2"/>
  <c r="E108" i="2"/>
  <c r="K108" i="2"/>
  <c r="C108" i="2"/>
  <c r="G108" i="2"/>
  <c r="A108" i="2"/>
  <c r="F108" i="2"/>
  <c r="J108" i="2"/>
  <c r="L108" i="2"/>
  <c r="D109" i="2"/>
  <c r="H109" i="2"/>
  <c r="N108" i="2"/>
  <c r="P108" i="2"/>
  <c r="O108" i="2"/>
  <c r="J109" i="2"/>
  <c r="L109" i="2"/>
  <c r="F109" i="2"/>
  <c r="B110" i="2"/>
  <c r="M109" i="2"/>
  <c r="I109" i="2"/>
  <c r="E109" i="2"/>
  <c r="K109" i="2"/>
  <c r="C109" i="2"/>
  <c r="G109" i="2"/>
  <c r="A109" i="2"/>
  <c r="H110" i="2"/>
  <c r="D110" i="2"/>
  <c r="N109" i="2"/>
  <c r="P109" i="2"/>
  <c r="O109" i="2"/>
  <c r="J110" i="2"/>
  <c r="L110" i="2"/>
  <c r="F110" i="2"/>
  <c r="B111" i="2"/>
  <c r="M110" i="2"/>
  <c r="I110" i="2"/>
  <c r="E110" i="2"/>
  <c r="K110" i="2"/>
  <c r="C110" i="2"/>
  <c r="G110" i="2"/>
  <c r="A110" i="2"/>
  <c r="H111" i="2"/>
  <c r="D111" i="2"/>
  <c r="J111" i="2"/>
  <c r="L111" i="2"/>
  <c r="F111" i="2"/>
  <c r="B112" i="2"/>
  <c r="M111" i="2"/>
  <c r="I111" i="2"/>
  <c r="E111" i="2"/>
  <c r="K111" i="2"/>
  <c r="C111" i="2"/>
  <c r="G111" i="2"/>
  <c r="A111" i="2"/>
  <c r="N110" i="2"/>
  <c r="P110" i="2"/>
  <c r="O110" i="2"/>
  <c r="H112" i="2"/>
  <c r="D112" i="2"/>
  <c r="J112" i="2"/>
  <c r="L112" i="2"/>
  <c r="F112" i="2"/>
  <c r="B113" i="2"/>
  <c r="M112" i="2"/>
  <c r="I112" i="2"/>
  <c r="E112" i="2"/>
  <c r="A112" i="2"/>
  <c r="K112" i="2"/>
  <c r="C112" i="2"/>
  <c r="G112" i="2"/>
  <c r="N111" i="2"/>
  <c r="P111" i="2"/>
  <c r="O111" i="2"/>
  <c r="D113" i="2"/>
  <c r="H113" i="2"/>
  <c r="J113" i="2"/>
  <c r="L113" i="2"/>
  <c r="F113" i="2"/>
  <c r="B114" i="2"/>
  <c r="M113" i="2"/>
  <c r="I113" i="2"/>
  <c r="E113" i="2"/>
  <c r="A113" i="2"/>
  <c r="K113" i="2"/>
  <c r="C113" i="2"/>
  <c r="G113" i="2"/>
  <c r="N112" i="2"/>
  <c r="P112" i="2"/>
  <c r="O112" i="2"/>
  <c r="H114" i="2"/>
  <c r="D114" i="2"/>
  <c r="J114" i="2"/>
  <c r="L114" i="2"/>
  <c r="F114" i="2"/>
  <c r="B115" i="2"/>
  <c r="M114" i="2"/>
  <c r="I114" i="2"/>
  <c r="E114" i="2"/>
  <c r="A114" i="2"/>
  <c r="K114" i="2"/>
  <c r="C114" i="2"/>
  <c r="G114" i="2"/>
  <c r="N113" i="2"/>
  <c r="P113" i="2"/>
  <c r="O113" i="2"/>
  <c r="H115" i="2"/>
  <c r="D115" i="2"/>
  <c r="N114" i="2"/>
  <c r="P114" i="2"/>
  <c r="O114" i="2"/>
  <c r="J115" i="2"/>
  <c r="L115" i="2"/>
  <c r="F115" i="2"/>
  <c r="B116" i="2"/>
  <c r="M115" i="2"/>
  <c r="I115" i="2"/>
  <c r="E115" i="2"/>
  <c r="A115" i="2"/>
  <c r="K115" i="2"/>
  <c r="C115" i="2"/>
  <c r="G115" i="2"/>
  <c r="H116" i="2"/>
  <c r="D116" i="2"/>
  <c r="N115" i="2"/>
  <c r="P115" i="2"/>
  <c r="O115" i="2"/>
  <c r="J116" i="2"/>
  <c r="L116" i="2"/>
  <c r="F116" i="2"/>
  <c r="B117" i="2"/>
  <c r="M116" i="2"/>
  <c r="I116" i="2"/>
  <c r="E116" i="2"/>
  <c r="A116" i="2"/>
  <c r="K116" i="2"/>
  <c r="C116" i="2"/>
  <c r="G116" i="2"/>
  <c r="H117" i="2"/>
  <c r="D117" i="2"/>
  <c r="N116" i="2"/>
  <c r="P116" i="2"/>
  <c r="O116" i="2"/>
  <c r="J117" i="2"/>
  <c r="L117" i="2"/>
  <c r="F117" i="2"/>
  <c r="B118" i="2"/>
  <c r="M117" i="2"/>
  <c r="I117" i="2"/>
  <c r="E117" i="2"/>
  <c r="A117" i="2"/>
  <c r="K117" i="2"/>
  <c r="C117" i="2"/>
  <c r="G117" i="2"/>
  <c r="H118" i="2"/>
  <c r="D118" i="2"/>
  <c r="N117" i="2"/>
  <c r="P117" i="2"/>
  <c r="O117" i="2"/>
  <c r="J118" i="2"/>
  <c r="L118" i="2"/>
  <c r="F118" i="2"/>
  <c r="B119" i="2"/>
  <c r="M118" i="2"/>
  <c r="I118" i="2"/>
  <c r="E118" i="2"/>
  <c r="A118" i="2"/>
  <c r="K118" i="2"/>
  <c r="C118" i="2"/>
  <c r="G118" i="2"/>
  <c r="H119" i="2"/>
  <c r="D119" i="2"/>
  <c r="J119" i="2"/>
  <c r="L119" i="2"/>
  <c r="F119" i="2"/>
  <c r="B120" i="2"/>
  <c r="M119" i="2"/>
  <c r="I119" i="2"/>
  <c r="E119" i="2"/>
  <c r="A119" i="2"/>
  <c r="K119" i="2"/>
  <c r="C119" i="2"/>
  <c r="G119" i="2"/>
  <c r="N118" i="2"/>
  <c r="P118" i="2"/>
  <c r="O118" i="2"/>
  <c r="H120" i="2"/>
  <c r="D120" i="2"/>
  <c r="J120" i="2"/>
  <c r="L120" i="2"/>
  <c r="F120" i="2"/>
  <c r="B121" i="2"/>
  <c r="M120" i="2"/>
  <c r="I120" i="2"/>
  <c r="E120" i="2"/>
  <c r="A120" i="2"/>
  <c r="K120" i="2"/>
  <c r="C120" i="2"/>
  <c r="G120" i="2"/>
  <c r="N119" i="2"/>
  <c r="P119" i="2"/>
  <c r="O119" i="2"/>
  <c r="D121" i="2"/>
  <c r="H121" i="2"/>
  <c r="J121" i="2"/>
  <c r="L121" i="2"/>
  <c r="F121" i="2"/>
  <c r="B122" i="2"/>
  <c r="M121" i="2"/>
  <c r="I121" i="2"/>
  <c r="E121" i="2"/>
  <c r="A121" i="2"/>
  <c r="K121" i="2"/>
  <c r="C121" i="2"/>
  <c r="G121" i="2"/>
  <c r="N120" i="2"/>
  <c r="P120" i="2"/>
  <c r="O120" i="2"/>
  <c r="H122" i="2"/>
  <c r="D122" i="2"/>
  <c r="N121" i="2"/>
  <c r="P121" i="2"/>
  <c r="O121" i="2"/>
  <c r="J122" i="2"/>
  <c r="L122" i="2"/>
  <c r="F122" i="2"/>
  <c r="B123" i="2"/>
  <c r="M122" i="2"/>
  <c r="I122" i="2"/>
  <c r="E122" i="2"/>
  <c r="A122" i="2"/>
  <c r="K122" i="2"/>
  <c r="C122" i="2"/>
  <c r="G122" i="2"/>
  <c r="H123" i="2"/>
  <c r="D123" i="2"/>
  <c r="J123" i="2"/>
  <c r="L123" i="2"/>
  <c r="F123" i="2"/>
  <c r="B124" i="2"/>
  <c r="M123" i="2"/>
  <c r="I123" i="2"/>
  <c r="E123" i="2"/>
  <c r="A123" i="2"/>
  <c r="K123" i="2"/>
  <c r="C123" i="2"/>
  <c r="G123" i="2"/>
  <c r="N122" i="2"/>
  <c r="P122" i="2"/>
  <c r="O122" i="2"/>
  <c r="H124" i="2"/>
  <c r="D124" i="2"/>
  <c r="J124" i="2"/>
  <c r="L124" i="2"/>
  <c r="F124" i="2"/>
  <c r="B125" i="2"/>
  <c r="M124" i="2"/>
  <c r="I124" i="2"/>
  <c r="E124" i="2"/>
  <c r="A124" i="2"/>
  <c r="K124" i="2"/>
  <c r="C124" i="2"/>
  <c r="G124" i="2"/>
  <c r="N123" i="2"/>
  <c r="P123" i="2"/>
  <c r="O123" i="2"/>
  <c r="D125" i="2"/>
  <c r="H125" i="2"/>
  <c r="J125" i="2"/>
  <c r="L125" i="2"/>
  <c r="F125" i="2"/>
  <c r="B126" i="2"/>
  <c r="M125" i="2"/>
  <c r="I125" i="2"/>
  <c r="E125" i="2"/>
  <c r="A125" i="2"/>
  <c r="K125" i="2"/>
  <c r="C125" i="2"/>
  <c r="G125" i="2"/>
  <c r="N124" i="2"/>
  <c r="P124" i="2"/>
  <c r="O124" i="2"/>
  <c r="H126" i="2"/>
  <c r="D126" i="2"/>
  <c r="N125" i="2"/>
  <c r="P125" i="2"/>
  <c r="O125" i="2"/>
  <c r="J126" i="2"/>
  <c r="L126" i="2"/>
  <c r="F126" i="2"/>
  <c r="B127" i="2"/>
  <c r="M126" i="2"/>
  <c r="I126" i="2"/>
  <c r="E126" i="2"/>
  <c r="A126" i="2"/>
  <c r="K126" i="2"/>
  <c r="C126" i="2"/>
  <c r="G126" i="2"/>
  <c r="H127" i="2"/>
  <c r="D127" i="2"/>
  <c r="N126" i="2"/>
  <c r="P126" i="2"/>
  <c r="O126" i="2"/>
  <c r="J127" i="2"/>
  <c r="L127" i="2"/>
  <c r="F127" i="2"/>
  <c r="B128" i="2"/>
  <c r="M127" i="2"/>
  <c r="I127" i="2"/>
  <c r="E127" i="2"/>
  <c r="A127" i="2"/>
  <c r="K127" i="2"/>
  <c r="C127" i="2"/>
  <c r="G127" i="2"/>
  <c r="H128" i="2"/>
  <c r="D128" i="2"/>
  <c r="N127" i="2"/>
  <c r="P127" i="2"/>
  <c r="O127" i="2"/>
  <c r="J128" i="2"/>
  <c r="L128" i="2"/>
  <c r="F128" i="2"/>
  <c r="B129" i="2"/>
  <c r="M128" i="2"/>
  <c r="I128" i="2"/>
  <c r="E128" i="2"/>
  <c r="A128" i="2"/>
  <c r="K128" i="2"/>
  <c r="C128" i="2"/>
  <c r="G128" i="2"/>
  <c r="D129" i="2"/>
  <c r="H129" i="2"/>
  <c r="J129" i="2"/>
  <c r="L129" i="2"/>
  <c r="F129" i="2"/>
  <c r="B130" i="2"/>
  <c r="M129" i="2"/>
  <c r="I129" i="2"/>
  <c r="E129" i="2"/>
  <c r="A129" i="2"/>
  <c r="K129" i="2"/>
  <c r="C129" i="2"/>
  <c r="G129" i="2"/>
  <c r="N128" i="2"/>
  <c r="P128" i="2"/>
  <c r="O128" i="2"/>
  <c r="H130" i="2"/>
  <c r="D130" i="2"/>
  <c r="J130" i="2"/>
  <c r="L130" i="2"/>
  <c r="F130" i="2"/>
  <c r="B131" i="2"/>
  <c r="M130" i="2"/>
  <c r="I130" i="2"/>
  <c r="E130" i="2"/>
  <c r="A130" i="2"/>
  <c r="K130" i="2"/>
  <c r="C130" i="2"/>
  <c r="G130" i="2"/>
  <c r="N129" i="2"/>
  <c r="P129" i="2"/>
  <c r="O129" i="2"/>
  <c r="H131" i="2"/>
  <c r="D131" i="2"/>
  <c r="J131" i="2"/>
  <c r="L131" i="2"/>
  <c r="F131" i="2"/>
  <c r="B132" i="2"/>
  <c r="M131" i="2"/>
  <c r="I131" i="2"/>
  <c r="E131" i="2"/>
  <c r="A131" i="2"/>
  <c r="K131" i="2"/>
  <c r="C131" i="2"/>
  <c r="G131" i="2"/>
  <c r="N130" i="2"/>
  <c r="P130" i="2"/>
  <c r="O130" i="2"/>
  <c r="H132" i="2"/>
  <c r="D132" i="2"/>
  <c r="N131" i="2"/>
  <c r="P131" i="2"/>
  <c r="O131" i="2"/>
  <c r="J132" i="2"/>
  <c r="L132" i="2"/>
  <c r="F132" i="2"/>
  <c r="B133" i="2"/>
  <c r="M132" i="2"/>
  <c r="I132" i="2"/>
  <c r="E132" i="2"/>
  <c r="A132" i="2"/>
  <c r="K132" i="2"/>
  <c r="C132" i="2"/>
  <c r="G132" i="2"/>
  <c r="H133" i="2"/>
  <c r="D133" i="2"/>
  <c r="N132" i="2"/>
  <c r="P132" i="2"/>
  <c r="O132" i="2"/>
  <c r="J133" i="2"/>
  <c r="L133" i="2"/>
  <c r="F133" i="2"/>
  <c r="B134" i="2"/>
  <c r="M133" i="2"/>
  <c r="I133" i="2"/>
  <c r="E133" i="2"/>
  <c r="A133" i="2"/>
  <c r="K133" i="2"/>
  <c r="C133" i="2"/>
  <c r="G133" i="2"/>
  <c r="H134" i="2"/>
  <c r="D134" i="2"/>
  <c r="J134" i="2"/>
  <c r="L134" i="2"/>
  <c r="F134" i="2"/>
  <c r="B135" i="2"/>
  <c r="M134" i="2"/>
  <c r="I134" i="2"/>
  <c r="E134" i="2"/>
  <c r="A134" i="2"/>
  <c r="K134" i="2"/>
  <c r="C134" i="2"/>
  <c r="G134" i="2"/>
  <c r="N133" i="2"/>
  <c r="P133" i="2"/>
  <c r="O133" i="2"/>
  <c r="H135" i="2"/>
  <c r="D135" i="2"/>
  <c r="J135" i="2"/>
  <c r="L135" i="2"/>
  <c r="F135" i="2"/>
  <c r="B136" i="2"/>
  <c r="M135" i="2"/>
  <c r="I135" i="2"/>
  <c r="E135" i="2"/>
  <c r="A135" i="2"/>
  <c r="K135" i="2"/>
  <c r="C135" i="2"/>
  <c r="G135" i="2"/>
  <c r="N134" i="2"/>
  <c r="P134" i="2"/>
  <c r="O134" i="2"/>
  <c r="H136" i="2"/>
  <c r="D136" i="2"/>
  <c r="N135" i="2"/>
  <c r="P135" i="2"/>
  <c r="O135" i="2"/>
  <c r="J136" i="2"/>
  <c r="L136" i="2"/>
  <c r="F136" i="2"/>
  <c r="B137" i="2"/>
  <c r="M136" i="2"/>
  <c r="I136" i="2"/>
  <c r="E136" i="2"/>
  <c r="A136" i="2"/>
  <c r="K136" i="2"/>
  <c r="C136" i="2"/>
  <c r="G136" i="2"/>
  <c r="D137" i="2"/>
  <c r="H137" i="2"/>
  <c r="J137" i="2"/>
  <c r="L137" i="2"/>
  <c r="F137" i="2"/>
  <c r="B138" i="2"/>
  <c r="M137" i="2"/>
  <c r="I137" i="2"/>
  <c r="E137" i="2"/>
  <c r="A137" i="2"/>
  <c r="K137" i="2"/>
  <c r="C137" i="2"/>
  <c r="G137" i="2"/>
  <c r="N136" i="2"/>
  <c r="P136" i="2"/>
  <c r="O136" i="2"/>
  <c r="H138" i="2"/>
  <c r="D138" i="2"/>
  <c r="N137" i="2"/>
  <c r="P137" i="2"/>
  <c r="O137" i="2"/>
  <c r="J138" i="2"/>
  <c r="L138" i="2"/>
  <c r="F138" i="2"/>
  <c r="B139" i="2"/>
  <c r="M138" i="2"/>
  <c r="I138" i="2"/>
  <c r="E138" i="2"/>
  <c r="A138" i="2"/>
  <c r="K138" i="2"/>
  <c r="C138" i="2"/>
  <c r="G138" i="2"/>
  <c r="H139" i="2"/>
  <c r="D139" i="2"/>
  <c r="N138" i="2"/>
  <c r="P138" i="2"/>
  <c r="O138" i="2"/>
  <c r="J139" i="2"/>
  <c r="L139" i="2"/>
  <c r="F139" i="2"/>
  <c r="B140" i="2"/>
  <c r="M139" i="2"/>
  <c r="I139" i="2"/>
  <c r="E139" i="2"/>
  <c r="A139" i="2"/>
  <c r="K139" i="2"/>
  <c r="C139" i="2"/>
  <c r="G139" i="2"/>
  <c r="H140" i="2"/>
  <c r="D140" i="2"/>
  <c r="N139" i="2"/>
  <c r="P139" i="2"/>
  <c r="O139" i="2"/>
  <c r="J140" i="2"/>
  <c r="L140" i="2"/>
  <c r="F140" i="2"/>
  <c r="B141" i="2"/>
  <c r="M140" i="2"/>
  <c r="I140" i="2"/>
  <c r="E140" i="2"/>
  <c r="A140" i="2"/>
  <c r="K140" i="2"/>
  <c r="C140" i="2"/>
  <c r="G140" i="2"/>
  <c r="D141" i="2"/>
  <c r="H141" i="2"/>
  <c r="N140" i="2"/>
  <c r="P140" i="2"/>
  <c r="O140" i="2"/>
  <c r="J141" i="2"/>
  <c r="L141" i="2"/>
  <c r="F141" i="2"/>
  <c r="B142" i="2"/>
  <c r="M141" i="2"/>
  <c r="I141" i="2"/>
  <c r="E141" i="2"/>
  <c r="A141" i="2"/>
  <c r="K141" i="2"/>
  <c r="C141" i="2"/>
  <c r="G141" i="2"/>
  <c r="H142" i="2"/>
  <c r="D142" i="2"/>
  <c r="N141" i="2"/>
  <c r="P141" i="2"/>
  <c r="O141" i="2"/>
  <c r="J142" i="2"/>
  <c r="L142" i="2"/>
  <c r="F142" i="2"/>
  <c r="B143" i="2"/>
  <c r="M142" i="2"/>
  <c r="I142" i="2"/>
  <c r="E142" i="2"/>
  <c r="A142" i="2"/>
  <c r="K142" i="2"/>
  <c r="C142" i="2"/>
  <c r="G142" i="2"/>
  <c r="H143" i="2"/>
  <c r="D143" i="2"/>
  <c r="N142" i="2"/>
  <c r="P142" i="2"/>
  <c r="O142" i="2"/>
  <c r="J143" i="2"/>
  <c r="L143" i="2"/>
  <c r="F143" i="2"/>
  <c r="B144" i="2"/>
  <c r="M143" i="2"/>
  <c r="I143" i="2"/>
  <c r="E143" i="2"/>
  <c r="A143" i="2"/>
  <c r="K143" i="2"/>
  <c r="C143" i="2"/>
  <c r="G143" i="2"/>
  <c r="H144" i="2"/>
  <c r="D144" i="2"/>
  <c r="N143" i="2"/>
  <c r="P143" i="2"/>
  <c r="O143" i="2"/>
  <c r="J144" i="2"/>
  <c r="L144" i="2"/>
  <c r="F144" i="2"/>
  <c r="B145" i="2"/>
  <c r="M144" i="2"/>
  <c r="I144" i="2"/>
  <c r="E144" i="2"/>
  <c r="A144" i="2"/>
  <c r="K144" i="2"/>
  <c r="C144" i="2"/>
  <c r="G144" i="2"/>
  <c r="D145" i="2"/>
  <c r="H145" i="2"/>
  <c r="N144" i="2"/>
  <c r="P144" i="2"/>
  <c r="O144" i="2"/>
  <c r="J145" i="2"/>
  <c r="L145" i="2"/>
  <c r="F145" i="2"/>
  <c r="B146" i="2"/>
  <c r="M145" i="2"/>
  <c r="I145" i="2"/>
  <c r="E145" i="2"/>
  <c r="A145" i="2"/>
  <c r="K145" i="2"/>
  <c r="C145" i="2"/>
  <c r="G145" i="2"/>
  <c r="H146" i="2"/>
  <c r="D146" i="2"/>
  <c r="J146" i="2"/>
  <c r="L146" i="2"/>
  <c r="F146" i="2"/>
  <c r="B147" i="2"/>
  <c r="M146" i="2"/>
  <c r="I146" i="2"/>
  <c r="E146" i="2"/>
  <c r="A146" i="2"/>
  <c r="K146" i="2"/>
  <c r="C146" i="2"/>
  <c r="G146" i="2"/>
  <c r="N145" i="2"/>
  <c r="P145" i="2"/>
  <c r="O145" i="2"/>
  <c r="H147" i="2"/>
  <c r="D147" i="2"/>
  <c r="J147" i="2"/>
  <c r="L147" i="2"/>
  <c r="F147" i="2"/>
  <c r="B148" i="2"/>
  <c r="M147" i="2"/>
  <c r="I147" i="2"/>
  <c r="E147" i="2"/>
  <c r="A147" i="2"/>
  <c r="K147" i="2"/>
  <c r="C147" i="2"/>
  <c r="G147" i="2"/>
  <c r="N146" i="2"/>
  <c r="P146" i="2"/>
  <c r="O146" i="2"/>
  <c r="H148" i="2"/>
  <c r="D148" i="2"/>
  <c r="N147" i="2"/>
  <c r="P147" i="2"/>
  <c r="O147" i="2"/>
  <c r="J148" i="2"/>
  <c r="L148" i="2"/>
  <c r="F148" i="2"/>
  <c r="B149" i="2"/>
  <c r="M148" i="2"/>
  <c r="I148" i="2"/>
  <c r="E148" i="2"/>
  <c r="A148" i="2"/>
  <c r="K148" i="2"/>
  <c r="C148" i="2"/>
  <c r="G148" i="2"/>
  <c r="H149" i="2"/>
  <c r="D149" i="2"/>
  <c r="N148" i="2"/>
  <c r="P148" i="2"/>
  <c r="O148" i="2"/>
  <c r="J149" i="2"/>
  <c r="L149" i="2"/>
  <c r="F149" i="2"/>
  <c r="B150" i="2"/>
  <c r="M149" i="2"/>
  <c r="I149" i="2"/>
  <c r="E149" i="2"/>
  <c r="A149" i="2"/>
  <c r="K149" i="2"/>
  <c r="C149" i="2"/>
  <c r="G149" i="2"/>
  <c r="H150" i="2"/>
  <c r="D150" i="2"/>
  <c r="N149" i="2"/>
  <c r="P149" i="2"/>
  <c r="O149" i="2"/>
  <c r="J150" i="2"/>
  <c r="L150" i="2"/>
  <c r="F150" i="2"/>
  <c r="B151" i="2"/>
  <c r="M150" i="2"/>
  <c r="I150" i="2"/>
  <c r="E150" i="2"/>
  <c r="A150" i="2"/>
  <c r="K150" i="2"/>
  <c r="C150" i="2"/>
  <c r="G150" i="2"/>
  <c r="H151" i="2"/>
  <c r="D151" i="2"/>
  <c r="N150" i="2"/>
  <c r="P150" i="2"/>
  <c r="O150" i="2"/>
  <c r="J151" i="2"/>
  <c r="L151" i="2"/>
  <c r="F151" i="2"/>
  <c r="B152" i="2"/>
  <c r="M151" i="2"/>
  <c r="I151" i="2"/>
  <c r="E151" i="2"/>
  <c r="A151" i="2"/>
  <c r="K151" i="2"/>
  <c r="C151" i="2"/>
  <c r="G151" i="2"/>
  <c r="H152" i="2"/>
  <c r="D152" i="2"/>
  <c r="J152" i="2"/>
  <c r="L152" i="2"/>
  <c r="F152" i="2"/>
  <c r="B153" i="2"/>
  <c r="M152" i="2"/>
  <c r="I152" i="2"/>
  <c r="E152" i="2"/>
  <c r="A152" i="2"/>
  <c r="K152" i="2"/>
  <c r="C152" i="2"/>
  <c r="G152" i="2"/>
  <c r="N151" i="2"/>
  <c r="P151" i="2"/>
  <c r="O151" i="2"/>
  <c r="D153" i="2"/>
  <c r="H153" i="2"/>
  <c r="J153" i="2"/>
  <c r="L153" i="2"/>
  <c r="F153" i="2"/>
  <c r="B154" i="2"/>
  <c r="M153" i="2"/>
  <c r="I153" i="2"/>
  <c r="E153" i="2"/>
  <c r="A153" i="2"/>
  <c r="K153" i="2"/>
  <c r="C153" i="2"/>
  <c r="G153" i="2"/>
  <c r="N152" i="2"/>
  <c r="P152" i="2"/>
  <c r="O152" i="2"/>
  <c r="H154" i="2"/>
  <c r="D154" i="2"/>
  <c r="N153" i="2"/>
  <c r="P153" i="2"/>
  <c r="O153" i="2"/>
  <c r="J154" i="2"/>
  <c r="L154" i="2"/>
  <c r="F154" i="2"/>
  <c r="B155" i="2"/>
  <c r="M154" i="2"/>
  <c r="I154" i="2"/>
  <c r="E154" i="2"/>
  <c r="A154" i="2"/>
  <c r="K154" i="2"/>
  <c r="C154" i="2"/>
  <c r="G154" i="2"/>
  <c r="H155" i="2"/>
  <c r="D155" i="2"/>
  <c r="N154" i="2"/>
  <c r="P154" i="2"/>
  <c r="O154" i="2"/>
  <c r="J155" i="2"/>
  <c r="L155" i="2"/>
  <c r="F155" i="2"/>
  <c r="B156" i="2"/>
  <c r="M155" i="2"/>
  <c r="I155" i="2"/>
  <c r="E155" i="2"/>
  <c r="A155" i="2"/>
  <c r="K155" i="2"/>
  <c r="C155" i="2"/>
  <c r="G155" i="2"/>
  <c r="H156" i="2"/>
  <c r="D156" i="2"/>
  <c r="J156" i="2"/>
  <c r="L156" i="2"/>
  <c r="F156" i="2"/>
  <c r="B157" i="2"/>
  <c r="M156" i="2"/>
  <c r="I156" i="2"/>
  <c r="E156" i="2"/>
  <c r="A156" i="2"/>
  <c r="K156" i="2"/>
  <c r="C156" i="2"/>
  <c r="G156" i="2"/>
  <c r="N155" i="2"/>
  <c r="P155" i="2"/>
  <c r="O155" i="2"/>
  <c r="D157" i="2"/>
  <c r="H157" i="2"/>
  <c r="J157" i="2"/>
  <c r="L157" i="2"/>
  <c r="F157" i="2"/>
  <c r="B158" i="2"/>
  <c r="M157" i="2"/>
  <c r="I157" i="2"/>
  <c r="E157" i="2"/>
  <c r="A157" i="2"/>
  <c r="K157" i="2"/>
  <c r="C157" i="2"/>
  <c r="G157" i="2"/>
  <c r="N156" i="2"/>
  <c r="P156" i="2"/>
  <c r="O156" i="2"/>
  <c r="H158" i="2"/>
  <c r="D158" i="2"/>
  <c r="J158" i="2"/>
  <c r="L158" i="2"/>
  <c r="F158" i="2"/>
  <c r="B159" i="2"/>
  <c r="M158" i="2"/>
  <c r="I158" i="2"/>
  <c r="E158" i="2"/>
  <c r="A158" i="2"/>
  <c r="K158" i="2"/>
  <c r="C158" i="2"/>
  <c r="G158" i="2"/>
  <c r="N157" i="2"/>
  <c r="P157" i="2"/>
  <c r="O157" i="2"/>
  <c r="H159" i="2"/>
  <c r="D159" i="2"/>
  <c r="N158" i="2"/>
  <c r="P158" i="2"/>
  <c r="O158" i="2"/>
  <c r="J159" i="2"/>
  <c r="L159" i="2"/>
  <c r="F159" i="2"/>
  <c r="B160" i="2"/>
  <c r="M159" i="2"/>
  <c r="I159" i="2"/>
  <c r="E159" i="2"/>
  <c r="A159" i="2"/>
  <c r="K159" i="2"/>
  <c r="C159" i="2"/>
  <c r="G159" i="2"/>
  <c r="H160" i="2"/>
  <c r="D160" i="2"/>
  <c r="N159" i="2"/>
  <c r="P159" i="2"/>
  <c r="O159" i="2"/>
  <c r="J160" i="2"/>
  <c r="L160" i="2"/>
  <c r="F160" i="2"/>
  <c r="B161" i="2"/>
  <c r="M160" i="2"/>
  <c r="I160" i="2"/>
  <c r="E160" i="2"/>
  <c r="A160" i="2"/>
  <c r="K160" i="2"/>
  <c r="C160" i="2"/>
  <c r="G160" i="2"/>
  <c r="D161" i="2"/>
  <c r="H161" i="2"/>
  <c r="J161" i="2"/>
  <c r="L161" i="2"/>
  <c r="F161" i="2"/>
  <c r="B162" i="2"/>
  <c r="M161" i="2"/>
  <c r="I161" i="2"/>
  <c r="E161" i="2"/>
  <c r="A161" i="2"/>
  <c r="K161" i="2"/>
  <c r="C161" i="2"/>
  <c r="G161" i="2"/>
  <c r="N160" i="2"/>
  <c r="P160" i="2"/>
  <c r="O160" i="2"/>
  <c r="H162" i="2"/>
  <c r="D162" i="2"/>
  <c r="J162" i="2"/>
  <c r="L162" i="2"/>
  <c r="F162" i="2"/>
  <c r="B163" i="2"/>
  <c r="M162" i="2"/>
  <c r="I162" i="2"/>
  <c r="E162" i="2"/>
  <c r="A162" i="2"/>
  <c r="K162" i="2"/>
  <c r="C162" i="2"/>
  <c r="G162" i="2"/>
  <c r="N161" i="2"/>
  <c r="P161" i="2"/>
  <c r="O161" i="2"/>
  <c r="H163" i="2"/>
  <c r="D163" i="2"/>
  <c r="N162" i="2"/>
  <c r="P162" i="2"/>
  <c r="O162" i="2"/>
  <c r="J163" i="2"/>
  <c r="L163" i="2"/>
  <c r="F163" i="2"/>
  <c r="B164" i="2"/>
  <c r="M163" i="2"/>
  <c r="I163" i="2"/>
  <c r="E163" i="2"/>
  <c r="A163" i="2"/>
  <c r="K163" i="2"/>
  <c r="C163" i="2"/>
  <c r="G163" i="2"/>
  <c r="H164" i="2"/>
  <c r="D164" i="2"/>
  <c r="N163" i="2"/>
  <c r="P163" i="2"/>
  <c r="O163" i="2"/>
  <c r="J164" i="2"/>
  <c r="L164" i="2"/>
  <c r="F164" i="2"/>
  <c r="B165" i="2"/>
  <c r="M164" i="2"/>
  <c r="I164" i="2"/>
  <c r="E164" i="2"/>
  <c r="A164" i="2"/>
  <c r="K164" i="2"/>
  <c r="C164" i="2"/>
  <c r="G164" i="2"/>
  <c r="H165" i="2"/>
  <c r="D165" i="2"/>
  <c r="J165" i="2"/>
  <c r="L165" i="2"/>
  <c r="F165" i="2"/>
  <c r="B166" i="2"/>
  <c r="M165" i="2"/>
  <c r="I165" i="2"/>
  <c r="E165" i="2"/>
  <c r="A165" i="2"/>
  <c r="K165" i="2"/>
  <c r="C165" i="2"/>
  <c r="G165" i="2"/>
  <c r="N164" i="2"/>
  <c r="P164" i="2"/>
  <c r="O164" i="2"/>
  <c r="H166" i="2"/>
  <c r="D166" i="2"/>
  <c r="J166" i="2"/>
  <c r="L166" i="2"/>
  <c r="F166" i="2"/>
  <c r="B167" i="2"/>
  <c r="M166" i="2"/>
  <c r="I166" i="2"/>
  <c r="E166" i="2"/>
  <c r="A166" i="2"/>
  <c r="K166" i="2"/>
  <c r="C166" i="2"/>
  <c r="G166" i="2"/>
  <c r="N165" i="2"/>
  <c r="P165" i="2"/>
  <c r="O165" i="2"/>
  <c r="H167" i="2"/>
  <c r="D167" i="2"/>
  <c r="J167" i="2"/>
  <c r="L167" i="2"/>
  <c r="F167" i="2"/>
  <c r="B168" i="2"/>
  <c r="M167" i="2"/>
  <c r="I167" i="2"/>
  <c r="E167" i="2"/>
  <c r="A167" i="2"/>
  <c r="K167" i="2"/>
  <c r="C167" i="2"/>
  <c r="G167" i="2"/>
  <c r="N166" i="2"/>
  <c r="P166" i="2"/>
  <c r="O166" i="2"/>
  <c r="H168" i="2"/>
  <c r="D168" i="2"/>
  <c r="J168" i="2"/>
  <c r="L168" i="2"/>
  <c r="F168" i="2"/>
  <c r="B169" i="2"/>
  <c r="M168" i="2"/>
  <c r="I168" i="2"/>
  <c r="E168" i="2"/>
  <c r="A168" i="2"/>
  <c r="K168" i="2"/>
  <c r="C168" i="2"/>
  <c r="G168" i="2"/>
  <c r="N167" i="2"/>
  <c r="P167" i="2"/>
  <c r="O167" i="2"/>
  <c r="D169" i="2"/>
  <c r="H169" i="2"/>
  <c r="J169" i="2"/>
  <c r="L169" i="2"/>
  <c r="F169" i="2"/>
  <c r="B170" i="2"/>
  <c r="M169" i="2"/>
  <c r="I169" i="2"/>
  <c r="E169" i="2"/>
  <c r="A169" i="2"/>
  <c r="K169" i="2"/>
  <c r="C169" i="2"/>
  <c r="G169" i="2"/>
  <c r="N168" i="2"/>
  <c r="P168" i="2"/>
  <c r="O168" i="2"/>
  <c r="H170" i="2"/>
  <c r="D170" i="2"/>
  <c r="J170" i="2"/>
  <c r="L170" i="2"/>
  <c r="F170" i="2"/>
  <c r="B171" i="2"/>
  <c r="M170" i="2"/>
  <c r="I170" i="2"/>
  <c r="E170" i="2"/>
  <c r="A170" i="2"/>
  <c r="K170" i="2"/>
  <c r="C170" i="2"/>
  <c r="G170" i="2"/>
  <c r="N169" i="2"/>
  <c r="P169" i="2"/>
  <c r="O169" i="2"/>
  <c r="H171" i="2"/>
  <c r="D171" i="2"/>
  <c r="J171" i="2"/>
  <c r="L171" i="2"/>
  <c r="F171" i="2"/>
  <c r="B172" i="2"/>
  <c r="M171" i="2"/>
  <c r="I171" i="2"/>
  <c r="E171" i="2"/>
  <c r="A171" i="2"/>
  <c r="K171" i="2"/>
  <c r="C171" i="2"/>
  <c r="G171" i="2"/>
  <c r="N170" i="2"/>
  <c r="P170" i="2"/>
  <c r="O170" i="2"/>
  <c r="H172" i="2"/>
  <c r="D172" i="2"/>
  <c r="J172" i="2"/>
  <c r="L172" i="2"/>
  <c r="F172" i="2"/>
  <c r="B173" i="2"/>
  <c r="M172" i="2"/>
  <c r="I172" i="2"/>
  <c r="E172" i="2"/>
  <c r="A172" i="2"/>
  <c r="K172" i="2"/>
  <c r="C172" i="2"/>
  <c r="G172" i="2"/>
  <c r="N171" i="2"/>
  <c r="P171" i="2"/>
  <c r="O171" i="2"/>
  <c r="D173" i="2"/>
  <c r="H173" i="2"/>
  <c r="N172" i="2"/>
  <c r="P172" i="2"/>
  <c r="O172" i="2"/>
  <c r="J173" i="2"/>
  <c r="L173" i="2"/>
  <c r="F173" i="2"/>
  <c r="B174" i="2"/>
  <c r="M173" i="2"/>
  <c r="I173" i="2"/>
  <c r="E173" i="2"/>
  <c r="A173" i="2"/>
  <c r="K173" i="2"/>
  <c r="C173" i="2"/>
  <c r="G173" i="2"/>
  <c r="H174" i="2"/>
  <c r="D174" i="2"/>
  <c r="N173" i="2"/>
  <c r="P173" i="2"/>
  <c r="O173" i="2"/>
  <c r="J174" i="2"/>
  <c r="L174" i="2"/>
  <c r="F174" i="2"/>
  <c r="B175" i="2"/>
  <c r="M174" i="2"/>
  <c r="I174" i="2"/>
  <c r="E174" i="2"/>
  <c r="A174" i="2"/>
  <c r="K174" i="2"/>
  <c r="C174" i="2"/>
  <c r="G174" i="2"/>
  <c r="H175" i="2"/>
  <c r="D175" i="2"/>
  <c r="J175" i="2"/>
  <c r="L175" i="2"/>
  <c r="F175" i="2"/>
  <c r="B176" i="2"/>
  <c r="M175" i="2"/>
  <c r="I175" i="2"/>
  <c r="E175" i="2"/>
  <c r="A175" i="2"/>
  <c r="K175" i="2"/>
  <c r="C175" i="2"/>
  <c r="G175" i="2"/>
  <c r="N174" i="2"/>
  <c r="P174" i="2"/>
  <c r="O174" i="2"/>
  <c r="H176" i="2"/>
  <c r="D176" i="2"/>
  <c r="J176" i="2"/>
  <c r="L176" i="2"/>
  <c r="F176" i="2"/>
  <c r="B177" i="2"/>
  <c r="M176" i="2"/>
  <c r="I176" i="2"/>
  <c r="E176" i="2"/>
  <c r="A176" i="2"/>
  <c r="K176" i="2"/>
  <c r="C176" i="2"/>
  <c r="G176" i="2"/>
  <c r="N175" i="2"/>
  <c r="P175" i="2"/>
  <c r="O175" i="2"/>
  <c r="D177" i="2"/>
  <c r="H177" i="2"/>
  <c r="J177" i="2"/>
  <c r="L177" i="2"/>
  <c r="F177" i="2"/>
  <c r="B178" i="2"/>
  <c r="M177" i="2"/>
  <c r="I177" i="2"/>
  <c r="E177" i="2"/>
  <c r="A177" i="2"/>
  <c r="K177" i="2"/>
  <c r="C177" i="2"/>
  <c r="G177" i="2"/>
  <c r="N176" i="2"/>
  <c r="P176" i="2"/>
  <c r="O176" i="2"/>
  <c r="H178" i="2"/>
  <c r="D178" i="2"/>
  <c r="N177" i="2"/>
  <c r="P177" i="2"/>
  <c r="O177" i="2"/>
  <c r="J178" i="2"/>
  <c r="L178" i="2"/>
  <c r="F178" i="2"/>
  <c r="B179" i="2"/>
  <c r="M178" i="2"/>
  <c r="I178" i="2"/>
  <c r="E178" i="2"/>
  <c r="A178" i="2"/>
  <c r="K178" i="2"/>
  <c r="C178" i="2"/>
  <c r="G178" i="2"/>
  <c r="H179" i="2"/>
  <c r="D179" i="2"/>
  <c r="N178" i="2"/>
  <c r="P178" i="2"/>
  <c r="O178" i="2"/>
  <c r="J179" i="2"/>
  <c r="L179" i="2"/>
  <c r="F179" i="2"/>
  <c r="B180" i="2"/>
  <c r="M179" i="2"/>
  <c r="I179" i="2"/>
  <c r="E179" i="2"/>
  <c r="A179" i="2"/>
  <c r="K179" i="2"/>
  <c r="C179" i="2"/>
  <c r="G179" i="2"/>
  <c r="H180" i="2"/>
  <c r="D180" i="2"/>
  <c r="J180" i="2"/>
  <c r="L180" i="2"/>
  <c r="F180" i="2"/>
  <c r="B181" i="2"/>
  <c r="M180" i="2"/>
  <c r="I180" i="2"/>
  <c r="E180" i="2"/>
  <c r="A180" i="2"/>
  <c r="K180" i="2"/>
  <c r="C180" i="2"/>
  <c r="G180" i="2"/>
  <c r="N179" i="2"/>
  <c r="P179" i="2"/>
  <c r="O179" i="2"/>
  <c r="H181" i="2"/>
  <c r="D181" i="2"/>
  <c r="J181" i="2"/>
  <c r="L181" i="2"/>
  <c r="F181" i="2"/>
  <c r="B182" i="2"/>
  <c r="M181" i="2"/>
  <c r="I181" i="2"/>
  <c r="E181" i="2"/>
  <c r="A181" i="2"/>
  <c r="K181" i="2"/>
  <c r="C181" i="2"/>
  <c r="G181" i="2"/>
  <c r="N180" i="2"/>
  <c r="P180" i="2"/>
  <c r="O180" i="2"/>
  <c r="H182" i="2"/>
  <c r="D182" i="2"/>
  <c r="J182" i="2"/>
  <c r="L182" i="2"/>
  <c r="F182" i="2"/>
  <c r="B183" i="2"/>
  <c r="M182" i="2"/>
  <c r="I182" i="2"/>
  <c r="E182" i="2"/>
  <c r="A182" i="2"/>
  <c r="K182" i="2"/>
  <c r="C182" i="2"/>
  <c r="G182" i="2"/>
  <c r="N181" i="2"/>
  <c r="P181" i="2"/>
  <c r="O181" i="2"/>
  <c r="H183" i="2"/>
  <c r="D183" i="2"/>
  <c r="J183" i="2"/>
  <c r="L183" i="2"/>
  <c r="F183" i="2"/>
  <c r="B184" i="2"/>
  <c r="M183" i="2"/>
  <c r="I183" i="2"/>
  <c r="E183" i="2"/>
  <c r="A183" i="2"/>
  <c r="K183" i="2"/>
  <c r="C183" i="2"/>
  <c r="G183" i="2"/>
  <c r="N182" i="2"/>
  <c r="P182" i="2"/>
  <c r="O182" i="2"/>
  <c r="H184" i="2"/>
  <c r="D184" i="2"/>
  <c r="J184" i="2"/>
  <c r="L184" i="2"/>
  <c r="F184" i="2"/>
  <c r="B185" i="2"/>
  <c r="M184" i="2"/>
  <c r="I184" i="2"/>
  <c r="E184" i="2"/>
  <c r="A184" i="2"/>
  <c r="K184" i="2"/>
  <c r="C184" i="2"/>
  <c r="G184" i="2"/>
  <c r="N183" i="2"/>
  <c r="P183" i="2"/>
  <c r="O183" i="2"/>
  <c r="D185" i="2"/>
  <c r="H185" i="2"/>
  <c r="N184" i="2"/>
  <c r="P184" i="2"/>
  <c r="O184" i="2"/>
  <c r="J185" i="2"/>
  <c r="L185" i="2"/>
  <c r="F185" i="2"/>
  <c r="B186" i="2"/>
  <c r="M185" i="2"/>
  <c r="I185" i="2"/>
  <c r="E185" i="2"/>
  <c r="A185" i="2"/>
  <c r="K185" i="2"/>
  <c r="C185" i="2"/>
  <c r="G185" i="2"/>
  <c r="H186" i="2"/>
  <c r="D186" i="2"/>
  <c r="J186" i="2"/>
  <c r="L186" i="2"/>
  <c r="F186" i="2"/>
  <c r="B187" i="2"/>
  <c r="M186" i="2"/>
  <c r="I186" i="2"/>
  <c r="E186" i="2"/>
  <c r="A186" i="2"/>
  <c r="K186" i="2"/>
  <c r="C186" i="2"/>
  <c r="G186" i="2"/>
  <c r="N185" i="2"/>
  <c r="P185" i="2"/>
  <c r="O185" i="2"/>
  <c r="H187" i="2"/>
  <c r="D187" i="2"/>
  <c r="N186" i="2"/>
  <c r="P186" i="2"/>
  <c r="O186" i="2"/>
  <c r="J187" i="2"/>
  <c r="L187" i="2"/>
  <c r="F187" i="2"/>
  <c r="B188" i="2"/>
  <c r="M187" i="2"/>
  <c r="I187" i="2"/>
  <c r="E187" i="2"/>
  <c r="A187" i="2"/>
  <c r="K187" i="2"/>
  <c r="C187" i="2"/>
  <c r="G187" i="2"/>
  <c r="H188" i="2"/>
  <c r="D188" i="2"/>
  <c r="N187" i="2"/>
  <c r="P187" i="2"/>
  <c r="O187" i="2"/>
  <c r="J188" i="2"/>
  <c r="L188" i="2"/>
  <c r="F188" i="2"/>
  <c r="B189" i="2"/>
  <c r="M188" i="2"/>
  <c r="I188" i="2"/>
  <c r="E188" i="2"/>
  <c r="A188" i="2"/>
  <c r="K188" i="2"/>
  <c r="C188" i="2"/>
  <c r="G188" i="2"/>
  <c r="D189" i="2"/>
  <c r="H189" i="2"/>
  <c r="N188" i="2"/>
  <c r="P188" i="2"/>
  <c r="O188" i="2"/>
  <c r="J189" i="2"/>
  <c r="L189" i="2"/>
  <c r="F189" i="2"/>
  <c r="B190" i="2"/>
  <c r="M189" i="2"/>
  <c r="I189" i="2"/>
  <c r="E189" i="2"/>
  <c r="A189" i="2"/>
  <c r="K189" i="2"/>
  <c r="C189" i="2"/>
  <c r="G189" i="2"/>
  <c r="H190" i="2"/>
  <c r="D190" i="2"/>
  <c r="N189" i="2"/>
  <c r="P189" i="2"/>
  <c r="O189" i="2"/>
  <c r="J190" i="2"/>
  <c r="L190" i="2"/>
  <c r="F190" i="2"/>
  <c r="B191" i="2"/>
  <c r="M190" i="2"/>
  <c r="I190" i="2"/>
  <c r="E190" i="2"/>
  <c r="A190" i="2"/>
  <c r="K190" i="2"/>
  <c r="C190" i="2"/>
  <c r="G190" i="2"/>
  <c r="H191" i="2"/>
  <c r="D191" i="2"/>
  <c r="J191" i="2"/>
  <c r="L191" i="2"/>
  <c r="F191" i="2"/>
  <c r="B192" i="2"/>
  <c r="M191" i="2"/>
  <c r="I191" i="2"/>
  <c r="E191" i="2"/>
  <c r="A191" i="2"/>
  <c r="K191" i="2"/>
  <c r="C191" i="2"/>
  <c r="G191" i="2"/>
  <c r="N190" i="2"/>
  <c r="P190" i="2"/>
  <c r="O190" i="2"/>
  <c r="H192" i="2"/>
  <c r="D192" i="2"/>
  <c r="J192" i="2"/>
  <c r="L192" i="2"/>
  <c r="F192" i="2"/>
  <c r="B193" i="2"/>
  <c r="M192" i="2"/>
  <c r="I192" i="2"/>
  <c r="E192" i="2"/>
  <c r="A192" i="2"/>
  <c r="K192" i="2"/>
  <c r="C192" i="2"/>
  <c r="G192" i="2"/>
  <c r="N191" i="2"/>
  <c r="P191" i="2"/>
  <c r="O191" i="2"/>
  <c r="D193" i="2"/>
  <c r="H193" i="2"/>
  <c r="J193" i="2"/>
  <c r="L193" i="2"/>
  <c r="F193" i="2"/>
  <c r="B194" i="2"/>
  <c r="M193" i="2"/>
  <c r="I193" i="2"/>
  <c r="E193" i="2"/>
  <c r="A193" i="2"/>
  <c r="K193" i="2"/>
  <c r="C193" i="2"/>
  <c r="G193" i="2"/>
  <c r="N192" i="2"/>
  <c r="P192" i="2"/>
  <c r="O192" i="2"/>
  <c r="H194" i="2"/>
  <c r="D194" i="2"/>
  <c r="J194" i="2"/>
  <c r="L194" i="2"/>
  <c r="F194" i="2"/>
  <c r="B195" i="2"/>
  <c r="M194" i="2"/>
  <c r="I194" i="2"/>
  <c r="E194" i="2"/>
  <c r="A194" i="2"/>
  <c r="K194" i="2"/>
  <c r="C194" i="2"/>
  <c r="G194" i="2"/>
  <c r="N193" i="2"/>
  <c r="P193" i="2"/>
  <c r="O193" i="2"/>
  <c r="H195" i="2"/>
  <c r="D195" i="2"/>
  <c r="N194" i="2"/>
  <c r="P194" i="2"/>
  <c r="O194" i="2"/>
  <c r="J195" i="2"/>
  <c r="L195" i="2"/>
  <c r="F195" i="2"/>
  <c r="B196" i="2"/>
  <c r="M195" i="2"/>
  <c r="I195" i="2"/>
  <c r="E195" i="2"/>
  <c r="A195" i="2"/>
  <c r="K195" i="2"/>
  <c r="C195" i="2"/>
  <c r="G195" i="2"/>
  <c r="H196" i="2"/>
  <c r="D196" i="2"/>
  <c r="N195" i="2"/>
  <c r="P195" i="2"/>
  <c r="O195" i="2"/>
  <c r="J196" i="2"/>
  <c r="L196" i="2"/>
  <c r="F196" i="2"/>
  <c r="B197" i="2"/>
  <c r="M196" i="2"/>
  <c r="I196" i="2"/>
  <c r="E196" i="2"/>
  <c r="A196" i="2"/>
  <c r="K196" i="2"/>
  <c r="C196" i="2"/>
  <c r="G196" i="2"/>
  <c r="H197" i="2"/>
  <c r="D197" i="2"/>
  <c r="N196" i="2"/>
  <c r="P196" i="2"/>
  <c r="O196" i="2"/>
  <c r="J197" i="2"/>
  <c r="L197" i="2"/>
  <c r="F197" i="2"/>
  <c r="B198" i="2"/>
  <c r="M197" i="2"/>
  <c r="I197" i="2"/>
  <c r="E197" i="2"/>
  <c r="A197" i="2"/>
  <c r="K197" i="2"/>
  <c r="C197" i="2"/>
  <c r="G197" i="2"/>
  <c r="H198" i="2"/>
  <c r="D198" i="2"/>
  <c r="N197" i="2"/>
  <c r="P197" i="2"/>
  <c r="O197" i="2"/>
  <c r="J198" i="2"/>
  <c r="L198" i="2"/>
  <c r="F198" i="2"/>
  <c r="B199" i="2"/>
  <c r="M198" i="2"/>
  <c r="I198" i="2"/>
  <c r="E198" i="2"/>
  <c r="A198" i="2"/>
  <c r="K198" i="2"/>
  <c r="C198" i="2"/>
  <c r="G198" i="2"/>
  <c r="H199" i="2"/>
  <c r="D199" i="2"/>
  <c r="N198" i="2"/>
  <c r="P198" i="2"/>
  <c r="O198" i="2"/>
  <c r="J199" i="2"/>
  <c r="L199" i="2"/>
  <c r="F199" i="2"/>
  <c r="B200" i="2"/>
  <c r="M199" i="2"/>
  <c r="I199" i="2"/>
  <c r="E199" i="2"/>
  <c r="A199" i="2"/>
  <c r="K199" i="2"/>
  <c r="C199" i="2"/>
  <c r="G199" i="2"/>
  <c r="H200" i="2"/>
  <c r="D200" i="2"/>
  <c r="N199" i="2"/>
  <c r="P199" i="2"/>
  <c r="O199" i="2"/>
  <c r="J200" i="2"/>
  <c r="L200" i="2"/>
  <c r="F200" i="2"/>
  <c r="B201" i="2"/>
  <c r="M200" i="2"/>
  <c r="I200" i="2"/>
  <c r="E200" i="2"/>
  <c r="A200" i="2"/>
  <c r="K200" i="2"/>
  <c r="C200" i="2"/>
  <c r="G200" i="2"/>
  <c r="D201" i="2"/>
  <c r="H201" i="2"/>
  <c r="N200" i="2"/>
  <c r="P200" i="2"/>
  <c r="O200" i="2"/>
  <c r="J201" i="2"/>
  <c r="L201" i="2"/>
  <c r="F201" i="2"/>
  <c r="B202" i="2"/>
  <c r="M201" i="2"/>
  <c r="I201" i="2"/>
  <c r="E201" i="2"/>
  <c r="A201" i="2"/>
  <c r="K201" i="2"/>
  <c r="C201" i="2"/>
  <c r="G201" i="2"/>
  <c r="H202" i="2"/>
  <c r="D202" i="2"/>
  <c r="J202" i="2"/>
  <c r="L202" i="2"/>
  <c r="F202" i="2"/>
  <c r="B203" i="2"/>
  <c r="M202" i="2"/>
  <c r="I202" i="2"/>
  <c r="E202" i="2"/>
  <c r="A202" i="2"/>
  <c r="K202" i="2"/>
  <c r="C202" i="2"/>
  <c r="G202" i="2"/>
  <c r="N201" i="2"/>
  <c r="P201" i="2"/>
  <c r="O201" i="2"/>
  <c r="H203" i="2"/>
  <c r="D203" i="2"/>
  <c r="J203" i="2"/>
  <c r="L203" i="2"/>
  <c r="F203" i="2"/>
  <c r="B204" i="2"/>
  <c r="M203" i="2"/>
  <c r="I203" i="2"/>
  <c r="E203" i="2"/>
  <c r="A203" i="2"/>
  <c r="K203" i="2"/>
  <c r="C203" i="2"/>
  <c r="G203" i="2"/>
  <c r="N202" i="2"/>
  <c r="P202" i="2"/>
  <c r="O202" i="2"/>
  <c r="H204" i="2"/>
  <c r="D204" i="2"/>
  <c r="J204" i="2"/>
  <c r="L204" i="2"/>
  <c r="F204" i="2"/>
  <c r="B205" i="2"/>
  <c r="M204" i="2"/>
  <c r="I204" i="2"/>
  <c r="E204" i="2"/>
  <c r="A204" i="2"/>
  <c r="K204" i="2"/>
  <c r="C204" i="2"/>
  <c r="G204" i="2"/>
  <c r="N203" i="2"/>
  <c r="P203" i="2"/>
  <c r="O203" i="2"/>
  <c r="D205" i="2"/>
  <c r="H205" i="2"/>
  <c r="J205" i="2"/>
  <c r="L205" i="2"/>
  <c r="F205" i="2"/>
  <c r="B206" i="2"/>
  <c r="M205" i="2"/>
  <c r="I205" i="2"/>
  <c r="E205" i="2"/>
  <c r="A205" i="2"/>
  <c r="K205" i="2"/>
  <c r="C205" i="2"/>
  <c r="G205" i="2"/>
  <c r="N204" i="2"/>
  <c r="P204" i="2"/>
  <c r="O204" i="2"/>
  <c r="H206" i="2"/>
  <c r="D206" i="2"/>
  <c r="J206" i="2"/>
  <c r="L206" i="2"/>
  <c r="F206" i="2"/>
  <c r="B207" i="2"/>
  <c r="M206" i="2"/>
  <c r="I206" i="2"/>
  <c r="E206" i="2"/>
  <c r="A206" i="2"/>
  <c r="K206" i="2"/>
  <c r="C206" i="2"/>
  <c r="G206" i="2"/>
  <c r="N205" i="2"/>
  <c r="P205" i="2"/>
  <c r="O205" i="2"/>
  <c r="H207" i="2"/>
  <c r="D207" i="2"/>
  <c r="J207" i="2"/>
  <c r="L207" i="2"/>
  <c r="F207" i="2"/>
  <c r="B208" i="2"/>
  <c r="M207" i="2"/>
  <c r="I207" i="2"/>
  <c r="E207" i="2"/>
  <c r="A207" i="2"/>
  <c r="K207" i="2"/>
  <c r="C207" i="2"/>
  <c r="G207" i="2"/>
  <c r="N206" i="2"/>
  <c r="P206" i="2"/>
  <c r="O206" i="2"/>
  <c r="H208" i="2"/>
  <c r="D208" i="2"/>
  <c r="J208" i="2"/>
  <c r="L208" i="2"/>
  <c r="F208" i="2"/>
  <c r="B209" i="2"/>
  <c r="M208" i="2"/>
  <c r="I208" i="2"/>
  <c r="E208" i="2"/>
  <c r="A208" i="2"/>
  <c r="K208" i="2"/>
  <c r="C208" i="2"/>
  <c r="G208" i="2"/>
  <c r="N207" i="2"/>
  <c r="P207" i="2"/>
  <c r="O207" i="2"/>
  <c r="D209" i="2"/>
  <c r="H209" i="2"/>
  <c r="N208" i="2"/>
  <c r="P208" i="2"/>
  <c r="O208" i="2"/>
  <c r="J209" i="2"/>
  <c r="L209" i="2"/>
  <c r="F209" i="2"/>
  <c r="B210" i="2"/>
  <c r="M209" i="2"/>
  <c r="I209" i="2"/>
  <c r="E209" i="2"/>
  <c r="A209" i="2"/>
  <c r="K209" i="2"/>
  <c r="C209" i="2"/>
  <c r="G209" i="2"/>
  <c r="H210" i="2"/>
  <c r="D210" i="2"/>
  <c r="N209" i="2"/>
  <c r="P209" i="2"/>
  <c r="O209" i="2"/>
  <c r="J210" i="2"/>
  <c r="L210" i="2"/>
  <c r="F210" i="2"/>
  <c r="B211" i="2"/>
  <c r="M210" i="2"/>
  <c r="I210" i="2"/>
  <c r="E210" i="2"/>
  <c r="A210" i="2"/>
  <c r="K210" i="2"/>
  <c r="C210" i="2"/>
  <c r="G210" i="2"/>
  <c r="H211" i="2"/>
  <c r="D211" i="2"/>
  <c r="J211" i="2"/>
  <c r="L211" i="2"/>
  <c r="F211" i="2"/>
  <c r="B212" i="2"/>
  <c r="M211" i="2"/>
  <c r="I211" i="2"/>
  <c r="E211" i="2"/>
  <c r="A211" i="2"/>
  <c r="K211" i="2"/>
  <c r="C211" i="2"/>
  <c r="G211" i="2"/>
  <c r="N210" i="2"/>
  <c r="P210" i="2"/>
  <c r="O210" i="2"/>
  <c r="H212" i="2"/>
  <c r="D212" i="2"/>
  <c r="J212" i="2"/>
  <c r="L212" i="2"/>
  <c r="F212" i="2"/>
  <c r="B213" i="2"/>
  <c r="M212" i="2"/>
  <c r="I212" i="2"/>
  <c r="E212" i="2"/>
  <c r="A212" i="2"/>
  <c r="K212" i="2"/>
  <c r="C212" i="2"/>
  <c r="G212" i="2"/>
  <c r="N211" i="2"/>
  <c r="P211" i="2"/>
  <c r="O211" i="2"/>
  <c r="H213" i="2"/>
  <c r="D213" i="2"/>
  <c r="J213" i="2"/>
  <c r="L213" i="2"/>
  <c r="F213" i="2"/>
  <c r="B214" i="2"/>
  <c r="M213" i="2"/>
  <c r="I213" i="2"/>
  <c r="E213" i="2"/>
  <c r="A213" i="2"/>
  <c r="K213" i="2"/>
  <c r="C213" i="2"/>
  <c r="G213" i="2"/>
  <c r="N212" i="2"/>
  <c r="P212" i="2"/>
  <c r="O212" i="2"/>
  <c r="H214" i="2"/>
  <c r="D214" i="2"/>
  <c r="J214" i="2"/>
  <c r="L214" i="2"/>
  <c r="F214" i="2"/>
  <c r="B215" i="2"/>
  <c r="M214" i="2"/>
  <c r="I214" i="2"/>
  <c r="E214" i="2"/>
  <c r="A214" i="2"/>
  <c r="K214" i="2"/>
  <c r="C214" i="2"/>
  <c r="G214" i="2"/>
  <c r="N213" i="2"/>
  <c r="P213" i="2"/>
  <c r="O213" i="2"/>
  <c r="H215" i="2"/>
  <c r="D215" i="2"/>
  <c r="J215" i="2"/>
  <c r="L215" i="2"/>
  <c r="F215" i="2"/>
  <c r="B216" i="2"/>
  <c r="M215" i="2"/>
  <c r="I215" i="2"/>
  <c r="E215" i="2"/>
  <c r="A215" i="2"/>
  <c r="K215" i="2"/>
  <c r="C215" i="2"/>
  <c r="G215" i="2"/>
  <c r="N214" i="2"/>
  <c r="P214" i="2"/>
  <c r="O214" i="2"/>
  <c r="H216" i="2"/>
  <c r="D216" i="2"/>
  <c r="N215" i="2"/>
  <c r="P215" i="2"/>
  <c r="O215" i="2"/>
  <c r="J216" i="2"/>
  <c r="L216" i="2"/>
  <c r="F216" i="2"/>
  <c r="B217" i="2"/>
  <c r="M216" i="2"/>
  <c r="I216" i="2"/>
  <c r="E216" i="2"/>
  <c r="A216" i="2"/>
  <c r="K216" i="2"/>
  <c r="C216" i="2"/>
  <c r="G216" i="2"/>
  <c r="D217" i="2"/>
  <c r="H217" i="2"/>
  <c r="N216" i="2"/>
  <c r="P216" i="2"/>
  <c r="O216" i="2"/>
  <c r="J217" i="2"/>
  <c r="L217" i="2"/>
  <c r="F217" i="2"/>
  <c r="B218" i="2"/>
  <c r="M217" i="2"/>
  <c r="I217" i="2"/>
  <c r="E217" i="2"/>
  <c r="A217" i="2"/>
  <c r="K217" i="2"/>
  <c r="C217" i="2"/>
  <c r="G217" i="2"/>
  <c r="H218" i="2"/>
  <c r="D218" i="2"/>
  <c r="N217" i="2"/>
  <c r="P217" i="2"/>
  <c r="O217" i="2"/>
  <c r="J218" i="2"/>
  <c r="L218" i="2"/>
  <c r="F218" i="2"/>
  <c r="B219" i="2"/>
  <c r="M218" i="2"/>
  <c r="I218" i="2"/>
  <c r="E218" i="2"/>
  <c r="A218" i="2"/>
  <c r="K218" i="2"/>
  <c r="C218" i="2"/>
  <c r="G218" i="2"/>
  <c r="H219" i="2"/>
  <c r="D219" i="2"/>
  <c r="N218" i="2"/>
  <c r="P218" i="2"/>
  <c r="O218" i="2"/>
  <c r="J219" i="2"/>
  <c r="L219" i="2"/>
  <c r="F219" i="2"/>
  <c r="B220" i="2"/>
  <c r="M219" i="2"/>
  <c r="I219" i="2"/>
  <c r="E219" i="2"/>
  <c r="A219" i="2"/>
  <c r="K219" i="2"/>
  <c r="C219" i="2"/>
  <c r="G219" i="2"/>
  <c r="H220" i="2"/>
  <c r="D220" i="2"/>
  <c r="N219" i="2"/>
  <c r="P219" i="2"/>
  <c r="O219" i="2"/>
  <c r="J220" i="2"/>
  <c r="L220" i="2"/>
  <c r="F220" i="2"/>
  <c r="B221" i="2"/>
  <c r="M220" i="2"/>
  <c r="I220" i="2"/>
  <c r="E220" i="2"/>
  <c r="A220" i="2"/>
  <c r="K220" i="2"/>
  <c r="C220" i="2"/>
  <c r="G220" i="2"/>
  <c r="D221" i="2"/>
  <c r="H221" i="2"/>
  <c r="N220" i="2"/>
  <c r="P220" i="2"/>
  <c r="O220" i="2"/>
  <c r="J221" i="2"/>
  <c r="L221" i="2"/>
  <c r="F221" i="2"/>
  <c r="B222" i="2"/>
  <c r="M221" i="2"/>
  <c r="I221" i="2"/>
  <c r="E221" i="2"/>
  <c r="A221" i="2"/>
  <c r="K221" i="2"/>
  <c r="C221" i="2"/>
  <c r="G221" i="2"/>
  <c r="H222" i="2"/>
  <c r="D222" i="2"/>
  <c r="N221" i="2"/>
  <c r="P221" i="2"/>
  <c r="O221" i="2"/>
  <c r="J222" i="2"/>
  <c r="L222" i="2"/>
  <c r="F222" i="2"/>
  <c r="B223" i="2"/>
  <c r="M222" i="2"/>
  <c r="I222" i="2"/>
  <c r="E222" i="2"/>
  <c r="A222" i="2"/>
  <c r="K222" i="2"/>
  <c r="C222" i="2"/>
  <c r="G222" i="2"/>
  <c r="H223" i="2"/>
  <c r="D223" i="2"/>
  <c r="J223" i="2"/>
  <c r="L223" i="2"/>
  <c r="F223" i="2"/>
  <c r="B224" i="2"/>
  <c r="M223" i="2"/>
  <c r="I223" i="2"/>
  <c r="E223" i="2"/>
  <c r="A223" i="2"/>
  <c r="K223" i="2"/>
  <c r="C223" i="2"/>
  <c r="G223" i="2"/>
  <c r="N222" i="2"/>
  <c r="P222" i="2"/>
  <c r="O222" i="2"/>
  <c r="H224" i="2"/>
  <c r="D224" i="2"/>
  <c r="J224" i="2"/>
  <c r="L224" i="2"/>
  <c r="F224" i="2"/>
  <c r="B225" i="2"/>
  <c r="M224" i="2"/>
  <c r="I224" i="2"/>
  <c r="E224" i="2"/>
  <c r="A224" i="2"/>
  <c r="K224" i="2"/>
  <c r="C224" i="2"/>
  <c r="G224" i="2"/>
  <c r="N223" i="2"/>
  <c r="P223" i="2"/>
  <c r="O223" i="2"/>
  <c r="H225" i="2"/>
  <c r="D225" i="2"/>
  <c r="J225" i="2"/>
  <c r="L225" i="2"/>
  <c r="F225" i="2"/>
  <c r="B226" i="2"/>
  <c r="M225" i="2"/>
  <c r="I225" i="2"/>
  <c r="E225" i="2"/>
  <c r="A225" i="2"/>
  <c r="K225" i="2"/>
  <c r="C225" i="2"/>
  <c r="G225" i="2"/>
  <c r="N224" i="2"/>
  <c r="P224" i="2"/>
  <c r="O224" i="2"/>
  <c r="H226" i="2"/>
  <c r="D226" i="2"/>
  <c r="J226" i="2"/>
  <c r="L226" i="2"/>
  <c r="F226" i="2"/>
  <c r="B227" i="2"/>
  <c r="M226" i="2"/>
  <c r="I226" i="2"/>
  <c r="E226" i="2"/>
  <c r="A226" i="2"/>
  <c r="K226" i="2"/>
  <c r="C226" i="2"/>
  <c r="G226" i="2"/>
  <c r="N225" i="2"/>
  <c r="P225" i="2"/>
  <c r="O225" i="2"/>
  <c r="H227" i="2"/>
  <c r="D227" i="2"/>
  <c r="J227" i="2"/>
  <c r="L227" i="2"/>
  <c r="F227" i="2"/>
  <c r="B228" i="2"/>
  <c r="M227" i="2"/>
  <c r="I227" i="2"/>
  <c r="E227" i="2"/>
  <c r="A227" i="2"/>
  <c r="K227" i="2"/>
  <c r="C227" i="2"/>
  <c r="G227" i="2"/>
  <c r="N226" i="2"/>
  <c r="P226" i="2"/>
  <c r="O226" i="2"/>
  <c r="H228" i="2"/>
  <c r="D228" i="2"/>
  <c r="J228" i="2"/>
  <c r="L228" i="2"/>
  <c r="F228" i="2"/>
  <c r="B229" i="2"/>
  <c r="M228" i="2"/>
  <c r="I228" i="2"/>
  <c r="E228" i="2"/>
  <c r="A228" i="2"/>
  <c r="K228" i="2"/>
  <c r="C228" i="2"/>
  <c r="G228" i="2"/>
  <c r="N227" i="2"/>
  <c r="P227" i="2"/>
  <c r="O227" i="2"/>
  <c r="H229" i="2"/>
  <c r="D229" i="2"/>
  <c r="J229" i="2"/>
  <c r="L229" i="2"/>
  <c r="F229" i="2"/>
  <c r="B230" i="2"/>
  <c r="M229" i="2"/>
  <c r="I229" i="2"/>
  <c r="E229" i="2"/>
  <c r="A229" i="2"/>
  <c r="K229" i="2"/>
  <c r="C229" i="2"/>
  <c r="G229" i="2"/>
  <c r="N228" i="2"/>
  <c r="P228" i="2"/>
  <c r="O228" i="2"/>
  <c r="H230" i="2"/>
  <c r="D230" i="2"/>
  <c r="N229" i="2"/>
  <c r="P229" i="2"/>
  <c r="O229" i="2"/>
  <c r="J230" i="2"/>
  <c r="L230" i="2"/>
  <c r="F230" i="2"/>
  <c r="B231" i="2"/>
  <c r="M230" i="2"/>
  <c r="I230" i="2"/>
  <c r="E230" i="2"/>
  <c r="A230" i="2"/>
  <c r="K230" i="2"/>
  <c r="C230" i="2"/>
  <c r="G230" i="2"/>
  <c r="H231" i="2"/>
  <c r="D231" i="2"/>
  <c r="N230" i="2"/>
  <c r="P230" i="2"/>
  <c r="O230" i="2"/>
  <c r="J231" i="2"/>
  <c r="L231" i="2"/>
  <c r="F231" i="2"/>
  <c r="B232" i="2"/>
  <c r="M231" i="2"/>
  <c r="I231" i="2"/>
  <c r="E231" i="2"/>
  <c r="A231" i="2"/>
  <c r="K231" i="2"/>
  <c r="C231" i="2"/>
  <c r="G231" i="2"/>
  <c r="H232" i="2"/>
  <c r="D232" i="2"/>
  <c r="N231" i="2"/>
  <c r="P231" i="2"/>
  <c r="O231" i="2"/>
  <c r="J232" i="2"/>
  <c r="L232" i="2"/>
  <c r="F232" i="2"/>
  <c r="B233" i="2"/>
  <c r="M232" i="2"/>
  <c r="I232" i="2"/>
  <c r="E232" i="2"/>
  <c r="A232" i="2"/>
  <c r="K232" i="2"/>
  <c r="C232" i="2"/>
  <c r="G232" i="2"/>
  <c r="H233" i="2"/>
  <c r="D233" i="2"/>
  <c r="N232" i="2"/>
  <c r="P232" i="2"/>
  <c r="O232" i="2"/>
  <c r="J233" i="2"/>
  <c r="L233" i="2"/>
  <c r="F233" i="2"/>
  <c r="B234" i="2"/>
  <c r="M233" i="2"/>
  <c r="I233" i="2"/>
  <c r="E233" i="2"/>
  <c r="A233" i="2"/>
  <c r="K233" i="2"/>
  <c r="C233" i="2"/>
  <c r="G233" i="2"/>
  <c r="H234" i="2"/>
  <c r="D234" i="2"/>
  <c r="N233" i="2"/>
  <c r="P233" i="2"/>
  <c r="O233" i="2"/>
  <c r="J234" i="2"/>
  <c r="L234" i="2"/>
  <c r="F234" i="2"/>
  <c r="B235" i="2"/>
  <c r="M234" i="2"/>
  <c r="I234" i="2"/>
  <c r="E234" i="2"/>
  <c r="A234" i="2"/>
  <c r="K234" i="2"/>
  <c r="C234" i="2"/>
  <c r="G234" i="2"/>
  <c r="H235" i="2"/>
  <c r="D235" i="2"/>
  <c r="N234" i="2"/>
  <c r="P234" i="2"/>
  <c r="O234" i="2"/>
  <c r="J235" i="2"/>
  <c r="L235" i="2"/>
  <c r="F235" i="2"/>
  <c r="B236" i="2"/>
  <c r="M235" i="2"/>
  <c r="I235" i="2"/>
  <c r="E235" i="2"/>
  <c r="A235" i="2"/>
  <c r="K235" i="2"/>
  <c r="C235" i="2"/>
  <c r="G235" i="2"/>
  <c r="H236" i="2"/>
  <c r="D236" i="2"/>
  <c r="N235" i="2"/>
  <c r="P235" i="2"/>
  <c r="O235" i="2"/>
  <c r="J236" i="2"/>
  <c r="L236" i="2"/>
  <c r="F236" i="2"/>
  <c r="B237" i="2"/>
  <c r="M236" i="2"/>
  <c r="I236" i="2"/>
  <c r="E236" i="2"/>
  <c r="A236" i="2"/>
  <c r="K236" i="2"/>
  <c r="C236" i="2"/>
  <c r="G236" i="2"/>
  <c r="H237" i="2"/>
  <c r="D237" i="2"/>
  <c r="K237" i="2"/>
  <c r="B238" i="2"/>
  <c r="M237" i="2"/>
  <c r="J237" i="2"/>
  <c r="L237" i="2"/>
  <c r="F237" i="2"/>
  <c r="I237" i="2"/>
  <c r="E237" i="2"/>
  <c r="A237" i="2"/>
  <c r="C237" i="2"/>
  <c r="G237" i="2"/>
  <c r="N236" i="2"/>
  <c r="P236" i="2"/>
  <c r="O236" i="2"/>
  <c r="H238" i="2"/>
  <c r="D238" i="2"/>
  <c r="K238" i="2"/>
  <c r="C238" i="2"/>
  <c r="G238" i="2"/>
  <c r="B239" i="2"/>
  <c r="M238" i="2"/>
  <c r="I238" i="2"/>
  <c r="E238" i="2"/>
  <c r="J238" i="2"/>
  <c r="L238" i="2"/>
  <c r="A238" i="2"/>
  <c r="F238" i="2"/>
  <c r="O237" i="2"/>
  <c r="N237" i="2"/>
  <c r="P237" i="2"/>
  <c r="H239" i="2"/>
  <c r="D239" i="2"/>
  <c r="O238" i="2"/>
  <c r="N238" i="2"/>
  <c r="P238" i="2"/>
  <c r="K239" i="2"/>
  <c r="C239" i="2"/>
  <c r="G239" i="2"/>
  <c r="B240" i="2"/>
  <c r="M239" i="2"/>
  <c r="I239" i="2"/>
  <c r="E239" i="2"/>
  <c r="J239" i="2"/>
  <c r="L239" i="2"/>
  <c r="A239" i="2"/>
  <c r="F239" i="2"/>
  <c r="H240" i="2"/>
  <c r="D240" i="2"/>
  <c r="O239" i="2"/>
  <c r="N239" i="2"/>
  <c r="P239" i="2"/>
  <c r="K240" i="2"/>
  <c r="C240" i="2"/>
  <c r="G240" i="2"/>
  <c r="B241" i="2"/>
  <c r="M240" i="2"/>
  <c r="I240" i="2"/>
  <c r="E240" i="2"/>
  <c r="J240" i="2"/>
  <c r="L240" i="2"/>
  <c r="A240" i="2"/>
  <c r="F240" i="2"/>
  <c r="H241" i="2"/>
  <c r="D241" i="2"/>
  <c r="O240" i="2"/>
  <c r="N240" i="2"/>
  <c r="P240" i="2"/>
  <c r="K241" i="2"/>
  <c r="C241" i="2"/>
  <c r="G241" i="2"/>
  <c r="B242" i="2"/>
  <c r="M241" i="2"/>
  <c r="I241" i="2"/>
  <c r="E241" i="2"/>
  <c r="J241" i="2"/>
  <c r="L241" i="2"/>
  <c r="A241" i="2"/>
  <c r="F241" i="2"/>
  <c r="H242" i="2"/>
  <c r="D242" i="2"/>
  <c r="O241" i="2"/>
  <c r="N241" i="2"/>
  <c r="P241" i="2"/>
  <c r="K242" i="2"/>
  <c r="C242" i="2"/>
  <c r="G242" i="2"/>
  <c r="B243" i="2"/>
  <c r="M242" i="2"/>
  <c r="I242" i="2"/>
  <c r="E242" i="2"/>
  <c r="J242" i="2"/>
  <c r="L242" i="2"/>
  <c r="A242" i="2"/>
  <c r="F242" i="2"/>
  <c r="D243" i="2"/>
  <c r="H243" i="2"/>
  <c r="O242" i="2"/>
  <c r="N242" i="2"/>
  <c r="P242" i="2"/>
  <c r="K243" i="2"/>
  <c r="C243" i="2"/>
  <c r="G243" i="2"/>
  <c r="B244" i="2"/>
  <c r="M243" i="2"/>
  <c r="I243" i="2"/>
  <c r="E243" i="2"/>
  <c r="J243" i="2"/>
  <c r="L243" i="2"/>
  <c r="A243" i="2"/>
  <c r="F243" i="2"/>
  <c r="H244" i="2"/>
  <c r="D244" i="2"/>
  <c r="O243" i="2"/>
  <c r="N243" i="2"/>
  <c r="P243" i="2"/>
  <c r="K244" i="2"/>
  <c r="C244" i="2"/>
  <c r="G244" i="2"/>
  <c r="B245" i="2"/>
  <c r="M244" i="2"/>
  <c r="I244" i="2"/>
  <c r="E244" i="2"/>
  <c r="J244" i="2"/>
  <c r="L244" i="2"/>
  <c r="A244" i="2"/>
  <c r="F244" i="2"/>
  <c r="H245" i="2"/>
  <c r="D245" i="2"/>
  <c r="O244" i="2"/>
  <c r="N244" i="2"/>
  <c r="P244" i="2"/>
  <c r="K245" i="2"/>
  <c r="C245" i="2"/>
  <c r="G245" i="2"/>
  <c r="B246" i="2"/>
  <c r="M245" i="2"/>
  <c r="I245" i="2"/>
  <c r="E245" i="2"/>
  <c r="J245" i="2"/>
  <c r="L245" i="2"/>
  <c r="A245" i="2"/>
  <c r="F245" i="2"/>
  <c r="H246" i="2"/>
  <c r="D246" i="2"/>
  <c r="O245" i="2"/>
  <c r="N245" i="2"/>
  <c r="P245" i="2"/>
  <c r="K246" i="2"/>
  <c r="C246" i="2"/>
  <c r="G246" i="2"/>
  <c r="B247" i="2"/>
  <c r="M246" i="2"/>
  <c r="I246" i="2"/>
  <c r="E246" i="2"/>
  <c r="J246" i="2"/>
  <c r="L246" i="2"/>
  <c r="A246" i="2"/>
  <c r="F246" i="2"/>
  <c r="H247" i="2"/>
  <c r="D247" i="2"/>
  <c r="O246" i="2"/>
  <c r="N246" i="2"/>
  <c r="P246" i="2"/>
  <c r="K247" i="2"/>
  <c r="C247" i="2"/>
  <c r="G247" i="2"/>
  <c r="B248" i="2"/>
  <c r="M247" i="2"/>
  <c r="I247" i="2"/>
  <c r="E247" i="2"/>
  <c r="J247" i="2"/>
  <c r="L247" i="2"/>
  <c r="A247" i="2"/>
  <c r="F247" i="2"/>
  <c r="H248" i="2"/>
  <c r="D248" i="2"/>
  <c r="O247" i="2"/>
  <c r="N247" i="2"/>
  <c r="P247" i="2"/>
  <c r="K248" i="2"/>
  <c r="C248" i="2"/>
  <c r="G248" i="2"/>
  <c r="B249" i="2"/>
  <c r="M248" i="2"/>
  <c r="I248" i="2"/>
  <c r="E248" i="2"/>
  <c r="J248" i="2"/>
  <c r="L248" i="2"/>
  <c r="A248" i="2"/>
  <c r="F248" i="2"/>
  <c r="H249" i="2"/>
  <c r="D249" i="2"/>
  <c r="O248" i="2"/>
  <c r="N248" i="2"/>
  <c r="P248" i="2"/>
  <c r="K249" i="2"/>
  <c r="C249" i="2"/>
  <c r="G249" i="2"/>
  <c r="J249" i="2"/>
  <c r="L249" i="2"/>
  <c r="F249" i="2"/>
  <c r="B250" i="2"/>
  <c r="M249" i="2"/>
  <c r="I249" i="2"/>
  <c r="E249" i="2"/>
  <c r="A249" i="2"/>
  <c r="H250" i="2"/>
  <c r="D250" i="2"/>
  <c r="O249" i="2"/>
  <c r="N249" i="2"/>
  <c r="P249" i="2"/>
  <c r="K250" i="2"/>
  <c r="C250" i="2"/>
  <c r="G250" i="2"/>
  <c r="J250" i="2"/>
  <c r="L250" i="2"/>
  <c r="F250" i="2"/>
  <c r="B251" i="2"/>
  <c r="M250" i="2"/>
  <c r="I250" i="2"/>
  <c r="E250" i="2"/>
  <c r="A250" i="2"/>
  <c r="D251" i="2"/>
  <c r="H251" i="2"/>
  <c r="K251" i="2"/>
  <c r="C251" i="2"/>
  <c r="G251" i="2"/>
  <c r="J251" i="2"/>
  <c r="L251" i="2"/>
  <c r="F251" i="2"/>
  <c r="B252" i="2"/>
  <c r="M251" i="2"/>
  <c r="I251" i="2"/>
  <c r="E251" i="2"/>
  <c r="A251" i="2"/>
  <c r="O250" i="2"/>
  <c r="N250" i="2"/>
  <c r="P250" i="2"/>
  <c r="H252" i="2"/>
  <c r="D252" i="2"/>
  <c r="K252" i="2"/>
  <c r="C252" i="2"/>
  <c r="G252" i="2"/>
  <c r="J252" i="2"/>
  <c r="L252" i="2"/>
  <c r="F252" i="2"/>
  <c r="B253" i="2"/>
  <c r="M252" i="2"/>
  <c r="I252" i="2"/>
  <c r="E252" i="2"/>
  <c r="A252" i="2"/>
  <c r="O251" i="2"/>
  <c r="N251" i="2"/>
  <c r="P251" i="2"/>
  <c r="H253" i="2"/>
  <c r="D253" i="2"/>
  <c r="O252" i="2"/>
  <c r="N252" i="2"/>
  <c r="P252" i="2"/>
  <c r="K253" i="2"/>
  <c r="C253" i="2"/>
  <c r="G253" i="2"/>
  <c r="J253" i="2"/>
  <c r="L253" i="2"/>
  <c r="F253" i="2"/>
  <c r="B254" i="2"/>
  <c r="M253" i="2"/>
  <c r="I253" i="2"/>
  <c r="E253" i="2"/>
  <c r="A253" i="2"/>
  <c r="H254" i="2"/>
  <c r="D254" i="2"/>
  <c r="K254" i="2"/>
  <c r="C254" i="2"/>
  <c r="G254" i="2"/>
  <c r="J254" i="2"/>
  <c r="L254" i="2"/>
  <c r="F254" i="2"/>
  <c r="B255" i="2"/>
  <c r="M254" i="2"/>
  <c r="I254" i="2"/>
  <c r="E254" i="2"/>
  <c r="A254" i="2"/>
  <c r="O253" i="2"/>
  <c r="N253" i="2"/>
  <c r="P253" i="2"/>
  <c r="H255" i="2"/>
  <c r="D255" i="2"/>
  <c r="K255" i="2"/>
  <c r="C255" i="2"/>
  <c r="G255" i="2"/>
  <c r="J255" i="2"/>
  <c r="L255" i="2"/>
  <c r="F255" i="2"/>
  <c r="B256" i="2"/>
  <c r="M255" i="2"/>
  <c r="I255" i="2"/>
  <c r="E255" i="2"/>
  <c r="A255" i="2"/>
  <c r="O254" i="2"/>
  <c r="N254" i="2"/>
  <c r="P254" i="2"/>
  <c r="H256" i="2"/>
  <c r="D256" i="2"/>
  <c r="O255" i="2"/>
  <c r="N255" i="2"/>
  <c r="P255" i="2"/>
  <c r="K256" i="2"/>
  <c r="C256" i="2"/>
  <c r="G256" i="2"/>
  <c r="J256" i="2"/>
  <c r="L256" i="2"/>
  <c r="F256" i="2"/>
  <c r="B257" i="2"/>
  <c r="M256" i="2"/>
  <c r="I256" i="2"/>
  <c r="E256" i="2"/>
  <c r="A256" i="2"/>
  <c r="H257" i="2"/>
  <c r="D257" i="2"/>
  <c r="K257" i="2"/>
  <c r="C257" i="2"/>
  <c r="G257" i="2"/>
  <c r="J257" i="2"/>
  <c r="L257" i="2"/>
  <c r="F257" i="2"/>
  <c r="B258" i="2"/>
  <c r="M257" i="2"/>
  <c r="I257" i="2"/>
  <c r="E257" i="2"/>
  <c r="A257" i="2"/>
  <c r="O256" i="2"/>
  <c r="N256" i="2"/>
  <c r="P256" i="2"/>
  <c r="H258" i="2"/>
  <c r="D258" i="2"/>
  <c r="K258" i="2"/>
  <c r="C258" i="2"/>
  <c r="G258" i="2"/>
  <c r="J258" i="2"/>
  <c r="L258" i="2"/>
  <c r="F258" i="2"/>
  <c r="B259" i="2"/>
  <c r="M258" i="2"/>
  <c r="I258" i="2"/>
  <c r="E258" i="2"/>
  <c r="A258" i="2"/>
  <c r="O257" i="2"/>
  <c r="N257" i="2"/>
  <c r="P257" i="2"/>
  <c r="H259" i="2"/>
  <c r="D259" i="2"/>
  <c r="K259" i="2"/>
  <c r="C259" i="2"/>
  <c r="G259" i="2"/>
  <c r="J259" i="2"/>
  <c r="L259" i="2"/>
  <c r="F259" i="2"/>
  <c r="B260" i="2"/>
  <c r="M259" i="2"/>
  <c r="I259" i="2"/>
  <c r="E259" i="2"/>
  <c r="A259" i="2"/>
  <c r="O258" i="2"/>
  <c r="N258" i="2"/>
  <c r="P258" i="2"/>
  <c r="H260" i="2"/>
  <c r="D260" i="2"/>
  <c r="O259" i="2"/>
  <c r="N259" i="2"/>
  <c r="P259" i="2"/>
  <c r="K260" i="2"/>
  <c r="C260" i="2"/>
  <c r="G260" i="2"/>
  <c r="J260" i="2"/>
  <c r="L260" i="2"/>
  <c r="F260" i="2"/>
  <c r="B261" i="2"/>
  <c r="M260" i="2"/>
  <c r="I260" i="2"/>
  <c r="E260" i="2"/>
  <c r="A260" i="2"/>
  <c r="H261" i="2"/>
  <c r="D261" i="2"/>
  <c r="K261" i="2"/>
  <c r="C261" i="2"/>
  <c r="G261" i="2"/>
  <c r="J261" i="2"/>
  <c r="L261" i="2"/>
  <c r="F261" i="2"/>
  <c r="B262" i="2"/>
  <c r="M261" i="2"/>
  <c r="I261" i="2"/>
  <c r="E261" i="2"/>
  <c r="A261" i="2"/>
  <c r="O260" i="2"/>
  <c r="N260" i="2"/>
  <c r="P260" i="2"/>
  <c r="H262" i="2"/>
  <c r="D262" i="2"/>
  <c r="K262" i="2"/>
  <c r="C262" i="2"/>
  <c r="G262" i="2"/>
  <c r="J262" i="2"/>
  <c r="L262" i="2"/>
  <c r="F262" i="2"/>
  <c r="B263" i="2"/>
  <c r="M262" i="2"/>
  <c r="I262" i="2"/>
  <c r="E262" i="2"/>
  <c r="A262" i="2"/>
  <c r="O261" i="2"/>
  <c r="N261" i="2"/>
  <c r="P261" i="2"/>
  <c r="H263" i="2"/>
  <c r="D263" i="2"/>
  <c r="K263" i="2"/>
  <c r="C263" i="2"/>
  <c r="G263" i="2"/>
  <c r="J263" i="2"/>
  <c r="L263" i="2"/>
  <c r="F263" i="2"/>
  <c r="B264" i="2"/>
  <c r="M263" i="2"/>
  <c r="I263" i="2"/>
  <c r="E263" i="2"/>
  <c r="A263" i="2"/>
  <c r="O262" i="2"/>
  <c r="N262" i="2"/>
  <c r="P262" i="2"/>
  <c r="H264" i="2"/>
  <c r="D264" i="2"/>
  <c r="O263" i="2"/>
  <c r="N263" i="2"/>
  <c r="P263" i="2"/>
  <c r="K264" i="2"/>
  <c r="C264" i="2"/>
  <c r="G264" i="2"/>
  <c r="J264" i="2"/>
  <c r="L264" i="2"/>
  <c r="F264" i="2"/>
  <c r="B265" i="2"/>
  <c r="M264" i="2"/>
  <c r="I264" i="2"/>
  <c r="E264" i="2"/>
  <c r="A264" i="2"/>
  <c r="H265" i="2"/>
  <c r="D265" i="2"/>
  <c r="K265" i="2"/>
  <c r="C265" i="2"/>
  <c r="G265" i="2"/>
  <c r="J265" i="2"/>
  <c r="L265" i="2"/>
  <c r="F265" i="2"/>
  <c r="B266" i="2"/>
  <c r="M265" i="2"/>
  <c r="I265" i="2"/>
  <c r="E265" i="2"/>
  <c r="A265" i="2"/>
  <c r="O264" i="2"/>
  <c r="N264" i="2"/>
  <c r="P264" i="2"/>
  <c r="H266" i="2"/>
  <c r="D266" i="2"/>
  <c r="K266" i="2"/>
  <c r="C266" i="2"/>
  <c r="G266" i="2"/>
  <c r="J266" i="2"/>
  <c r="L266" i="2"/>
  <c r="F266" i="2"/>
  <c r="B267" i="2"/>
  <c r="M266" i="2"/>
  <c r="I266" i="2"/>
  <c r="E266" i="2"/>
  <c r="A266" i="2"/>
  <c r="O265" i="2"/>
  <c r="N265" i="2"/>
  <c r="P265" i="2"/>
  <c r="H267" i="2"/>
  <c r="D267" i="2"/>
  <c r="K267" i="2"/>
  <c r="C267" i="2"/>
  <c r="G267" i="2"/>
  <c r="J267" i="2"/>
  <c r="L267" i="2"/>
  <c r="F267" i="2"/>
  <c r="B268" i="2"/>
  <c r="M267" i="2"/>
  <c r="I267" i="2"/>
  <c r="E267" i="2"/>
  <c r="A267" i="2"/>
  <c r="O266" i="2"/>
  <c r="N266" i="2"/>
  <c r="P266" i="2"/>
  <c r="H268" i="2"/>
  <c r="D268" i="2"/>
  <c r="O267" i="2"/>
  <c r="N267" i="2"/>
  <c r="P267" i="2"/>
  <c r="K268" i="2"/>
  <c r="C268" i="2"/>
  <c r="G268" i="2"/>
  <c r="J268" i="2"/>
  <c r="L268" i="2"/>
  <c r="F268" i="2"/>
  <c r="B269" i="2"/>
  <c r="M268" i="2"/>
  <c r="I268" i="2"/>
  <c r="E268" i="2"/>
  <c r="A268" i="2"/>
  <c r="H269" i="2"/>
  <c r="D269" i="2"/>
  <c r="K269" i="2"/>
  <c r="C269" i="2"/>
  <c r="G269" i="2"/>
  <c r="J269" i="2"/>
  <c r="L269" i="2"/>
  <c r="F269" i="2"/>
  <c r="B270" i="2"/>
  <c r="M269" i="2"/>
  <c r="I269" i="2"/>
  <c r="E269" i="2"/>
  <c r="A269" i="2"/>
  <c r="O268" i="2"/>
  <c r="N268" i="2"/>
  <c r="P268" i="2"/>
  <c r="H270" i="2"/>
  <c r="D270" i="2"/>
  <c r="K270" i="2"/>
  <c r="C270" i="2"/>
  <c r="G270" i="2"/>
  <c r="J270" i="2"/>
  <c r="L270" i="2"/>
  <c r="F270" i="2"/>
  <c r="B271" i="2"/>
  <c r="M270" i="2"/>
  <c r="I270" i="2"/>
  <c r="E270" i="2"/>
  <c r="A270" i="2"/>
  <c r="O269" i="2"/>
  <c r="N269" i="2"/>
  <c r="P269" i="2"/>
  <c r="H271" i="2"/>
  <c r="D271" i="2"/>
  <c r="O270" i="2"/>
  <c r="N270" i="2"/>
  <c r="P270" i="2"/>
  <c r="K271" i="2"/>
  <c r="C271" i="2"/>
  <c r="G271" i="2"/>
  <c r="J271" i="2"/>
  <c r="L271" i="2"/>
  <c r="F271" i="2"/>
  <c r="B272" i="2"/>
  <c r="M271" i="2"/>
  <c r="I271" i="2"/>
  <c r="E271" i="2"/>
  <c r="A271" i="2"/>
  <c r="H272" i="2"/>
  <c r="D272" i="2"/>
  <c r="K272" i="2"/>
  <c r="C272" i="2"/>
  <c r="G272" i="2"/>
  <c r="J272" i="2"/>
  <c r="L272" i="2"/>
  <c r="F272" i="2"/>
  <c r="B273" i="2"/>
  <c r="M272" i="2"/>
  <c r="I272" i="2"/>
  <c r="E272" i="2"/>
  <c r="A272" i="2"/>
  <c r="O271" i="2"/>
  <c r="N271" i="2"/>
  <c r="P271" i="2"/>
  <c r="H273" i="2"/>
  <c r="D273" i="2"/>
  <c r="K273" i="2"/>
  <c r="C273" i="2"/>
  <c r="G273" i="2"/>
  <c r="J273" i="2"/>
  <c r="L273" i="2"/>
  <c r="F273" i="2"/>
  <c r="B274" i="2"/>
  <c r="M273" i="2"/>
  <c r="I273" i="2"/>
  <c r="E273" i="2"/>
  <c r="A273" i="2"/>
  <c r="O272" i="2"/>
  <c r="N272" i="2"/>
  <c r="P272" i="2"/>
  <c r="H274" i="2"/>
  <c r="D274" i="2"/>
  <c r="K274" i="2"/>
  <c r="C274" i="2"/>
  <c r="G274" i="2"/>
  <c r="J274" i="2"/>
  <c r="L274" i="2"/>
  <c r="F274" i="2"/>
  <c r="B275" i="2"/>
  <c r="M274" i="2"/>
  <c r="I274" i="2"/>
  <c r="E274" i="2"/>
  <c r="A274" i="2"/>
  <c r="O273" i="2"/>
  <c r="N273" i="2"/>
  <c r="P273" i="2"/>
  <c r="D275" i="2"/>
  <c r="H275" i="2"/>
  <c r="O274" i="2"/>
  <c r="N274" i="2"/>
  <c r="P274" i="2"/>
  <c r="K275" i="2"/>
  <c r="C275" i="2"/>
  <c r="G275" i="2"/>
  <c r="J275" i="2"/>
  <c r="L275" i="2"/>
  <c r="F275" i="2"/>
  <c r="B276" i="2"/>
  <c r="M275" i="2"/>
  <c r="I275" i="2"/>
  <c r="E275" i="2"/>
  <c r="A275" i="2"/>
  <c r="H276" i="2"/>
  <c r="D276" i="2"/>
  <c r="K276" i="2"/>
  <c r="C276" i="2"/>
  <c r="G276" i="2"/>
  <c r="J276" i="2"/>
  <c r="L276" i="2"/>
  <c r="F276" i="2"/>
  <c r="B277" i="2"/>
  <c r="M276" i="2"/>
  <c r="I276" i="2"/>
  <c r="E276" i="2"/>
  <c r="A276" i="2"/>
  <c r="O275" i="2"/>
  <c r="N275" i="2"/>
  <c r="P275" i="2"/>
  <c r="H277" i="2"/>
  <c r="D277" i="2"/>
  <c r="K277" i="2"/>
  <c r="C277" i="2"/>
  <c r="G277" i="2"/>
  <c r="J277" i="2"/>
  <c r="L277" i="2"/>
  <c r="F277" i="2"/>
  <c r="B278" i="2"/>
  <c r="M277" i="2"/>
  <c r="I277" i="2"/>
  <c r="E277" i="2"/>
  <c r="A277" i="2"/>
  <c r="O276" i="2"/>
  <c r="N276" i="2"/>
  <c r="P276" i="2"/>
  <c r="H278" i="2"/>
  <c r="D278" i="2"/>
  <c r="K278" i="2"/>
  <c r="C278" i="2"/>
  <c r="G278" i="2"/>
  <c r="J278" i="2"/>
  <c r="L278" i="2"/>
  <c r="F278" i="2"/>
  <c r="B279" i="2"/>
  <c r="M278" i="2"/>
  <c r="I278" i="2"/>
  <c r="E278" i="2"/>
  <c r="A278" i="2"/>
  <c r="O277" i="2"/>
  <c r="N277" i="2"/>
  <c r="P277" i="2"/>
  <c r="H279" i="2"/>
  <c r="D279" i="2"/>
  <c r="O278" i="2"/>
  <c r="N278" i="2"/>
  <c r="P278" i="2"/>
  <c r="K279" i="2"/>
  <c r="C279" i="2"/>
  <c r="G279" i="2"/>
  <c r="J279" i="2"/>
  <c r="L279" i="2"/>
  <c r="F279" i="2"/>
  <c r="B280" i="2"/>
  <c r="M279" i="2"/>
  <c r="I279" i="2"/>
  <c r="E279" i="2"/>
  <c r="A279" i="2"/>
  <c r="H280" i="2"/>
  <c r="D280" i="2"/>
  <c r="K280" i="2"/>
  <c r="C280" i="2"/>
  <c r="G280" i="2"/>
  <c r="J280" i="2"/>
  <c r="L280" i="2"/>
  <c r="F280" i="2"/>
  <c r="B281" i="2"/>
  <c r="M280" i="2"/>
  <c r="I280" i="2"/>
  <c r="E280" i="2"/>
  <c r="A280" i="2"/>
  <c r="O279" i="2"/>
  <c r="N279" i="2"/>
  <c r="P279" i="2"/>
  <c r="H281" i="2"/>
  <c r="D281" i="2"/>
  <c r="K281" i="2"/>
  <c r="C281" i="2"/>
  <c r="G281" i="2"/>
  <c r="J281" i="2"/>
  <c r="L281" i="2"/>
  <c r="F281" i="2"/>
  <c r="B282" i="2"/>
  <c r="M281" i="2"/>
  <c r="I281" i="2"/>
  <c r="E281" i="2"/>
  <c r="A281" i="2"/>
  <c r="O280" i="2"/>
  <c r="N280" i="2"/>
  <c r="P280" i="2"/>
  <c r="H282" i="2"/>
  <c r="D282" i="2"/>
  <c r="O281" i="2"/>
  <c r="N281" i="2"/>
  <c r="P281" i="2"/>
  <c r="K282" i="2"/>
  <c r="C282" i="2"/>
  <c r="G282" i="2"/>
  <c r="J282" i="2"/>
  <c r="L282" i="2"/>
  <c r="F282" i="2"/>
  <c r="B283" i="2"/>
  <c r="M282" i="2"/>
  <c r="I282" i="2"/>
  <c r="E282" i="2"/>
  <c r="A282" i="2"/>
  <c r="D283" i="2"/>
  <c r="H283" i="2"/>
  <c r="K283" i="2"/>
  <c r="C283" i="2"/>
  <c r="G283" i="2"/>
  <c r="J283" i="2"/>
  <c r="L283" i="2"/>
  <c r="F283" i="2"/>
  <c r="B284" i="2"/>
  <c r="M283" i="2"/>
  <c r="I283" i="2"/>
  <c r="E283" i="2"/>
  <c r="A283" i="2"/>
  <c r="O282" i="2"/>
  <c r="N282" i="2"/>
  <c r="P282" i="2"/>
  <c r="H284" i="2"/>
  <c r="D284" i="2"/>
  <c r="O283" i="2"/>
  <c r="N283" i="2"/>
  <c r="P283" i="2"/>
  <c r="K284" i="2"/>
  <c r="C284" i="2"/>
  <c r="G284" i="2"/>
  <c r="J284" i="2"/>
  <c r="L284" i="2"/>
  <c r="F284" i="2"/>
  <c r="B285" i="2"/>
  <c r="M284" i="2"/>
  <c r="I284" i="2"/>
  <c r="E284" i="2"/>
  <c r="A284" i="2"/>
  <c r="H285" i="2"/>
  <c r="D285" i="2"/>
  <c r="K285" i="2"/>
  <c r="C285" i="2"/>
  <c r="G285" i="2"/>
  <c r="J285" i="2"/>
  <c r="L285" i="2"/>
  <c r="F285" i="2"/>
  <c r="B286" i="2"/>
  <c r="M285" i="2"/>
  <c r="I285" i="2"/>
  <c r="E285" i="2"/>
  <c r="A285" i="2"/>
  <c r="O284" i="2"/>
  <c r="N284" i="2"/>
  <c r="P284" i="2"/>
  <c r="H286" i="2"/>
  <c r="D286" i="2"/>
  <c r="K286" i="2"/>
  <c r="C286" i="2"/>
  <c r="G286" i="2"/>
  <c r="J286" i="2"/>
  <c r="L286" i="2"/>
  <c r="F286" i="2"/>
  <c r="B287" i="2"/>
  <c r="M286" i="2"/>
  <c r="I286" i="2"/>
  <c r="E286" i="2"/>
  <c r="A286" i="2"/>
  <c r="O285" i="2"/>
  <c r="N285" i="2"/>
  <c r="P285" i="2"/>
  <c r="H287" i="2"/>
  <c r="D287" i="2"/>
  <c r="K287" i="2"/>
  <c r="C287" i="2"/>
  <c r="G287" i="2"/>
  <c r="J287" i="2"/>
  <c r="L287" i="2"/>
  <c r="F287" i="2"/>
  <c r="B288" i="2"/>
  <c r="M287" i="2"/>
  <c r="I287" i="2"/>
  <c r="E287" i="2"/>
  <c r="A287" i="2"/>
  <c r="O286" i="2"/>
  <c r="N286" i="2"/>
  <c r="P286" i="2"/>
  <c r="H288" i="2"/>
  <c r="D288" i="2"/>
  <c r="O287" i="2"/>
  <c r="N287" i="2"/>
  <c r="P287" i="2"/>
  <c r="K288" i="2"/>
  <c r="C288" i="2"/>
  <c r="G288" i="2"/>
  <c r="J288" i="2"/>
  <c r="L288" i="2"/>
  <c r="F288" i="2"/>
  <c r="B289" i="2"/>
  <c r="M288" i="2"/>
  <c r="I288" i="2"/>
  <c r="E288" i="2"/>
  <c r="A288" i="2"/>
  <c r="H289" i="2"/>
  <c r="D289" i="2"/>
  <c r="K289" i="2"/>
  <c r="C289" i="2"/>
  <c r="G289" i="2"/>
  <c r="J289" i="2"/>
  <c r="L289" i="2"/>
  <c r="F289" i="2"/>
  <c r="B290" i="2"/>
  <c r="M289" i="2"/>
  <c r="I289" i="2"/>
  <c r="E289" i="2"/>
  <c r="A289" i="2"/>
  <c r="O288" i="2"/>
  <c r="N288" i="2"/>
  <c r="P288" i="2"/>
  <c r="H290" i="2"/>
  <c r="D290" i="2"/>
  <c r="K290" i="2"/>
  <c r="C290" i="2"/>
  <c r="G290" i="2"/>
  <c r="J290" i="2"/>
  <c r="L290" i="2"/>
  <c r="F290" i="2"/>
  <c r="B291" i="2"/>
  <c r="M290" i="2"/>
  <c r="I290" i="2"/>
  <c r="E290" i="2"/>
  <c r="A290" i="2"/>
  <c r="O289" i="2"/>
  <c r="N289" i="2"/>
  <c r="P289" i="2"/>
  <c r="D291" i="2"/>
  <c r="H291" i="2"/>
  <c r="O290" i="2"/>
  <c r="N290" i="2"/>
  <c r="P290" i="2"/>
  <c r="K291" i="2"/>
  <c r="C291" i="2"/>
  <c r="G291" i="2"/>
  <c r="J291" i="2"/>
  <c r="L291" i="2"/>
  <c r="F291" i="2"/>
  <c r="B292" i="2"/>
  <c r="M291" i="2"/>
  <c r="I291" i="2"/>
  <c r="E291" i="2"/>
  <c r="A291" i="2"/>
  <c r="H292" i="2"/>
  <c r="D292" i="2"/>
  <c r="K292" i="2"/>
  <c r="C292" i="2"/>
  <c r="G292" i="2"/>
  <c r="J292" i="2"/>
  <c r="L292" i="2"/>
  <c r="F292" i="2"/>
  <c r="B293" i="2"/>
  <c r="M292" i="2"/>
  <c r="I292" i="2"/>
  <c r="E292" i="2"/>
  <c r="A292" i="2"/>
  <c r="O291" i="2"/>
  <c r="N291" i="2"/>
  <c r="P291" i="2"/>
  <c r="H293" i="2"/>
  <c r="D293" i="2"/>
  <c r="K293" i="2"/>
  <c r="C293" i="2"/>
  <c r="G293" i="2"/>
  <c r="J293" i="2"/>
  <c r="L293" i="2"/>
  <c r="F293" i="2"/>
  <c r="B294" i="2"/>
  <c r="M293" i="2"/>
  <c r="I293" i="2"/>
  <c r="E293" i="2"/>
  <c r="A293" i="2"/>
  <c r="O292" i="2"/>
  <c r="N292" i="2"/>
  <c r="P292" i="2"/>
  <c r="H294" i="2"/>
  <c r="D294" i="2"/>
  <c r="K294" i="2"/>
  <c r="C294" i="2"/>
  <c r="G294" i="2"/>
  <c r="J294" i="2"/>
  <c r="L294" i="2"/>
  <c r="F294" i="2"/>
  <c r="B295" i="2"/>
  <c r="M294" i="2"/>
  <c r="I294" i="2"/>
  <c r="E294" i="2"/>
  <c r="A294" i="2"/>
  <c r="O293" i="2"/>
  <c r="N293" i="2"/>
  <c r="P293" i="2"/>
  <c r="H295" i="2"/>
  <c r="D295" i="2"/>
  <c r="O294" i="2"/>
  <c r="N294" i="2"/>
  <c r="P294" i="2"/>
  <c r="K295" i="2"/>
  <c r="C295" i="2"/>
  <c r="G295" i="2"/>
  <c r="J295" i="2"/>
  <c r="L295" i="2"/>
  <c r="F295" i="2"/>
  <c r="B296" i="2"/>
  <c r="M295" i="2"/>
  <c r="I295" i="2"/>
  <c r="E295" i="2"/>
  <c r="A295" i="2"/>
  <c r="H296" i="2"/>
  <c r="D296" i="2"/>
  <c r="K296" i="2"/>
  <c r="C296" i="2"/>
  <c r="G296" i="2"/>
  <c r="J296" i="2"/>
  <c r="L296" i="2"/>
  <c r="F296" i="2"/>
  <c r="B297" i="2"/>
  <c r="M296" i="2"/>
  <c r="I296" i="2"/>
  <c r="E296" i="2"/>
  <c r="A296" i="2"/>
  <c r="O295" i="2"/>
  <c r="N295" i="2"/>
  <c r="P295" i="2"/>
  <c r="H297" i="2"/>
  <c r="D297" i="2"/>
  <c r="O296" i="2"/>
  <c r="N296" i="2"/>
  <c r="P296" i="2"/>
  <c r="K297" i="2"/>
  <c r="C297" i="2"/>
  <c r="G297" i="2"/>
  <c r="J297" i="2"/>
  <c r="L297" i="2"/>
  <c r="F297" i="2"/>
  <c r="B298" i="2"/>
  <c r="M297" i="2"/>
  <c r="I297" i="2"/>
  <c r="E297" i="2"/>
  <c r="A297" i="2"/>
  <c r="H298" i="2"/>
  <c r="D298" i="2"/>
  <c r="K298" i="2"/>
  <c r="C298" i="2"/>
  <c r="G298" i="2"/>
  <c r="J298" i="2"/>
  <c r="L298" i="2"/>
  <c r="F298" i="2"/>
  <c r="B299" i="2"/>
  <c r="M298" i="2"/>
  <c r="I298" i="2"/>
  <c r="E298" i="2"/>
  <c r="A298" i="2"/>
  <c r="O297" i="2"/>
  <c r="N297" i="2"/>
  <c r="P297" i="2"/>
  <c r="D299" i="2"/>
  <c r="H299" i="2"/>
  <c r="K299" i="2"/>
  <c r="C299" i="2"/>
  <c r="G299" i="2"/>
  <c r="J299" i="2"/>
  <c r="L299" i="2"/>
  <c r="F299" i="2"/>
  <c r="B300" i="2"/>
  <c r="M299" i="2"/>
  <c r="I299" i="2"/>
  <c r="E299" i="2"/>
  <c r="A299" i="2"/>
  <c r="O298" i="2"/>
  <c r="N298" i="2"/>
  <c r="P298" i="2"/>
  <c r="H300" i="2"/>
  <c r="D300" i="2"/>
  <c r="K300" i="2"/>
  <c r="C300" i="2"/>
  <c r="G300" i="2"/>
  <c r="J300" i="2"/>
  <c r="L300" i="2"/>
  <c r="F300" i="2"/>
  <c r="B301" i="2"/>
  <c r="M300" i="2"/>
  <c r="I300" i="2"/>
  <c r="E300" i="2"/>
  <c r="A300" i="2"/>
  <c r="O299" i="2"/>
  <c r="N299" i="2"/>
  <c r="P299" i="2"/>
  <c r="H301" i="2"/>
  <c r="D301" i="2"/>
  <c r="O300" i="2"/>
  <c r="N300" i="2"/>
  <c r="P300" i="2"/>
  <c r="K301" i="2"/>
  <c r="C301" i="2"/>
  <c r="G301" i="2"/>
  <c r="J301" i="2"/>
  <c r="L301" i="2"/>
  <c r="F301" i="2"/>
  <c r="B302" i="2"/>
  <c r="M301" i="2"/>
  <c r="I301" i="2"/>
  <c r="E301" i="2"/>
  <c r="A301" i="2"/>
  <c r="H302" i="2"/>
  <c r="D302" i="2"/>
  <c r="K302" i="2"/>
  <c r="C302" i="2"/>
  <c r="G302" i="2"/>
  <c r="J302" i="2"/>
  <c r="L302" i="2"/>
  <c r="F302" i="2"/>
  <c r="B303" i="2"/>
  <c r="M302" i="2"/>
  <c r="I302" i="2"/>
  <c r="E302" i="2"/>
  <c r="A302" i="2"/>
  <c r="O301" i="2"/>
  <c r="N301" i="2"/>
  <c r="P301" i="2"/>
  <c r="H303" i="2"/>
  <c r="D303" i="2"/>
  <c r="O302" i="2"/>
  <c r="N302" i="2"/>
  <c r="P302" i="2"/>
  <c r="K303" i="2"/>
  <c r="C303" i="2"/>
  <c r="G303" i="2"/>
  <c r="J303" i="2"/>
  <c r="L303" i="2"/>
  <c r="F303" i="2"/>
  <c r="B304" i="2"/>
  <c r="M303" i="2"/>
  <c r="I303" i="2"/>
  <c r="E303" i="2"/>
  <c r="A303" i="2"/>
  <c r="H304" i="2"/>
  <c r="D304" i="2"/>
  <c r="K304" i="2"/>
  <c r="C304" i="2"/>
  <c r="G304" i="2"/>
  <c r="J304" i="2"/>
  <c r="L304" i="2"/>
  <c r="F304" i="2"/>
  <c r="B305" i="2"/>
  <c r="M304" i="2"/>
  <c r="I304" i="2"/>
  <c r="E304" i="2"/>
  <c r="A304" i="2"/>
  <c r="O303" i="2"/>
  <c r="N303" i="2"/>
  <c r="P303" i="2"/>
  <c r="H305" i="2"/>
  <c r="D305" i="2"/>
  <c r="K305" i="2"/>
  <c r="C305" i="2"/>
  <c r="G305" i="2"/>
  <c r="J305" i="2"/>
  <c r="L305" i="2"/>
  <c r="F305" i="2"/>
  <c r="B306" i="2"/>
  <c r="M305" i="2"/>
  <c r="I305" i="2"/>
  <c r="E305" i="2"/>
  <c r="A305" i="2"/>
  <c r="O304" i="2"/>
  <c r="N304" i="2"/>
  <c r="P304" i="2"/>
  <c r="H306" i="2"/>
  <c r="D306" i="2"/>
  <c r="K306" i="2"/>
  <c r="C306" i="2"/>
  <c r="G306" i="2"/>
  <c r="J306" i="2"/>
  <c r="L306" i="2"/>
  <c r="F306" i="2"/>
  <c r="B307" i="2"/>
  <c r="M306" i="2"/>
  <c r="I306" i="2"/>
  <c r="E306" i="2"/>
  <c r="A306" i="2"/>
  <c r="O305" i="2"/>
  <c r="N305" i="2"/>
  <c r="P305" i="2"/>
  <c r="D307" i="2"/>
  <c r="H307" i="2"/>
  <c r="O306" i="2"/>
  <c r="N306" i="2"/>
  <c r="P306" i="2"/>
  <c r="K307" i="2"/>
  <c r="C307" i="2"/>
  <c r="G307" i="2"/>
  <c r="J307" i="2"/>
  <c r="L307" i="2"/>
  <c r="F307" i="2"/>
  <c r="B308" i="2"/>
  <c r="M307" i="2"/>
  <c r="I307" i="2"/>
  <c r="E307" i="2"/>
  <c r="A307" i="2"/>
  <c r="H308" i="2"/>
  <c r="D308" i="2"/>
  <c r="K308" i="2"/>
  <c r="C308" i="2"/>
  <c r="G308" i="2"/>
  <c r="J308" i="2"/>
  <c r="L308" i="2"/>
  <c r="F308" i="2"/>
  <c r="B309" i="2"/>
  <c r="M308" i="2"/>
  <c r="I308" i="2"/>
  <c r="E308" i="2"/>
  <c r="A308" i="2"/>
  <c r="O307" i="2"/>
  <c r="N307" i="2"/>
  <c r="P307" i="2"/>
  <c r="H309" i="2"/>
  <c r="D309" i="2"/>
  <c r="K309" i="2"/>
  <c r="C309" i="2"/>
  <c r="G309" i="2"/>
  <c r="J309" i="2"/>
  <c r="L309" i="2"/>
  <c r="F309" i="2"/>
  <c r="B310" i="2"/>
  <c r="M309" i="2"/>
  <c r="I309" i="2"/>
  <c r="E309" i="2"/>
  <c r="A309" i="2"/>
  <c r="O308" i="2"/>
  <c r="N308" i="2"/>
  <c r="P308" i="2"/>
  <c r="H310" i="2"/>
  <c r="D310" i="2"/>
  <c r="K310" i="2"/>
  <c r="C310" i="2"/>
  <c r="G310" i="2"/>
  <c r="J310" i="2"/>
  <c r="L310" i="2"/>
  <c r="F310" i="2"/>
  <c r="B311" i="2"/>
  <c r="M310" i="2"/>
  <c r="I310" i="2"/>
  <c r="E310" i="2"/>
  <c r="A310" i="2"/>
  <c r="O309" i="2"/>
  <c r="N309" i="2"/>
  <c r="P309" i="2"/>
  <c r="H311" i="2"/>
  <c r="D311" i="2"/>
  <c r="O310" i="2"/>
  <c r="N310" i="2"/>
  <c r="P310" i="2"/>
  <c r="K311" i="2"/>
  <c r="C311" i="2"/>
  <c r="G311" i="2"/>
  <c r="J311" i="2"/>
  <c r="L311" i="2"/>
  <c r="F311" i="2"/>
  <c r="B312" i="2"/>
  <c r="M311" i="2"/>
  <c r="I311" i="2"/>
  <c r="E311" i="2"/>
  <c r="A311" i="2"/>
  <c r="H312" i="2"/>
  <c r="D312" i="2"/>
  <c r="K312" i="2"/>
  <c r="C312" i="2"/>
  <c r="G312" i="2"/>
  <c r="J312" i="2"/>
  <c r="L312" i="2"/>
  <c r="F312" i="2"/>
  <c r="B313" i="2"/>
  <c r="M312" i="2"/>
  <c r="I312" i="2"/>
  <c r="E312" i="2"/>
  <c r="A312" i="2"/>
  <c r="O311" i="2"/>
  <c r="N311" i="2"/>
  <c r="P311" i="2"/>
  <c r="H313" i="2"/>
  <c r="D313" i="2"/>
  <c r="K313" i="2"/>
  <c r="C313" i="2"/>
  <c r="G313" i="2"/>
  <c r="J313" i="2"/>
  <c r="L313" i="2"/>
  <c r="F313" i="2"/>
  <c r="B314" i="2"/>
  <c r="M313" i="2"/>
  <c r="I313" i="2"/>
  <c r="E313" i="2"/>
  <c r="A313" i="2"/>
  <c r="O312" i="2"/>
  <c r="N312" i="2"/>
  <c r="P312" i="2"/>
  <c r="H314" i="2"/>
  <c r="D314" i="2"/>
  <c r="K314" i="2"/>
  <c r="C314" i="2"/>
  <c r="G314" i="2"/>
  <c r="J314" i="2"/>
  <c r="L314" i="2"/>
  <c r="F314" i="2"/>
  <c r="B315" i="2"/>
  <c r="M314" i="2"/>
  <c r="I314" i="2"/>
  <c r="E314" i="2"/>
  <c r="A314" i="2"/>
  <c r="O313" i="2"/>
  <c r="N313" i="2"/>
  <c r="P313" i="2"/>
  <c r="D315" i="2"/>
  <c r="H315" i="2"/>
  <c r="O314" i="2"/>
  <c r="N314" i="2"/>
  <c r="P314" i="2"/>
  <c r="K315" i="2"/>
  <c r="C315" i="2"/>
  <c r="G315" i="2"/>
  <c r="J315" i="2"/>
  <c r="L315" i="2"/>
  <c r="F315" i="2"/>
  <c r="B316" i="2"/>
  <c r="M315" i="2"/>
  <c r="I315" i="2"/>
  <c r="E315" i="2"/>
  <c r="A315" i="2"/>
  <c r="H316" i="2"/>
  <c r="D316" i="2"/>
  <c r="K316" i="2"/>
  <c r="C316" i="2"/>
  <c r="G316" i="2"/>
  <c r="J316" i="2"/>
  <c r="L316" i="2"/>
  <c r="F316" i="2"/>
  <c r="B317" i="2"/>
  <c r="M316" i="2"/>
  <c r="I316" i="2"/>
  <c r="E316" i="2"/>
  <c r="A316" i="2"/>
  <c r="O315" i="2"/>
  <c r="N315" i="2"/>
  <c r="P315" i="2"/>
  <c r="H317" i="2"/>
  <c r="D317" i="2"/>
  <c r="K317" i="2"/>
  <c r="C317" i="2"/>
  <c r="G317" i="2"/>
  <c r="J317" i="2"/>
  <c r="L317" i="2"/>
  <c r="F317" i="2"/>
  <c r="B318" i="2"/>
  <c r="M317" i="2"/>
  <c r="I317" i="2"/>
  <c r="E317" i="2"/>
  <c r="A317" i="2"/>
  <c r="O316" i="2"/>
  <c r="N316" i="2"/>
  <c r="P316" i="2"/>
  <c r="H318" i="2"/>
  <c r="D318" i="2"/>
  <c r="K318" i="2"/>
  <c r="C318" i="2"/>
  <c r="G318" i="2"/>
  <c r="J318" i="2"/>
  <c r="L318" i="2"/>
  <c r="F318" i="2"/>
  <c r="B319" i="2"/>
  <c r="M318" i="2"/>
  <c r="I318" i="2"/>
  <c r="E318" i="2"/>
  <c r="A318" i="2"/>
  <c r="O317" i="2"/>
  <c r="N317" i="2"/>
  <c r="P317" i="2"/>
  <c r="H319" i="2"/>
  <c r="D319" i="2"/>
  <c r="O318" i="2"/>
  <c r="N318" i="2"/>
  <c r="P318" i="2"/>
  <c r="K319" i="2"/>
  <c r="C319" i="2"/>
  <c r="G319" i="2"/>
  <c r="J319" i="2"/>
  <c r="L319" i="2"/>
  <c r="F319" i="2"/>
  <c r="B320" i="2"/>
  <c r="M319" i="2"/>
  <c r="I319" i="2"/>
  <c r="E319" i="2"/>
  <c r="A319" i="2"/>
  <c r="H320" i="2"/>
  <c r="D320" i="2"/>
  <c r="K320" i="2"/>
  <c r="C320" i="2"/>
  <c r="G320" i="2"/>
  <c r="J320" i="2"/>
  <c r="L320" i="2"/>
  <c r="F320" i="2"/>
  <c r="B321" i="2"/>
  <c r="M320" i="2"/>
  <c r="I320" i="2"/>
  <c r="E320" i="2"/>
  <c r="A320" i="2"/>
  <c r="O319" i="2"/>
  <c r="N319" i="2"/>
  <c r="P319" i="2"/>
  <c r="H321" i="2"/>
  <c r="D321" i="2"/>
  <c r="K321" i="2"/>
  <c r="C321" i="2"/>
  <c r="G321" i="2"/>
  <c r="J321" i="2"/>
  <c r="L321" i="2"/>
  <c r="F321" i="2"/>
  <c r="B322" i="2"/>
  <c r="M321" i="2"/>
  <c r="I321" i="2"/>
  <c r="E321" i="2"/>
  <c r="A321" i="2"/>
  <c r="O320" i="2"/>
  <c r="N320" i="2"/>
  <c r="P320" i="2"/>
  <c r="H322" i="2"/>
  <c r="D322" i="2"/>
  <c r="O321" i="2"/>
  <c r="N321" i="2"/>
  <c r="P321" i="2"/>
  <c r="K322" i="2"/>
  <c r="C322" i="2"/>
  <c r="G322" i="2"/>
  <c r="J322" i="2"/>
  <c r="L322" i="2"/>
  <c r="F322" i="2"/>
  <c r="B323" i="2"/>
  <c r="M322" i="2"/>
  <c r="I322" i="2"/>
  <c r="E322" i="2"/>
  <c r="A322" i="2"/>
  <c r="D323" i="2"/>
  <c r="H323" i="2"/>
  <c r="O322" i="2"/>
  <c r="N322" i="2"/>
  <c r="P322" i="2"/>
  <c r="K323" i="2"/>
  <c r="C323" i="2"/>
  <c r="G323" i="2"/>
  <c r="J323" i="2"/>
  <c r="L323" i="2"/>
  <c r="F323" i="2"/>
  <c r="B324" i="2"/>
  <c r="M323" i="2"/>
  <c r="I323" i="2"/>
  <c r="E323" i="2"/>
  <c r="A323" i="2"/>
  <c r="H324" i="2"/>
  <c r="D324" i="2"/>
  <c r="O323" i="2"/>
  <c r="N323" i="2"/>
  <c r="P323" i="2"/>
  <c r="K324" i="2"/>
  <c r="C324" i="2"/>
  <c r="G324" i="2"/>
  <c r="J324" i="2"/>
  <c r="L324" i="2"/>
  <c r="F324" i="2"/>
  <c r="B325" i="2"/>
  <c r="M324" i="2"/>
  <c r="I324" i="2"/>
  <c r="E324" i="2"/>
  <c r="A324" i="2"/>
  <c r="H325" i="2"/>
  <c r="D325" i="2"/>
  <c r="O324" i="2"/>
  <c r="N324" i="2"/>
  <c r="P324" i="2"/>
  <c r="K325" i="2"/>
  <c r="C325" i="2"/>
  <c r="G325" i="2"/>
  <c r="J325" i="2"/>
  <c r="L325" i="2"/>
  <c r="F325" i="2"/>
  <c r="B326" i="2"/>
  <c r="M325" i="2"/>
  <c r="I325" i="2"/>
  <c r="E325" i="2"/>
  <c r="A325" i="2"/>
  <c r="H326" i="2"/>
  <c r="D326" i="2"/>
  <c r="K326" i="2"/>
  <c r="C326" i="2"/>
  <c r="G326" i="2"/>
  <c r="J326" i="2"/>
  <c r="L326" i="2"/>
  <c r="F326" i="2"/>
  <c r="B327" i="2"/>
  <c r="M326" i="2"/>
  <c r="I326" i="2"/>
  <c r="E326" i="2"/>
  <c r="A326" i="2"/>
  <c r="O325" i="2"/>
  <c r="N325" i="2"/>
  <c r="P325" i="2"/>
  <c r="H327" i="2"/>
  <c r="D327" i="2"/>
  <c r="O326" i="2"/>
  <c r="N326" i="2"/>
  <c r="P326" i="2"/>
  <c r="K327" i="2"/>
  <c r="C327" i="2"/>
  <c r="G327" i="2"/>
  <c r="J327" i="2"/>
  <c r="L327" i="2"/>
  <c r="F327" i="2"/>
  <c r="B328" i="2"/>
  <c r="M327" i="2"/>
  <c r="I327" i="2"/>
  <c r="E327" i="2"/>
  <c r="A327" i="2"/>
  <c r="H328" i="2"/>
  <c r="D328" i="2"/>
  <c r="K328" i="2"/>
  <c r="C328" i="2"/>
  <c r="G328" i="2"/>
  <c r="J328" i="2"/>
  <c r="L328" i="2"/>
  <c r="F328" i="2"/>
  <c r="B329" i="2"/>
  <c r="M328" i="2"/>
  <c r="I328" i="2"/>
  <c r="E328" i="2"/>
  <c r="A328" i="2"/>
  <c r="O327" i="2"/>
  <c r="N327" i="2"/>
  <c r="P327" i="2"/>
  <c r="H329" i="2"/>
  <c r="D329" i="2"/>
  <c r="O328" i="2"/>
  <c r="N328" i="2"/>
  <c r="P328" i="2"/>
  <c r="K329" i="2"/>
  <c r="C329" i="2"/>
  <c r="G329" i="2"/>
  <c r="J329" i="2"/>
  <c r="L329" i="2"/>
  <c r="F329" i="2"/>
  <c r="B330" i="2"/>
  <c r="M329" i="2"/>
  <c r="I329" i="2"/>
  <c r="E329" i="2"/>
  <c r="A329" i="2"/>
  <c r="H330" i="2"/>
  <c r="D330" i="2"/>
  <c r="K330" i="2"/>
  <c r="C330" i="2"/>
  <c r="G330" i="2"/>
  <c r="J330" i="2"/>
  <c r="L330" i="2"/>
  <c r="F330" i="2"/>
  <c r="B331" i="2"/>
  <c r="M330" i="2"/>
  <c r="I330" i="2"/>
  <c r="E330" i="2"/>
  <c r="A330" i="2"/>
  <c r="O329" i="2"/>
  <c r="N329" i="2"/>
  <c r="P329" i="2"/>
  <c r="D331" i="2"/>
  <c r="H331" i="2"/>
  <c r="O330" i="2"/>
  <c r="N330" i="2"/>
  <c r="P330" i="2"/>
  <c r="K331" i="2"/>
  <c r="C331" i="2"/>
  <c r="G331" i="2"/>
  <c r="J331" i="2"/>
  <c r="L331" i="2"/>
  <c r="F331" i="2"/>
  <c r="B332" i="2"/>
  <c r="M331" i="2"/>
  <c r="I331" i="2"/>
  <c r="E331" i="2"/>
  <c r="A331" i="2"/>
  <c r="H332" i="2"/>
  <c r="D332" i="2"/>
  <c r="K332" i="2"/>
  <c r="C332" i="2"/>
  <c r="G332" i="2"/>
  <c r="J332" i="2"/>
  <c r="L332" i="2"/>
  <c r="F332" i="2"/>
  <c r="B333" i="2"/>
  <c r="M332" i="2"/>
  <c r="I332" i="2"/>
  <c r="E332" i="2"/>
  <c r="A332" i="2"/>
  <c r="O331" i="2"/>
  <c r="N331" i="2"/>
  <c r="P331" i="2"/>
  <c r="H333" i="2"/>
  <c r="D333" i="2"/>
  <c r="K333" i="2"/>
  <c r="C333" i="2"/>
  <c r="G333" i="2"/>
  <c r="J333" i="2"/>
  <c r="L333" i="2"/>
  <c r="F333" i="2"/>
  <c r="B334" i="2"/>
  <c r="M333" i="2"/>
  <c r="I333" i="2"/>
  <c r="E333" i="2"/>
  <c r="A333" i="2"/>
  <c r="O332" i="2"/>
  <c r="N332" i="2"/>
  <c r="P332" i="2"/>
  <c r="H334" i="2"/>
  <c r="D334" i="2"/>
  <c r="O333" i="2"/>
  <c r="N333" i="2"/>
  <c r="P333" i="2"/>
  <c r="K334" i="2"/>
  <c r="C334" i="2"/>
  <c r="G334" i="2"/>
  <c r="J334" i="2"/>
  <c r="L334" i="2"/>
  <c r="F334" i="2"/>
  <c r="B335" i="2"/>
  <c r="M334" i="2"/>
  <c r="I334" i="2"/>
  <c r="E334" i="2"/>
  <c r="A334" i="2"/>
  <c r="H335" i="2"/>
  <c r="D335" i="2"/>
  <c r="K335" i="2"/>
  <c r="C335" i="2"/>
  <c r="G335" i="2"/>
  <c r="J335" i="2"/>
  <c r="L335" i="2"/>
  <c r="F335" i="2"/>
  <c r="B336" i="2"/>
  <c r="M335" i="2"/>
  <c r="I335" i="2"/>
  <c r="E335" i="2"/>
  <c r="A335" i="2"/>
  <c r="O334" i="2"/>
  <c r="N334" i="2"/>
  <c r="P334" i="2"/>
  <c r="H336" i="2"/>
  <c r="D336" i="2"/>
  <c r="O335" i="2"/>
  <c r="N335" i="2"/>
  <c r="P335" i="2"/>
  <c r="K336" i="2"/>
  <c r="C336" i="2"/>
  <c r="G336" i="2"/>
  <c r="J336" i="2"/>
  <c r="L336" i="2"/>
  <c r="F336" i="2"/>
  <c r="B337" i="2"/>
  <c r="M336" i="2"/>
  <c r="I336" i="2"/>
  <c r="E336" i="2"/>
  <c r="A336" i="2"/>
  <c r="H337" i="2"/>
  <c r="D337" i="2"/>
  <c r="K337" i="2"/>
  <c r="C337" i="2"/>
  <c r="G337" i="2"/>
  <c r="J337" i="2"/>
  <c r="L337" i="2"/>
  <c r="F337" i="2"/>
  <c r="B338" i="2"/>
  <c r="M337" i="2"/>
  <c r="I337" i="2"/>
  <c r="E337" i="2"/>
  <c r="A337" i="2"/>
  <c r="O336" i="2"/>
  <c r="N336" i="2"/>
  <c r="P336" i="2"/>
  <c r="H338" i="2"/>
  <c r="D338" i="2"/>
  <c r="O337" i="2"/>
  <c r="N337" i="2"/>
  <c r="P337" i="2"/>
  <c r="K338" i="2"/>
  <c r="C338" i="2"/>
  <c r="G338" i="2"/>
  <c r="J338" i="2"/>
  <c r="L338" i="2"/>
  <c r="F338" i="2"/>
  <c r="B339" i="2"/>
  <c r="M338" i="2"/>
  <c r="I338" i="2"/>
  <c r="E338" i="2"/>
  <c r="A338" i="2"/>
  <c r="D339" i="2"/>
  <c r="H339" i="2"/>
  <c r="O338" i="2"/>
  <c r="N338" i="2"/>
  <c r="P338" i="2"/>
  <c r="K339" i="2"/>
  <c r="C339" i="2"/>
  <c r="G339" i="2"/>
  <c r="J339" i="2"/>
  <c r="L339" i="2"/>
  <c r="F339" i="2"/>
  <c r="B340" i="2"/>
  <c r="M339" i="2"/>
  <c r="I339" i="2"/>
  <c r="E339" i="2"/>
  <c r="A339" i="2"/>
  <c r="H340" i="2"/>
  <c r="D340" i="2"/>
  <c r="K340" i="2"/>
  <c r="C340" i="2"/>
  <c r="G340" i="2"/>
  <c r="J340" i="2"/>
  <c r="L340" i="2"/>
  <c r="F340" i="2"/>
  <c r="B341" i="2"/>
  <c r="M340" i="2"/>
  <c r="I340" i="2"/>
  <c r="E340" i="2"/>
  <c r="A340" i="2"/>
  <c r="O339" i="2"/>
  <c r="N339" i="2"/>
  <c r="P339" i="2"/>
  <c r="H341" i="2"/>
  <c r="D341" i="2"/>
  <c r="K341" i="2"/>
  <c r="C341" i="2"/>
  <c r="G341" i="2"/>
  <c r="J341" i="2"/>
  <c r="L341" i="2"/>
  <c r="F341" i="2"/>
  <c r="B342" i="2"/>
  <c r="M341" i="2"/>
  <c r="I341" i="2"/>
  <c r="E341" i="2"/>
  <c r="A341" i="2"/>
  <c r="O340" i="2"/>
  <c r="N340" i="2"/>
  <c r="P340" i="2"/>
  <c r="H342" i="2"/>
  <c r="D342" i="2"/>
  <c r="K342" i="2"/>
  <c r="C342" i="2"/>
  <c r="G342" i="2"/>
  <c r="J342" i="2"/>
  <c r="L342" i="2"/>
  <c r="F342" i="2"/>
  <c r="B343" i="2"/>
  <c r="M342" i="2"/>
  <c r="I342" i="2"/>
  <c r="E342" i="2"/>
  <c r="A342" i="2"/>
  <c r="O341" i="2"/>
  <c r="N341" i="2"/>
  <c r="P341" i="2"/>
  <c r="H343" i="2"/>
  <c r="D343" i="2"/>
  <c r="K343" i="2"/>
  <c r="C343" i="2"/>
  <c r="G343" i="2"/>
  <c r="J343" i="2"/>
  <c r="L343" i="2"/>
  <c r="F343" i="2"/>
  <c r="B344" i="2"/>
  <c r="M343" i="2"/>
  <c r="I343" i="2"/>
  <c r="E343" i="2"/>
  <c r="A343" i="2"/>
  <c r="O342" i="2"/>
  <c r="N342" i="2"/>
  <c r="P342" i="2"/>
  <c r="H344" i="2"/>
  <c r="D344" i="2"/>
  <c r="O343" i="2"/>
  <c r="N343" i="2"/>
  <c r="P343" i="2"/>
  <c r="K344" i="2"/>
  <c r="C344" i="2"/>
  <c r="G344" i="2"/>
  <c r="J344" i="2"/>
  <c r="L344" i="2"/>
  <c r="F344" i="2"/>
  <c r="B345" i="2"/>
  <c r="M344" i="2"/>
  <c r="I344" i="2"/>
  <c r="E344" i="2"/>
  <c r="A344" i="2"/>
  <c r="H345" i="2"/>
  <c r="D345" i="2"/>
  <c r="K345" i="2"/>
  <c r="C345" i="2"/>
  <c r="G345" i="2"/>
  <c r="J345" i="2"/>
  <c r="L345" i="2"/>
  <c r="F345" i="2"/>
  <c r="B346" i="2"/>
  <c r="M345" i="2"/>
  <c r="I345" i="2"/>
  <c r="E345" i="2"/>
  <c r="A345" i="2"/>
  <c r="O344" i="2"/>
  <c r="N344" i="2"/>
  <c r="P344" i="2"/>
  <c r="H346" i="2"/>
  <c r="D346" i="2"/>
  <c r="K346" i="2"/>
  <c r="C346" i="2"/>
  <c r="G346" i="2"/>
  <c r="J346" i="2"/>
  <c r="L346" i="2"/>
  <c r="F346" i="2"/>
  <c r="B347" i="2"/>
  <c r="M346" i="2"/>
  <c r="I346" i="2"/>
  <c r="E346" i="2"/>
  <c r="A346" i="2"/>
  <c r="O345" i="2"/>
  <c r="N345" i="2"/>
  <c r="P345" i="2"/>
  <c r="D347" i="2"/>
  <c r="H347" i="2"/>
  <c r="O346" i="2"/>
  <c r="N346" i="2"/>
  <c r="P346" i="2"/>
  <c r="K347" i="2"/>
  <c r="C347" i="2"/>
  <c r="G347" i="2"/>
  <c r="J347" i="2"/>
  <c r="L347" i="2"/>
  <c r="F347" i="2"/>
  <c r="B348" i="2"/>
  <c r="M347" i="2"/>
  <c r="I347" i="2"/>
  <c r="E347" i="2"/>
  <c r="A347" i="2"/>
  <c r="H348" i="2"/>
  <c r="D348" i="2"/>
  <c r="K348" i="2"/>
  <c r="C348" i="2"/>
  <c r="G348" i="2"/>
  <c r="J348" i="2"/>
  <c r="L348" i="2"/>
  <c r="F348" i="2"/>
  <c r="B349" i="2"/>
  <c r="M348" i="2"/>
  <c r="I348" i="2"/>
  <c r="E348" i="2"/>
  <c r="A348" i="2"/>
  <c r="O347" i="2"/>
  <c r="N347" i="2"/>
  <c r="P347" i="2"/>
  <c r="H349" i="2"/>
  <c r="D349" i="2"/>
  <c r="O348" i="2"/>
  <c r="N348" i="2"/>
  <c r="P348" i="2"/>
  <c r="K349" i="2"/>
  <c r="C349" i="2"/>
  <c r="G349" i="2"/>
  <c r="J349" i="2"/>
  <c r="L349" i="2"/>
  <c r="F349" i="2"/>
  <c r="B350" i="2"/>
  <c r="M349" i="2"/>
  <c r="I349" i="2"/>
  <c r="E349" i="2"/>
  <c r="A349" i="2"/>
  <c r="H350" i="2"/>
  <c r="D350" i="2"/>
  <c r="K350" i="2"/>
  <c r="C350" i="2"/>
  <c r="G350" i="2"/>
  <c r="J350" i="2"/>
  <c r="L350" i="2"/>
  <c r="F350" i="2"/>
  <c r="B351" i="2"/>
  <c r="M350" i="2"/>
  <c r="I350" i="2"/>
  <c r="E350" i="2"/>
  <c r="A350" i="2"/>
  <c r="O349" i="2"/>
  <c r="N349" i="2"/>
  <c r="P349" i="2"/>
  <c r="H351" i="2"/>
  <c r="D351" i="2"/>
  <c r="K351" i="2"/>
  <c r="C351" i="2"/>
  <c r="G351" i="2"/>
  <c r="J351" i="2"/>
  <c r="L351" i="2"/>
  <c r="F351" i="2"/>
  <c r="B352" i="2"/>
  <c r="M351" i="2"/>
  <c r="I351" i="2"/>
  <c r="E351" i="2"/>
  <c r="A351" i="2"/>
  <c r="O350" i="2"/>
  <c r="N350" i="2"/>
  <c r="P350" i="2"/>
  <c r="H352" i="2"/>
  <c r="D352" i="2"/>
  <c r="K352" i="2"/>
  <c r="C352" i="2"/>
  <c r="G352" i="2"/>
  <c r="J352" i="2"/>
  <c r="L352" i="2"/>
  <c r="F352" i="2"/>
  <c r="B353" i="2"/>
  <c r="M352" i="2"/>
  <c r="I352" i="2"/>
  <c r="E352" i="2"/>
  <c r="A352" i="2"/>
  <c r="O351" i="2"/>
  <c r="N351" i="2"/>
  <c r="P351" i="2"/>
  <c r="H353" i="2"/>
  <c r="D353" i="2"/>
  <c r="K353" i="2"/>
  <c r="C353" i="2"/>
  <c r="G353" i="2"/>
  <c r="J353" i="2"/>
  <c r="L353" i="2"/>
  <c r="F353" i="2"/>
  <c r="B354" i="2"/>
  <c r="M353" i="2"/>
  <c r="I353" i="2"/>
  <c r="E353" i="2"/>
  <c r="A353" i="2"/>
  <c r="O352" i="2"/>
  <c r="N352" i="2"/>
  <c r="P352" i="2"/>
  <c r="H354" i="2"/>
  <c r="D354" i="2"/>
  <c r="O353" i="2"/>
  <c r="N353" i="2"/>
  <c r="P353" i="2"/>
  <c r="K354" i="2"/>
  <c r="C354" i="2"/>
  <c r="G354" i="2"/>
  <c r="J354" i="2"/>
  <c r="L354" i="2"/>
  <c r="F354" i="2"/>
  <c r="B355" i="2"/>
  <c r="M354" i="2"/>
  <c r="I354" i="2"/>
  <c r="E354" i="2"/>
  <c r="A354" i="2"/>
  <c r="D355" i="2"/>
  <c r="H355" i="2"/>
  <c r="K355" i="2"/>
  <c r="C355" i="2"/>
  <c r="G355" i="2"/>
  <c r="J355" i="2"/>
  <c r="L355" i="2"/>
  <c r="F355" i="2"/>
  <c r="B356" i="2"/>
  <c r="M355" i="2"/>
  <c r="I355" i="2"/>
  <c r="E355" i="2"/>
  <c r="A355" i="2"/>
  <c r="O354" i="2"/>
  <c r="N354" i="2"/>
  <c r="P354" i="2"/>
  <c r="H356" i="2"/>
  <c r="D356" i="2"/>
  <c r="K356" i="2"/>
  <c r="C356" i="2"/>
  <c r="G356" i="2"/>
  <c r="J356" i="2"/>
  <c r="L356" i="2"/>
  <c r="F356" i="2"/>
  <c r="B357" i="2"/>
  <c r="M356" i="2"/>
  <c r="I356" i="2"/>
  <c r="E356" i="2"/>
  <c r="A356" i="2"/>
  <c r="O355" i="2"/>
  <c r="N355" i="2"/>
  <c r="P355" i="2"/>
  <c r="H357" i="2"/>
  <c r="D357" i="2"/>
  <c r="O356" i="2"/>
  <c r="N356" i="2"/>
  <c r="P356" i="2"/>
  <c r="K357" i="2"/>
  <c r="C357" i="2"/>
  <c r="G357" i="2"/>
  <c r="J357" i="2"/>
  <c r="L357" i="2"/>
  <c r="F357" i="2"/>
  <c r="B358" i="2"/>
  <c r="M357" i="2"/>
  <c r="I357" i="2"/>
  <c r="E357" i="2"/>
  <c r="A357" i="2"/>
  <c r="H358" i="2"/>
  <c r="D358" i="2"/>
  <c r="K358" i="2"/>
  <c r="C358" i="2"/>
  <c r="G358" i="2"/>
  <c r="J358" i="2"/>
  <c r="L358" i="2"/>
  <c r="F358" i="2"/>
  <c r="B359" i="2"/>
  <c r="M358" i="2"/>
  <c r="I358" i="2"/>
  <c r="E358" i="2"/>
  <c r="A358" i="2"/>
  <c r="O357" i="2"/>
  <c r="N357" i="2"/>
  <c r="P357" i="2"/>
  <c r="H359" i="2"/>
  <c r="D359" i="2"/>
  <c r="O358" i="2"/>
  <c r="N358" i="2"/>
  <c r="P358" i="2"/>
  <c r="K359" i="2"/>
  <c r="C359" i="2"/>
  <c r="G359" i="2"/>
  <c r="J359" i="2"/>
  <c r="L359" i="2"/>
  <c r="F359" i="2"/>
  <c r="B360" i="2"/>
  <c r="M359" i="2"/>
  <c r="I359" i="2"/>
  <c r="E359" i="2"/>
  <c r="A359" i="2"/>
  <c r="H360" i="2"/>
  <c r="D360" i="2"/>
  <c r="K360" i="2"/>
  <c r="C360" i="2"/>
  <c r="G360" i="2"/>
  <c r="J360" i="2"/>
  <c r="L360" i="2"/>
  <c r="F360" i="2"/>
  <c r="B361" i="2"/>
  <c r="M360" i="2"/>
  <c r="I360" i="2"/>
  <c r="E360" i="2"/>
  <c r="A360" i="2"/>
  <c r="O359" i="2"/>
  <c r="N359" i="2"/>
  <c r="P359" i="2"/>
  <c r="H361" i="2"/>
  <c r="D361" i="2"/>
  <c r="O360" i="2"/>
  <c r="N360" i="2"/>
  <c r="P360" i="2"/>
  <c r="K361" i="2"/>
  <c r="C361" i="2"/>
  <c r="G361" i="2"/>
  <c r="J361" i="2"/>
  <c r="L361" i="2"/>
  <c r="F361" i="2"/>
  <c r="B362" i="2"/>
  <c r="M361" i="2"/>
  <c r="I361" i="2"/>
  <c r="E361" i="2"/>
  <c r="A361" i="2"/>
  <c r="H362" i="2"/>
  <c r="D362" i="2"/>
  <c r="K362" i="2"/>
  <c r="C362" i="2"/>
  <c r="G362" i="2"/>
  <c r="J362" i="2"/>
  <c r="L362" i="2"/>
  <c r="F362" i="2"/>
  <c r="B363" i="2"/>
  <c r="M362" i="2"/>
  <c r="I362" i="2"/>
  <c r="E362" i="2"/>
  <c r="A362" i="2"/>
  <c r="O361" i="2"/>
  <c r="N361" i="2"/>
  <c r="P361" i="2"/>
  <c r="D363" i="2"/>
  <c r="H363" i="2"/>
  <c r="O362" i="2"/>
  <c r="N362" i="2"/>
  <c r="P362" i="2"/>
  <c r="K363" i="2"/>
  <c r="C363" i="2"/>
  <c r="G363" i="2"/>
  <c r="J363" i="2"/>
  <c r="L363" i="2"/>
  <c r="F363" i="2"/>
  <c r="B364" i="2"/>
  <c r="M363" i="2"/>
  <c r="I363" i="2"/>
  <c r="E363" i="2"/>
  <c r="A363" i="2"/>
  <c r="H364" i="2"/>
  <c r="D364" i="2"/>
  <c r="K364" i="2"/>
  <c r="C364" i="2"/>
  <c r="G364" i="2"/>
  <c r="J364" i="2"/>
  <c r="L364" i="2"/>
  <c r="F364" i="2"/>
  <c r="B365" i="2"/>
  <c r="M364" i="2"/>
  <c r="I364" i="2"/>
  <c r="E364" i="2"/>
  <c r="A364" i="2"/>
  <c r="O363" i="2"/>
  <c r="N363" i="2"/>
  <c r="P363" i="2"/>
  <c r="H365" i="2"/>
  <c r="D365" i="2"/>
  <c r="O364" i="2"/>
  <c r="N364" i="2"/>
  <c r="P364" i="2"/>
  <c r="K365" i="2"/>
  <c r="C365" i="2"/>
  <c r="G365" i="2"/>
  <c r="J365" i="2"/>
  <c r="L365" i="2"/>
  <c r="F365" i="2"/>
  <c r="B366" i="2"/>
  <c r="M365" i="2"/>
  <c r="I365" i="2"/>
  <c r="E365" i="2"/>
  <c r="A365" i="2"/>
  <c r="H366" i="2"/>
  <c r="D366" i="2"/>
  <c r="K366" i="2"/>
  <c r="C366" i="2"/>
  <c r="G366" i="2"/>
  <c r="J366" i="2"/>
  <c r="L366" i="2"/>
  <c r="F366" i="2"/>
  <c r="B367" i="2"/>
  <c r="M366" i="2"/>
  <c r="I366" i="2"/>
  <c r="E366" i="2"/>
  <c r="A366" i="2"/>
  <c r="O365" i="2"/>
  <c r="N365" i="2"/>
  <c r="P365" i="2"/>
  <c r="H367" i="2"/>
  <c r="D367" i="2"/>
  <c r="O366" i="2"/>
  <c r="N366" i="2"/>
  <c r="P366" i="2"/>
  <c r="K367" i="2"/>
  <c r="C367" i="2"/>
  <c r="G367" i="2"/>
  <c r="J367" i="2"/>
  <c r="L367" i="2"/>
  <c r="F367" i="2"/>
  <c r="B368" i="2"/>
  <c r="M367" i="2"/>
  <c r="I367" i="2"/>
  <c r="E367" i="2"/>
  <c r="A367" i="2"/>
  <c r="H368" i="2"/>
  <c r="D368" i="2"/>
  <c r="K368" i="2"/>
  <c r="C368" i="2"/>
  <c r="G368" i="2"/>
  <c r="J368" i="2"/>
  <c r="L368" i="2"/>
  <c r="F368" i="2"/>
  <c r="B369" i="2"/>
  <c r="M368" i="2"/>
  <c r="I368" i="2"/>
  <c r="E368" i="2"/>
  <c r="A368" i="2"/>
  <c r="O367" i="2"/>
  <c r="N367" i="2"/>
  <c r="P367" i="2"/>
  <c r="H369" i="2"/>
  <c r="D369" i="2"/>
  <c r="K369" i="2"/>
  <c r="C369" i="2"/>
  <c r="G369" i="2"/>
  <c r="J369" i="2"/>
  <c r="L369" i="2"/>
  <c r="F369" i="2"/>
  <c r="B370" i="2"/>
  <c r="M369" i="2"/>
  <c r="I369" i="2"/>
  <c r="E369" i="2"/>
  <c r="A369" i="2"/>
  <c r="O368" i="2"/>
  <c r="N368" i="2"/>
  <c r="P368" i="2"/>
  <c r="H370" i="2"/>
  <c r="D370" i="2"/>
  <c r="K370" i="2"/>
  <c r="C370" i="2"/>
  <c r="G370" i="2"/>
  <c r="J370" i="2"/>
  <c r="L370" i="2"/>
  <c r="F370" i="2"/>
  <c r="B371" i="2"/>
  <c r="M370" i="2"/>
  <c r="I370" i="2"/>
  <c r="E370" i="2"/>
  <c r="A370" i="2"/>
  <c r="O369" i="2"/>
  <c r="N369" i="2"/>
  <c r="P369" i="2"/>
  <c r="D371" i="2"/>
  <c r="H371" i="2"/>
  <c r="O370" i="2"/>
  <c r="N370" i="2"/>
  <c r="P370" i="2"/>
  <c r="K371" i="2"/>
  <c r="C371" i="2"/>
  <c r="G371" i="2"/>
  <c r="J371" i="2"/>
  <c r="L371" i="2"/>
  <c r="F371" i="2"/>
  <c r="B372" i="2"/>
  <c r="M371" i="2"/>
  <c r="I371" i="2"/>
  <c r="E371" i="2"/>
  <c r="A371" i="2"/>
  <c r="H372" i="2"/>
  <c r="D372" i="2"/>
  <c r="K372" i="2"/>
  <c r="C372" i="2"/>
  <c r="G372" i="2"/>
  <c r="J372" i="2"/>
  <c r="L372" i="2"/>
  <c r="F372" i="2"/>
  <c r="B373" i="2"/>
  <c r="M372" i="2"/>
  <c r="I372" i="2"/>
  <c r="E372" i="2"/>
  <c r="A372" i="2"/>
  <c r="O371" i="2"/>
  <c r="N371" i="2"/>
  <c r="P371" i="2"/>
  <c r="H373" i="2"/>
  <c r="D373" i="2"/>
  <c r="K373" i="2"/>
  <c r="C373" i="2"/>
  <c r="G373" i="2"/>
  <c r="J373" i="2"/>
  <c r="L373" i="2"/>
  <c r="F373" i="2"/>
  <c r="B374" i="2"/>
  <c r="M373" i="2"/>
  <c r="I373" i="2"/>
  <c r="E373" i="2"/>
  <c r="A373" i="2"/>
  <c r="O372" i="2"/>
  <c r="N372" i="2"/>
  <c r="P372" i="2"/>
  <c r="H374" i="2"/>
  <c r="D374" i="2"/>
  <c r="O373" i="2"/>
  <c r="N373" i="2"/>
  <c r="P373" i="2"/>
  <c r="K374" i="2"/>
  <c r="C374" i="2"/>
  <c r="G374" i="2"/>
  <c r="J374" i="2"/>
  <c r="L374" i="2"/>
  <c r="F374" i="2"/>
  <c r="B375" i="2"/>
  <c r="M374" i="2"/>
  <c r="I374" i="2"/>
  <c r="E374" i="2"/>
  <c r="A374" i="2"/>
  <c r="H375" i="2"/>
  <c r="D375" i="2"/>
  <c r="K375" i="2"/>
  <c r="C375" i="2"/>
  <c r="G375" i="2"/>
  <c r="J375" i="2"/>
  <c r="L375" i="2"/>
  <c r="F375" i="2"/>
  <c r="B376" i="2"/>
  <c r="M375" i="2"/>
  <c r="I375" i="2"/>
  <c r="E375" i="2"/>
  <c r="A375" i="2"/>
  <c r="O374" i="2"/>
  <c r="N374" i="2"/>
  <c r="P374" i="2"/>
  <c r="H376" i="2"/>
  <c r="D376" i="2"/>
  <c r="O375" i="2"/>
  <c r="N375" i="2"/>
  <c r="P375" i="2"/>
  <c r="K376" i="2"/>
  <c r="C376" i="2"/>
  <c r="G376" i="2"/>
  <c r="J376" i="2"/>
  <c r="L376" i="2"/>
  <c r="F376" i="2"/>
  <c r="B377" i="2"/>
  <c r="M376" i="2"/>
  <c r="I376" i="2"/>
  <c r="E376" i="2"/>
  <c r="A376" i="2"/>
  <c r="H377" i="2"/>
  <c r="D377" i="2"/>
  <c r="K377" i="2"/>
  <c r="C377" i="2"/>
  <c r="G377" i="2"/>
  <c r="J377" i="2"/>
  <c r="L377" i="2"/>
  <c r="F377" i="2"/>
  <c r="B378" i="2"/>
  <c r="M377" i="2"/>
  <c r="I377" i="2"/>
  <c r="E377" i="2"/>
  <c r="A377" i="2"/>
  <c r="O376" i="2"/>
  <c r="N376" i="2"/>
  <c r="P376" i="2"/>
  <c r="H378" i="2"/>
  <c r="D378" i="2"/>
  <c r="K378" i="2"/>
  <c r="C378" i="2"/>
  <c r="G378" i="2"/>
  <c r="J378" i="2"/>
  <c r="L378" i="2"/>
  <c r="F378" i="2"/>
  <c r="B379" i="2"/>
  <c r="M378" i="2"/>
  <c r="I378" i="2"/>
  <c r="E378" i="2"/>
  <c r="A378" i="2"/>
  <c r="O377" i="2"/>
  <c r="N377" i="2"/>
  <c r="P377" i="2"/>
  <c r="D379" i="2"/>
  <c r="H379" i="2"/>
  <c r="K379" i="2"/>
  <c r="C379" i="2"/>
  <c r="G379" i="2"/>
  <c r="J379" i="2"/>
  <c r="L379" i="2"/>
  <c r="F379" i="2"/>
  <c r="B380" i="2"/>
  <c r="M379" i="2"/>
  <c r="I379" i="2"/>
  <c r="E379" i="2"/>
  <c r="A379" i="2"/>
  <c r="O378" i="2"/>
  <c r="N378" i="2"/>
  <c r="P378" i="2"/>
  <c r="H380" i="2"/>
  <c r="D380" i="2"/>
  <c r="K380" i="2"/>
  <c r="C380" i="2"/>
  <c r="G380" i="2"/>
  <c r="J380" i="2"/>
  <c r="L380" i="2"/>
  <c r="F380" i="2"/>
  <c r="B381" i="2"/>
  <c r="M380" i="2"/>
  <c r="I380" i="2"/>
  <c r="E380" i="2"/>
  <c r="A380" i="2"/>
  <c r="O379" i="2"/>
  <c r="N379" i="2"/>
  <c r="P379" i="2"/>
  <c r="H381" i="2"/>
  <c r="D381" i="2"/>
  <c r="O380" i="2"/>
  <c r="N380" i="2"/>
  <c r="P380" i="2"/>
  <c r="K381" i="2"/>
  <c r="C381" i="2"/>
  <c r="G381" i="2"/>
  <c r="J381" i="2"/>
  <c r="L381" i="2"/>
  <c r="F381" i="2"/>
  <c r="B382" i="2"/>
  <c r="M381" i="2"/>
  <c r="I381" i="2"/>
  <c r="E381" i="2"/>
  <c r="A381" i="2"/>
  <c r="H382" i="2"/>
  <c r="D382" i="2"/>
  <c r="K382" i="2"/>
  <c r="C382" i="2"/>
  <c r="G382" i="2"/>
  <c r="J382" i="2"/>
  <c r="L382" i="2"/>
  <c r="F382" i="2"/>
  <c r="B383" i="2"/>
  <c r="M382" i="2"/>
  <c r="I382" i="2"/>
  <c r="E382" i="2"/>
  <c r="A382" i="2"/>
  <c r="O381" i="2"/>
  <c r="N381" i="2"/>
  <c r="P381" i="2"/>
  <c r="H383" i="2"/>
  <c r="D383" i="2"/>
  <c r="O382" i="2"/>
  <c r="N382" i="2"/>
  <c r="P382" i="2"/>
  <c r="J383" i="2"/>
  <c r="L383" i="2"/>
  <c r="F383" i="2"/>
  <c r="I383" i="2"/>
  <c r="M383" i="2"/>
  <c r="C383" i="2"/>
  <c r="G383" i="2"/>
  <c r="B384" i="2"/>
  <c r="K383" i="2"/>
  <c r="E383" i="2"/>
  <c r="A383" i="2"/>
  <c r="H384" i="2"/>
  <c r="D384" i="2"/>
  <c r="N383" i="2"/>
  <c r="P383" i="2"/>
  <c r="O383" i="2"/>
  <c r="J384" i="2"/>
  <c r="L384" i="2"/>
  <c r="F384" i="2"/>
  <c r="I384" i="2"/>
  <c r="M384" i="2"/>
  <c r="C384" i="2"/>
  <c r="G384" i="2"/>
  <c r="B385" i="2"/>
  <c r="K384" i="2"/>
  <c r="E384" i="2"/>
  <c r="A384" i="2"/>
  <c r="H385" i="2"/>
  <c r="D385" i="2"/>
  <c r="N384" i="2"/>
  <c r="P384" i="2"/>
  <c r="O384" i="2"/>
  <c r="J385" i="2"/>
  <c r="L385" i="2"/>
  <c r="F385" i="2"/>
  <c r="I385" i="2"/>
  <c r="M385" i="2"/>
  <c r="C385" i="2"/>
  <c r="G385" i="2"/>
  <c r="B386" i="2"/>
  <c r="K385" i="2"/>
  <c r="E385" i="2"/>
  <c r="A385" i="2"/>
  <c r="H386" i="2"/>
  <c r="D386" i="2"/>
  <c r="N385" i="2"/>
  <c r="P385" i="2"/>
  <c r="O385" i="2"/>
  <c r="J386" i="2"/>
  <c r="L386" i="2"/>
  <c r="F386" i="2"/>
  <c r="I386" i="2"/>
  <c r="M386" i="2"/>
  <c r="C386" i="2"/>
  <c r="G386" i="2"/>
  <c r="B387" i="2"/>
  <c r="K386" i="2"/>
  <c r="E386" i="2"/>
  <c r="A386" i="2"/>
  <c r="D387" i="2"/>
  <c r="H387" i="2"/>
  <c r="N386" i="2"/>
  <c r="P386" i="2"/>
  <c r="O386" i="2"/>
  <c r="J387" i="2"/>
  <c r="L387" i="2"/>
  <c r="F387" i="2"/>
  <c r="I387" i="2"/>
  <c r="M387" i="2"/>
  <c r="C387" i="2"/>
  <c r="G387" i="2"/>
  <c r="B388" i="2"/>
  <c r="K387" i="2"/>
  <c r="E387" i="2"/>
  <c r="A387" i="2"/>
  <c r="H388" i="2"/>
  <c r="D388" i="2"/>
  <c r="N387" i="2"/>
  <c r="P387" i="2"/>
  <c r="O387" i="2"/>
  <c r="J388" i="2"/>
  <c r="L388" i="2"/>
  <c r="F388" i="2"/>
  <c r="I388" i="2"/>
  <c r="M388" i="2"/>
  <c r="C388" i="2"/>
  <c r="G388" i="2"/>
  <c r="B389" i="2"/>
  <c r="K388" i="2"/>
  <c r="E388" i="2"/>
  <c r="A388" i="2"/>
  <c r="H389" i="2"/>
  <c r="D389" i="2"/>
  <c r="N388" i="2"/>
  <c r="P388" i="2"/>
  <c r="O388" i="2"/>
  <c r="J389" i="2"/>
  <c r="L389" i="2"/>
  <c r="F389" i="2"/>
  <c r="I389" i="2"/>
  <c r="M389" i="2"/>
  <c r="C389" i="2"/>
  <c r="G389" i="2"/>
  <c r="B390" i="2"/>
  <c r="K389" i="2"/>
  <c r="E389" i="2"/>
  <c r="A389" i="2"/>
  <c r="H390" i="2"/>
  <c r="D390" i="2"/>
  <c r="N389" i="2"/>
  <c r="P389" i="2"/>
  <c r="O389" i="2"/>
  <c r="J390" i="2"/>
  <c r="L390" i="2"/>
  <c r="F390" i="2"/>
  <c r="I390" i="2"/>
  <c r="M390" i="2"/>
  <c r="C390" i="2"/>
  <c r="G390" i="2"/>
  <c r="B391" i="2"/>
  <c r="K390" i="2"/>
  <c r="E390" i="2"/>
  <c r="A390" i="2"/>
  <c r="H391" i="2"/>
  <c r="D391" i="2"/>
  <c r="N390" i="2"/>
  <c r="P390" i="2"/>
  <c r="O390" i="2"/>
  <c r="J391" i="2"/>
  <c r="L391" i="2"/>
  <c r="F391" i="2"/>
  <c r="I391" i="2"/>
  <c r="M391" i="2"/>
  <c r="C391" i="2"/>
  <c r="G391" i="2"/>
  <c r="B392" i="2"/>
  <c r="K391" i="2"/>
  <c r="E391" i="2"/>
  <c r="A391" i="2"/>
  <c r="H392" i="2"/>
  <c r="D392" i="2"/>
  <c r="N391" i="2"/>
  <c r="P391" i="2"/>
  <c r="O391" i="2"/>
  <c r="J392" i="2"/>
  <c r="L392" i="2"/>
  <c r="F392" i="2"/>
  <c r="I392" i="2"/>
  <c r="M392" i="2"/>
  <c r="C392" i="2"/>
  <c r="G392" i="2"/>
  <c r="B393" i="2"/>
  <c r="K392" i="2"/>
  <c r="E392" i="2"/>
  <c r="A392" i="2"/>
  <c r="H393" i="2"/>
  <c r="D393" i="2"/>
  <c r="N392" i="2"/>
  <c r="P392" i="2"/>
  <c r="O392" i="2"/>
  <c r="J393" i="2"/>
  <c r="L393" i="2"/>
  <c r="F393" i="2"/>
  <c r="I393" i="2"/>
  <c r="M393" i="2"/>
  <c r="C393" i="2"/>
  <c r="G393" i="2"/>
  <c r="B394" i="2"/>
  <c r="K393" i="2"/>
  <c r="E393" i="2"/>
  <c r="A393" i="2"/>
  <c r="H394" i="2"/>
  <c r="D394" i="2"/>
  <c r="N393" i="2"/>
  <c r="P393" i="2"/>
  <c r="O393" i="2"/>
  <c r="J394" i="2"/>
  <c r="L394" i="2"/>
  <c r="F394" i="2"/>
  <c r="I394" i="2"/>
  <c r="M394" i="2"/>
  <c r="C394" i="2"/>
  <c r="G394" i="2"/>
  <c r="B395" i="2"/>
  <c r="K394" i="2"/>
  <c r="E394" i="2"/>
  <c r="A394" i="2"/>
  <c r="H395" i="2"/>
  <c r="D395" i="2"/>
  <c r="J395" i="2"/>
  <c r="L395" i="2"/>
  <c r="F395" i="2"/>
  <c r="I395" i="2"/>
  <c r="M395" i="2"/>
  <c r="C395" i="2"/>
  <c r="G395" i="2"/>
  <c r="B396" i="2"/>
  <c r="K395" i="2"/>
  <c r="E395" i="2"/>
  <c r="A395" i="2"/>
  <c r="N394" i="2"/>
  <c r="P394" i="2"/>
  <c r="O394" i="2"/>
  <c r="H396" i="2"/>
  <c r="D396" i="2"/>
  <c r="J396" i="2"/>
  <c r="L396" i="2"/>
  <c r="F396" i="2"/>
  <c r="I396" i="2"/>
  <c r="M396" i="2"/>
  <c r="C396" i="2"/>
  <c r="G396" i="2"/>
  <c r="B397" i="2"/>
  <c r="K396" i="2"/>
  <c r="E396" i="2"/>
  <c r="A396" i="2"/>
  <c r="N395" i="2"/>
  <c r="P395" i="2"/>
  <c r="O395" i="2"/>
  <c r="D397" i="2"/>
  <c r="H397" i="2"/>
  <c r="J397" i="2"/>
  <c r="L397" i="2"/>
  <c r="F397" i="2"/>
  <c r="I397" i="2"/>
  <c r="M397" i="2"/>
  <c r="C397" i="2"/>
  <c r="G397" i="2"/>
  <c r="B398" i="2"/>
  <c r="K397" i="2"/>
  <c r="E397" i="2"/>
  <c r="A397" i="2"/>
  <c r="N396" i="2"/>
  <c r="P396" i="2"/>
  <c r="O396" i="2"/>
  <c r="H398" i="2"/>
  <c r="D398" i="2"/>
  <c r="J398" i="2"/>
  <c r="L398" i="2"/>
  <c r="F398" i="2"/>
  <c r="I398" i="2"/>
  <c r="M398" i="2"/>
  <c r="C398" i="2"/>
  <c r="G398" i="2"/>
  <c r="B399" i="2"/>
  <c r="K398" i="2"/>
  <c r="E398" i="2"/>
  <c r="A398" i="2"/>
  <c r="N397" i="2"/>
  <c r="P397" i="2"/>
  <c r="O397" i="2"/>
  <c r="H399" i="2"/>
  <c r="D399" i="2"/>
  <c r="J399" i="2"/>
  <c r="L399" i="2"/>
  <c r="F399" i="2"/>
  <c r="I399" i="2"/>
  <c r="M399" i="2"/>
  <c r="C399" i="2"/>
  <c r="G399" i="2"/>
  <c r="B400" i="2"/>
  <c r="K399" i="2"/>
  <c r="E399" i="2"/>
  <c r="A399" i="2"/>
  <c r="N398" i="2"/>
  <c r="P398" i="2"/>
  <c r="O398" i="2"/>
  <c r="H400" i="2"/>
  <c r="D400" i="2"/>
  <c r="N399" i="2"/>
  <c r="P399" i="2"/>
  <c r="O399" i="2"/>
  <c r="J400" i="2"/>
  <c r="L400" i="2"/>
  <c r="F400" i="2"/>
  <c r="I400" i="2"/>
  <c r="M400" i="2"/>
  <c r="C400" i="2"/>
  <c r="G400" i="2"/>
  <c r="B401" i="2"/>
  <c r="K400" i="2"/>
  <c r="E400" i="2"/>
  <c r="A400" i="2"/>
  <c r="H401" i="2"/>
  <c r="D401" i="2"/>
  <c r="N400" i="2"/>
  <c r="P400" i="2"/>
  <c r="O400" i="2"/>
  <c r="J401" i="2"/>
  <c r="L401" i="2"/>
  <c r="F401" i="2"/>
  <c r="I401" i="2"/>
  <c r="M401" i="2"/>
  <c r="C401" i="2"/>
  <c r="G401" i="2"/>
  <c r="B402" i="2"/>
  <c r="K401" i="2"/>
  <c r="E401" i="2"/>
  <c r="A401" i="2"/>
  <c r="H402" i="2"/>
  <c r="D402" i="2"/>
  <c r="N401" i="2"/>
  <c r="P401" i="2"/>
  <c r="O401" i="2"/>
  <c r="B403" i="2"/>
  <c r="K402" i="2"/>
  <c r="J402" i="2"/>
  <c r="L402" i="2"/>
  <c r="F402" i="2"/>
  <c r="I402" i="2"/>
  <c r="C402" i="2"/>
  <c r="G402" i="2"/>
  <c r="M402" i="2"/>
  <c r="E402" i="2"/>
  <c r="A402" i="2"/>
  <c r="H403" i="2"/>
  <c r="D403" i="2"/>
  <c r="O402" i="2"/>
  <c r="N402" i="2"/>
  <c r="P402" i="2"/>
  <c r="B404" i="2"/>
  <c r="M403" i="2"/>
  <c r="I403" i="2"/>
  <c r="E403" i="2"/>
  <c r="K403" i="2"/>
  <c r="C403" i="2"/>
  <c r="G403" i="2"/>
  <c r="J403" i="2"/>
  <c r="L403" i="2"/>
  <c r="F403" i="2"/>
  <c r="A403" i="2"/>
  <c r="H404" i="2"/>
  <c r="D404" i="2"/>
  <c r="O403" i="2"/>
  <c r="N403" i="2"/>
  <c r="P403" i="2"/>
  <c r="B405" i="2"/>
  <c r="M404" i="2"/>
  <c r="I404" i="2"/>
  <c r="E404" i="2"/>
  <c r="K404" i="2"/>
  <c r="C404" i="2"/>
  <c r="G404" i="2"/>
  <c r="J404" i="2"/>
  <c r="L404" i="2"/>
  <c r="F404" i="2"/>
  <c r="A404" i="2"/>
  <c r="H405" i="2"/>
  <c r="D405" i="2"/>
  <c r="O404" i="2"/>
  <c r="N404" i="2"/>
  <c r="P404" i="2"/>
  <c r="B406" i="2"/>
  <c r="M405" i="2"/>
  <c r="I405" i="2"/>
  <c r="E405" i="2"/>
  <c r="K405" i="2"/>
  <c r="C405" i="2"/>
  <c r="G405" i="2"/>
  <c r="J405" i="2"/>
  <c r="L405" i="2"/>
  <c r="F405" i="2"/>
  <c r="A405" i="2"/>
  <c r="H406" i="2"/>
  <c r="D406" i="2"/>
  <c r="B407" i="2"/>
  <c r="M406" i="2"/>
  <c r="I406" i="2"/>
  <c r="E406" i="2"/>
  <c r="K406" i="2"/>
  <c r="C406" i="2"/>
  <c r="G406" i="2"/>
  <c r="J406" i="2"/>
  <c r="L406" i="2"/>
  <c r="F406" i="2"/>
  <c r="A406" i="2"/>
  <c r="O405" i="2"/>
  <c r="N405" i="2"/>
  <c r="P405" i="2"/>
  <c r="H407" i="2"/>
  <c r="D407" i="2"/>
  <c r="B408" i="2"/>
  <c r="M407" i="2"/>
  <c r="I407" i="2"/>
  <c r="E407" i="2"/>
  <c r="K407" i="2"/>
  <c r="C407" i="2"/>
  <c r="G407" i="2"/>
  <c r="J407" i="2"/>
  <c r="L407" i="2"/>
  <c r="F407" i="2"/>
  <c r="A407" i="2"/>
  <c r="O406" i="2"/>
  <c r="N406" i="2"/>
  <c r="P406" i="2"/>
  <c r="H408" i="2"/>
  <c r="D408" i="2"/>
  <c r="O407" i="2"/>
  <c r="N407" i="2"/>
  <c r="P407" i="2"/>
  <c r="B409" i="2"/>
  <c r="M408" i="2"/>
  <c r="I408" i="2"/>
  <c r="E408" i="2"/>
  <c r="K408" i="2"/>
  <c r="C408" i="2"/>
  <c r="G408" i="2"/>
  <c r="J408" i="2"/>
  <c r="L408" i="2"/>
  <c r="F408" i="2"/>
  <c r="A408" i="2"/>
  <c r="H409" i="2"/>
  <c r="D409" i="2"/>
  <c r="O408" i="2"/>
  <c r="N408" i="2"/>
  <c r="P408" i="2"/>
  <c r="B410" i="2"/>
  <c r="M409" i="2"/>
  <c r="I409" i="2"/>
  <c r="E409" i="2"/>
  <c r="K409" i="2"/>
  <c r="C409" i="2"/>
  <c r="G409" i="2"/>
  <c r="J409" i="2"/>
  <c r="L409" i="2"/>
  <c r="F409" i="2"/>
  <c r="A409" i="2"/>
  <c r="H410" i="2"/>
  <c r="D410" i="2"/>
  <c r="B411" i="2"/>
  <c r="M410" i="2"/>
  <c r="I410" i="2"/>
  <c r="E410" i="2"/>
  <c r="K410" i="2"/>
  <c r="C410" i="2"/>
  <c r="G410" i="2"/>
  <c r="J410" i="2"/>
  <c r="L410" i="2"/>
  <c r="F410" i="2"/>
  <c r="A410" i="2"/>
  <c r="O409" i="2"/>
  <c r="N409" i="2"/>
  <c r="P409" i="2"/>
  <c r="H411" i="2"/>
  <c r="D411" i="2"/>
  <c r="O410" i="2"/>
  <c r="N410" i="2"/>
  <c r="P410" i="2"/>
  <c r="B412" i="2"/>
  <c r="M411" i="2"/>
  <c r="I411" i="2"/>
  <c r="E411" i="2"/>
  <c r="K411" i="2"/>
  <c r="C411" i="2"/>
  <c r="G411" i="2"/>
  <c r="J411" i="2"/>
  <c r="L411" i="2"/>
  <c r="F411" i="2"/>
  <c r="A411" i="2"/>
  <c r="H412" i="2"/>
  <c r="D412" i="2"/>
  <c r="O411" i="2"/>
  <c r="N411" i="2"/>
  <c r="P411" i="2"/>
  <c r="B413" i="2"/>
  <c r="M412" i="2"/>
  <c r="I412" i="2"/>
  <c r="E412" i="2"/>
  <c r="K412" i="2"/>
  <c r="C412" i="2"/>
  <c r="G412" i="2"/>
  <c r="J412" i="2"/>
  <c r="L412" i="2"/>
  <c r="F412" i="2"/>
  <c r="A412" i="2"/>
  <c r="D413" i="2"/>
  <c r="H413" i="2"/>
  <c r="O412" i="2"/>
  <c r="N412" i="2"/>
  <c r="P412" i="2"/>
  <c r="B414" i="2"/>
  <c r="M413" i="2"/>
  <c r="I413" i="2"/>
  <c r="E413" i="2"/>
  <c r="K413" i="2"/>
  <c r="C413" i="2"/>
  <c r="G413" i="2"/>
  <c r="J413" i="2"/>
  <c r="L413" i="2"/>
  <c r="F413" i="2"/>
  <c r="A413" i="2"/>
  <c r="H414" i="2"/>
  <c r="D414" i="2"/>
  <c r="O413" i="2"/>
  <c r="N413" i="2"/>
  <c r="P413" i="2"/>
  <c r="B415" i="2"/>
  <c r="M414" i="2"/>
  <c r="I414" i="2"/>
  <c r="E414" i="2"/>
  <c r="K414" i="2"/>
  <c r="C414" i="2"/>
  <c r="G414" i="2"/>
  <c r="J414" i="2"/>
  <c r="L414" i="2"/>
  <c r="F414" i="2"/>
  <c r="A414" i="2"/>
  <c r="H415" i="2"/>
  <c r="D415" i="2"/>
  <c r="O414" i="2"/>
  <c r="N414" i="2"/>
  <c r="P414" i="2"/>
  <c r="B416" i="2"/>
  <c r="M415" i="2"/>
  <c r="I415" i="2"/>
  <c r="E415" i="2"/>
  <c r="K415" i="2"/>
  <c r="C415" i="2"/>
  <c r="G415" i="2"/>
  <c r="J415" i="2"/>
  <c r="L415" i="2"/>
  <c r="F415" i="2"/>
  <c r="A415" i="2"/>
  <c r="H416" i="2"/>
  <c r="D416" i="2"/>
  <c r="O415" i="2"/>
  <c r="N415" i="2"/>
  <c r="P415" i="2"/>
  <c r="B417" i="2"/>
  <c r="M416" i="2"/>
  <c r="I416" i="2"/>
  <c r="E416" i="2"/>
  <c r="K416" i="2"/>
  <c r="C416" i="2"/>
  <c r="G416" i="2"/>
  <c r="J416" i="2"/>
  <c r="L416" i="2"/>
  <c r="F416" i="2"/>
  <c r="A416" i="2"/>
  <c r="H417" i="2"/>
  <c r="D417" i="2"/>
  <c r="O416" i="2"/>
  <c r="N416" i="2"/>
  <c r="P416" i="2"/>
  <c r="B418" i="2"/>
  <c r="M417" i="2"/>
  <c r="I417" i="2"/>
  <c r="E417" i="2"/>
  <c r="K417" i="2"/>
  <c r="C417" i="2"/>
  <c r="G417" i="2"/>
  <c r="J417" i="2"/>
  <c r="L417" i="2"/>
  <c r="F417" i="2"/>
  <c r="A417" i="2"/>
  <c r="H418" i="2"/>
  <c r="D418" i="2"/>
  <c r="O417" i="2"/>
  <c r="N417" i="2"/>
  <c r="P417" i="2"/>
  <c r="B419" i="2"/>
  <c r="M418" i="2"/>
  <c r="I418" i="2"/>
  <c r="E418" i="2"/>
  <c r="K418" i="2"/>
  <c r="C418" i="2"/>
  <c r="G418" i="2"/>
  <c r="J418" i="2"/>
  <c r="L418" i="2"/>
  <c r="F418" i="2"/>
  <c r="A418" i="2"/>
  <c r="H419" i="2"/>
  <c r="D419" i="2"/>
  <c r="B420" i="2"/>
  <c r="M419" i="2"/>
  <c r="I419" i="2"/>
  <c r="E419" i="2"/>
  <c r="K419" i="2"/>
  <c r="C419" i="2"/>
  <c r="G419" i="2"/>
  <c r="J419" i="2"/>
  <c r="L419" i="2"/>
  <c r="F419" i="2"/>
  <c r="A419" i="2"/>
  <c r="O418" i="2"/>
  <c r="N418" i="2"/>
  <c r="P418" i="2"/>
  <c r="H420" i="2"/>
  <c r="D420" i="2"/>
  <c r="O419" i="2"/>
  <c r="N419" i="2"/>
  <c r="P419" i="2"/>
  <c r="B421" i="2"/>
  <c r="M420" i="2"/>
  <c r="I420" i="2"/>
  <c r="E420" i="2"/>
  <c r="K420" i="2"/>
  <c r="C420" i="2"/>
  <c r="G420" i="2"/>
  <c r="J420" i="2"/>
  <c r="L420" i="2"/>
  <c r="F420" i="2"/>
  <c r="A420" i="2"/>
  <c r="D421" i="2"/>
  <c r="H421" i="2"/>
  <c r="O420" i="2"/>
  <c r="N420" i="2"/>
  <c r="P420" i="2"/>
  <c r="B422" i="2"/>
  <c r="M421" i="2"/>
  <c r="I421" i="2"/>
  <c r="E421" i="2"/>
  <c r="K421" i="2"/>
  <c r="C421" i="2"/>
  <c r="G421" i="2"/>
  <c r="J421" i="2"/>
  <c r="L421" i="2"/>
  <c r="F421" i="2"/>
  <c r="A421" i="2"/>
  <c r="H422" i="2"/>
  <c r="D422" i="2"/>
  <c r="O421" i="2"/>
  <c r="N421" i="2"/>
  <c r="P421" i="2"/>
  <c r="B423" i="2"/>
  <c r="M422" i="2"/>
  <c r="I422" i="2"/>
  <c r="E422" i="2"/>
  <c r="K422" i="2"/>
  <c r="C422" i="2"/>
  <c r="G422" i="2"/>
  <c r="J422" i="2"/>
  <c r="L422" i="2"/>
  <c r="F422" i="2"/>
  <c r="A422" i="2"/>
  <c r="H423" i="2"/>
  <c r="D423" i="2"/>
  <c r="O422" i="2"/>
  <c r="N422" i="2"/>
  <c r="P422" i="2"/>
  <c r="B424" i="2"/>
  <c r="M423" i="2"/>
  <c r="I423" i="2"/>
  <c r="E423" i="2"/>
  <c r="K423" i="2"/>
  <c r="C423" i="2"/>
  <c r="G423" i="2"/>
  <c r="J423" i="2"/>
  <c r="L423" i="2"/>
  <c r="F423" i="2"/>
  <c r="A423" i="2"/>
  <c r="H424" i="2"/>
  <c r="D424" i="2"/>
  <c r="O423" i="2"/>
  <c r="N423" i="2"/>
  <c r="P423" i="2"/>
  <c r="B425" i="2"/>
  <c r="M424" i="2"/>
  <c r="I424" i="2"/>
  <c r="E424" i="2"/>
  <c r="K424" i="2"/>
  <c r="C424" i="2"/>
  <c r="G424" i="2"/>
  <c r="J424" i="2"/>
  <c r="L424" i="2"/>
  <c r="F424" i="2"/>
  <c r="A424" i="2"/>
  <c r="H425" i="2"/>
  <c r="D425" i="2"/>
  <c r="O424" i="2"/>
  <c r="N424" i="2"/>
  <c r="P424" i="2"/>
  <c r="B426" i="2"/>
  <c r="M425" i="2"/>
  <c r="I425" i="2"/>
  <c r="E425" i="2"/>
  <c r="K425" i="2"/>
  <c r="C425" i="2"/>
  <c r="G425" i="2"/>
  <c r="J425" i="2"/>
  <c r="L425" i="2"/>
  <c r="F425" i="2"/>
  <c r="A425" i="2"/>
  <c r="H426" i="2"/>
  <c r="D426" i="2"/>
  <c r="O425" i="2"/>
  <c r="N425" i="2"/>
  <c r="P425" i="2"/>
  <c r="B427" i="2"/>
  <c r="M426" i="2"/>
  <c r="I426" i="2"/>
  <c r="E426" i="2"/>
  <c r="K426" i="2"/>
  <c r="C426" i="2"/>
  <c r="G426" i="2"/>
  <c r="J426" i="2"/>
  <c r="L426" i="2"/>
  <c r="F426" i="2"/>
  <c r="A426" i="2"/>
  <c r="H427" i="2"/>
  <c r="D427" i="2"/>
  <c r="O426" i="2"/>
  <c r="N426" i="2"/>
  <c r="P426" i="2"/>
  <c r="B428" i="2"/>
  <c r="M427" i="2"/>
  <c r="I427" i="2"/>
  <c r="E427" i="2"/>
  <c r="K427" i="2"/>
  <c r="C427" i="2"/>
  <c r="G427" i="2"/>
  <c r="J427" i="2"/>
  <c r="L427" i="2"/>
  <c r="F427" i="2"/>
  <c r="A427" i="2"/>
  <c r="H428" i="2"/>
  <c r="D428" i="2"/>
  <c r="O427" i="2"/>
  <c r="N427" i="2"/>
  <c r="P427" i="2"/>
  <c r="B429" i="2"/>
  <c r="M428" i="2"/>
  <c r="I428" i="2"/>
  <c r="E428" i="2"/>
  <c r="K428" i="2"/>
  <c r="C428" i="2"/>
  <c r="G428" i="2"/>
  <c r="J428" i="2"/>
  <c r="L428" i="2"/>
  <c r="F428" i="2"/>
  <c r="A428" i="2"/>
  <c r="D429" i="2"/>
  <c r="H429" i="2"/>
  <c r="O428" i="2"/>
  <c r="N428" i="2"/>
  <c r="P428" i="2"/>
  <c r="B430" i="2"/>
  <c r="M429" i="2"/>
  <c r="I429" i="2"/>
  <c r="E429" i="2"/>
  <c r="K429" i="2"/>
  <c r="C429" i="2"/>
  <c r="G429" i="2"/>
  <c r="J429" i="2"/>
  <c r="L429" i="2"/>
  <c r="F429" i="2"/>
  <c r="A429" i="2"/>
  <c r="H430" i="2"/>
  <c r="D430" i="2"/>
  <c r="O429" i="2"/>
  <c r="N429" i="2"/>
  <c r="P429" i="2"/>
  <c r="B431" i="2"/>
  <c r="M430" i="2"/>
  <c r="I430" i="2"/>
  <c r="E430" i="2"/>
  <c r="K430" i="2"/>
  <c r="C430" i="2"/>
  <c r="G430" i="2"/>
  <c r="J430" i="2"/>
  <c r="L430" i="2"/>
  <c r="F430" i="2"/>
  <c r="A430" i="2"/>
  <c r="H431" i="2"/>
  <c r="D431" i="2"/>
  <c r="B432" i="2"/>
  <c r="M431" i="2"/>
  <c r="I431" i="2"/>
  <c r="E431" i="2"/>
  <c r="K431" i="2"/>
  <c r="C431" i="2"/>
  <c r="G431" i="2"/>
  <c r="J431" i="2"/>
  <c r="L431" i="2"/>
  <c r="F431" i="2"/>
  <c r="A431" i="2"/>
  <c r="O430" i="2"/>
  <c r="N430" i="2"/>
  <c r="P430" i="2"/>
  <c r="H432" i="2"/>
  <c r="D432" i="2"/>
  <c r="O431" i="2"/>
  <c r="N431" i="2"/>
  <c r="P431" i="2"/>
  <c r="B433" i="2"/>
  <c r="M432" i="2"/>
  <c r="I432" i="2"/>
  <c r="E432" i="2"/>
  <c r="K432" i="2"/>
  <c r="C432" i="2"/>
  <c r="G432" i="2"/>
  <c r="J432" i="2"/>
  <c r="L432" i="2"/>
  <c r="F432" i="2"/>
  <c r="A432" i="2"/>
  <c r="H433" i="2"/>
  <c r="D433" i="2"/>
  <c r="O432" i="2"/>
  <c r="N432" i="2"/>
  <c r="P432" i="2"/>
  <c r="B434" i="2"/>
  <c r="M433" i="2"/>
  <c r="I433" i="2"/>
  <c r="E433" i="2"/>
  <c r="K433" i="2"/>
  <c r="C433" i="2"/>
  <c r="G433" i="2"/>
  <c r="J433" i="2"/>
  <c r="L433" i="2"/>
  <c r="F433" i="2"/>
  <c r="A433" i="2"/>
  <c r="H434" i="2"/>
  <c r="D434" i="2"/>
  <c r="O433" i="2"/>
  <c r="N433" i="2"/>
  <c r="P433" i="2"/>
  <c r="B435" i="2"/>
  <c r="M434" i="2"/>
  <c r="I434" i="2"/>
  <c r="E434" i="2"/>
  <c r="K434" i="2"/>
  <c r="C434" i="2"/>
  <c r="G434" i="2"/>
  <c r="J434" i="2"/>
  <c r="L434" i="2"/>
  <c r="F434" i="2"/>
  <c r="A434" i="2"/>
  <c r="H435" i="2"/>
  <c r="D435" i="2"/>
  <c r="O434" i="2"/>
  <c r="N434" i="2"/>
  <c r="P434" i="2"/>
  <c r="B436" i="2"/>
  <c r="M435" i="2"/>
  <c r="I435" i="2"/>
  <c r="E435" i="2"/>
  <c r="K435" i="2"/>
  <c r="C435" i="2"/>
  <c r="G435" i="2"/>
  <c r="J435" i="2"/>
  <c r="L435" i="2"/>
  <c r="F435" i="2"/>
  <c r="A435" i="2"/>
  <c r="H436" i="2"/>
  <c r="D436" i="2"/>
  <c r="O435" i="2"/>
  <c r="N435" i="2"/>
  <c r="P435" i="2"/>
  <c r="B437" i="2"/>
  <c r="M436" i="2"/>
  <c r="I436" i="2"/>
  <c r="E436" i="2"/>
  <c r="K436" i="2"/>
  <c r="C436" i="2"/>
  <c r="G436" i="2"/>
  <c r="J436" i="2"/>
  <c r="L436" i="2"/>
  <c r="F436" i="2"/>
  <c r="A436" i="2"/>
  <c r="H437" i="2"/>
  <c r="D437" i="2"/>
  <c r="B438" i="2"/>
  <c r="M437" i="2"/>
  <c r="I437" i="2"/>
  <c r="E437" i="2"/>
  <c r="K437" i="2"/>
  <c r="C437" i="2"/>
  <c r="G437" i="2"/>
  <c r="J437" i="2"/>
  <c r="L437" i="2"/>
  <c r="F437" i="2"/>
  <c r="A437" i="2"/>
  <c r="O436" i="2"/>
  <c r="N436" i="2"/>
  <c r="P436" i="2"/>
  <c r="H438" i="2"/>
  <c r="D438" i="2"/>
  <c r="B439" i="2"/>
  <c r="M438" i="2"/>
  <c r="I438" i="2"/>
  <c r="E438" i="2"/>
  <c r="K438" i="2"/>
  <c r="C438" i="2"/>
  <c r="G438" i="2"/>
  <c r="J438" i="2"/>
  <c r="L438" i="2"/>
  <c r="F438" i="2"/>
  <c r="A438" i="2"/>
  <c r="O437" i="2"/>
  <c r="N437" i="2"/>
  <c r="P437" i="2"/>
  <c r="H439" i="2"/>
  <c r="D439" i="2"/>
  <c r="O438" i="2"/>
  <c r="N438" i="2"/>
  <c r="P438" i="2"/>
  <c r="B440" i="2"/>
  <c r="M439" i="2"/>
  <c r="I439" i="2"/>
  <c r="E439" i="2"/>
  <c r="K439" i="2"/>
  <c r="C439" i="2"/>
  <c r="G439" i="2"/>
  <c r="J439" i="2"/>
  <c r="L439" i="2"/>
  <c r="F439" i="2"/>
  <c r="A439" i="2"/>
  <c r="H440" i="2"/>
  <c r="D440" i="2"/>
  <c r="O439" i="2"/>
  <c r="N439" i="2"/>
  <c r="P439" i="2"/>
  <c r="B441" i="2"/>
  <c r="M440" i="2"/>
  <c r="I440" i="2"/>
  <c r="E440" i="2"/>
  <c r="K440" i="2"/>
  <c r="C440" i="2"/>
  <c r="G440" i="2"/>
  <c r="J440" i="2"/>
  <c r="L440" i="2"/>
  <c r="F440" i="2"/>
  <c r="A440" i="2"/>
  <c r="H441" i="2"/>
  <c r="D441" i="2"/>
  <c r="O440" i="2"/>
  <c r="N440" i="2"/>
  <c r="P440" i="2"/>
  <c r="B442" i="2"/>
  <c r="M441" i="2"/>
  <c r="I441" i="2"/>
  <c r="E441" i="2"/>
  <c r="K441" i="2"/>
  <c r="C441" i="2"/>
  <c r="G441" i="2"/>
  <c r="J441" i="2"/>
  <c r="L441" i="2"/>
  <c r="F441" i="2"/>
  <c r="A441" i="2"/>
  <c r="H442" i="2"/>
  <c r="D442" i="2"/>
  <c r="O441" i="2"/>
  <c r="N441" i="2"/>
  <c r="P441" i="2"/>
  <c r="B443" i="2"/>
  <c r="M442" i="2"/>
  <c r="I442" i="2"/>
  <c r="E442" i="2"/>
  <c r="K442" i="2"/>
  <c r="C442" i="2"/>
  <c r="G442" i="2"/>
  <c r="J442" i="2"/>
  <c r="L442" i="2"/>
  <c r="F442" i="2"/>
  <c r="A442" i="2"/>
  <c r="H443" i="2"/>
  <c r="D443" i="2"/>
  <c r="O442" i="2"/>
  <c r="N442" i="2"/>
  <c r="P442" i="2"/>
  <c r="B444" i="2"/>
  <c r="M443" i="2"/>
  <c r="I443" i="2"/>
  <c r="E443" i="2"/>
  <c r="K443" i="2"/>
  <c r="C443" i="2"/>
  <c r="G443" i="2"/>
  <c r="J443" i="2"/>
  <c r="L443" i="2"/>
  <c r="F443" i="2"/>
  <c r="A443" i="2"/>
  <c r="H444" i="2"/>
  <c r="D444" i="2"/>
  <c r="O443" i="2"/>
  <c r="N443" i="2"/>
  <c r="P443" i="2"/>
  <c r="B445" i="2"/>
  <c r="M444" i="2"/>
  <c r="I444" i="2"/>
  <c r="E444" i="2"/>
  <c r="A444" i="2"/>
  <c r="K444" i="2"/>
  <c r="C444" i="2"/>
  <c r="G444" i="2"/>
  <c r="J444" i="2"/>
  <c r="L444" i="2"/>
  <c r="F444" i="2"/>
  <c r="D445" i="2"/>
  <c r="H445" i="2"/>
  <c r="O444" i="2"/>
  <c r="N444" i="2"/>
  <c r="P444" i="2"/>
  <c r="B446" i="2"/>
  <c r="M445" i="2"/>
  <c r="I445" i="2"/>
  <c r="E445" i="2"/>
  <c r="A445" i="2"/>
  <c r="K445" i="2"/>
  <c r="C445" i="2"/>
  <c r="G445" i="2"/>
  <c r="J445" i="2"/>
  <c r="L445" i="2"/>
  <c r="F445" i="2"/>
  <c r="H446" i="2"/>
  <c r="D446" i="2"/>
  <c r="B447" i="2"/>
  <c r="M446" i="2"/>
  <c r="I446" i="2"/>
  <c r="E446" i="2"/>
  <c r="A446" i="2"/>
  <c r="K446" i="2"/>
  <c r="C446" i="2"/>
  <c r="G446" i="2"/>
  <c r="J446" i="2"/>
  <c r="L446" i="2"/>
  <c r="F446" i="2"/>
  <c r="O445" i="2"/>
  <c r="N445" i="2"/>
  <c r="P445" i="2"/>
  <c r="H447" i="2"/>
  <c r="D447" i="2"/>
  <c r="O446" i="2"/>
  <c r="N446" i="2"/>
  <c r="P446" i="2"/>
  <c r="B448" i="2"/>
  <c r="M447" i="2"/>
  <c r="I447" i="2"/>
  <c r="E447" i="2"/>
  <c r="A447" i="2"/>
  <c r="K447" i="2"/>
  <c r="C447" i="2"/>
  <c r="G447" i="2"/>
  <c r="J447" i="2"/>
  <c r="L447" i="2"/>
  <c r="F447" i="2"/>
  <c r="H448" i="2"/>
  <c r="D448" i="2"/>
  <c r="B449" i="2"/>
  <c r="M448" i="2"/>
  <c r="I448" i="2"/>
  <c r="E448" i="2"/>
  <c r="A448" i="2"/>
  <c r="K448" i="2"/>
  <c r="C448" i="2"/>
  <c r="G448" i="2"/>
  <c r="J448" i="2"/>
  <c r="L448" i="2"/>
  <c r="F448" i="2"/>
  <c r="O447" i="2"/>
  <c r="N447" i="2"/>
  <c r="P447" i="2"/>
  <c r="H449" i="2"/>
  <c r="D449" i="2"/>
  <c r="O448" i="2"/>
  <c r="N448" i="2"/>
  <c r="P448" i="2"/>
  <c r="B450" i="2"/>
  <c r="M449" i="2"/>
  <c r="I449" i="2"/>
  <c r="E449" i="2"/>
  <c r="A449" i="2"/>
  <c r="K449" i="2"/>
  <c r="C449" i="2"/>
  <c r="G449" i="2"/>
  <c r="J449" i="2"/>
  <c r="L449" i="2"/>
  <c r="F449" i="2"/>
  <c r="H450" i="2"/>
  <c r="D450" i="2"/>
  <c r="O449" i="2"/>
  <c r="N449" i="2"/>
  <c r="P449" i="2"/>
  <c r="B451" i="2"/>
  <c r="M450" i="2"/>
  <c r="I450" i="2"/>
  <c r="E450" i="2"/>
  <c r="A450" i="2"/>
  <c r="K450" i="2"/>
  <c r="C450" i="2"/>
  <c r="G450" i="2"/>
  <c r="J450" i="2"/>
  <c r="L450" i="2"/>
  <c r="F450" i="2"/>
  <c r="H451" i="2"/>
  <c r="D451" i="2"/>
  <c r="O450" i="2"/>
  <c r="N450" i="2"/>
  <c r="P450" i="2"/>
  <c r="B452" i="2"/>
  <c r="M451" i="2"/>
  <c r="I451" i="2"/>
  <c r="E451" i="2"/>
  <c r="A451" i="2"/>
  <c r="K451" i="2"/>
  <c r="C451" i="2"/>
  <c r="G451" i="2"/>
  <c r="J451" i="2"/>
  <c r="L451" i="2"/>
  <c r="F451" i="2"/>
  <c r="H452" i="2"/>
  <c r="D452" i="2"/>
  <c r="O451" i="2"/>
  <c r="N451" i="2"/>
  <c r="P451" i="2"/>
  <c r="B453" i="2"/>
  <c r="M452" i="2"/>
  <c r="I452" i="2"/>
  <c r="E452" i="2"/>
  <c r="A452" i="2"/>
  <c r="K452" i="2"/>
  <c r="C452" i="2"/>
  <c r="G452" i="2"/>
  <c r="J452" i="2"/>
  <c r="L452" i="2"/>
  <c r="F452" i="2"/>
  <c r="D453" i="2"/>
  <c r="H453" i="2"/>
  <c r="O452" i="2"/>
  <c r="N452" i="2"/>
  <c r="P452" i="2"/>
  <c r="B454" i="2"/>
  <c r="M453" i="2"/>
  <c r="I453" i="2"/>
  <c r="E453" i="2"/>
  <c r="A453" i="2"/>
  <c r="K453" i="2"/>
  <c r="C453" i="2"/>
  <c r="G453" i="2"/>
  <c r="J453" i="2"/>
  <c r="L453" i="2"/>
  <c r="F453" i="2"/>
  <c r="H454" i="2"/>
  <c r="D454" i="2"/>
  <c r="O453" i="2"/>
  <c r="N453" i="2"/>
  <c r="P453" i="2"/>
  <c r="B455" i="2"/>
  <c r="M454" i="2"/>
  <c r="I454" i="2"/>
  <c r="E454" i="2"/>
  <c r="A454" i="2"/>
  <c r="K454" i="2"/>
  <c r="C454" i="2"/>
  <c r="G454" i="2"/>
  <c r="J454" i="2"/>
  <c r="L454" i="2"/>
  <c r="F454" i="2"/>
  <c r="H455" i="2"/>
  <c r="D455" i="2"/>
  <c r="O454" i="2"/>
  <c r="N454" i="2"/>
  <c r="P454" i="2"/>
  <c r="B456" i="2"/>
  <c r="M455" i="2"/>
  <c r="I455" i="2"/>
  <c r="E455" i="2"/>
  <c r="A455" i="2"/>
  <c r="K455" i="2"/>
  <c r="C455" i="2"/>
  <c r="G455" i="2"/>
  <c r="J455" i="2"/>
  <c r="L455" i="2"/>
  <c r="F455" i="2"/>
  <c r="H456" i="2"/>
  <c r="D456" i="2"/>
  <c r="O455" i="2"/>
  <c r="N455" i="2"/>
  <c r="P455" i="2"/>
  <c r="B457" i="2"/>
  <c r="M456" i="2"/>
  <c r="I456" i="2"/>
  <c r="E456" i="2"/>
  <c r="A456" i="2"/>
  <c r="K456" i="2"/>
  <c r="C456" i="2"/>
  <c r="G456" i="2"/>
  <c r="J456" i="2"/>
  <c r="L456" i="2"/>
  <c r="F456" i="2"/>
  <c r="H457" i="2"/>
  <c r="D457" i="2"/>
  <c r="O456" i="2"/>
  <c r="N456" i="2"/>
  <c r="P456" i="2"/>
  <c r="B458" i="2"/>
  <c r="M457" i="2"/>
  <c r="I457" i="2"/>
  <c r="E457" i="2"/>
  <c r="A457" i="2"/>
  <c r="K457" i="2"/>
  <c r="C457" i="2"/>
  <c r="G457" i="2"/>
  <c r="J457" i="2"/>
  <c r="L457" i="2"/>
  <c r="F457" i="2"/>
  <c r="H458" i="2"/>
  <c r="D458" i="2"/>
  <c r="O457" i="2"/>
  <c r="N457" i="2"/>
  <c r="P457" i="2"/>
  <c r="B459" i="2"/>
  <c r="M458" i="2"/>
  <c r="I458" i="2"/>
  <c r="E458" i="2"/>
  <c r="A458" i="2"/>
  <c r="K458" i="2"/>
  <c r="C458" i="2"/>
  <c r="G458" i="2"/>
  <c r="J458" i="2"/>
  <c r="L458" i="2"/>
  <c r="F458" i="2"/>
  <c r="H459" i="2"/>
  <c r="D459" i="2"/>
  <c r="O458" i="2"/>
  <c r="N458" i="2"/>
  <c r="P458" i="2"/>
  <c r="B460" i="2"/>
  <c r="M459" i="2"/>
  <c r="I459" i="2"/>
  <c r="E459" i="2"/>
  <c r="A459" i="2"/>
  <c r="K459" i="2"/>
  <c r="C459" i="2"/>
  <c r="G459" i="2"/>
  <c r="J459" i="2"/>
  <c r="L459" i="2"/>
  <c r="F459" i="2"/>
  <c r="H460" i="2"/>
  <c r="D460" i="2"/>
  <c r="O459" i="2"/>
  <c r="N459" i="2"/>
  <c r="P459" i="2"/>
  <c r="B461" i="2"/>
  <c r="M460" i="2"/>
  <c r="I460" i="2"/>
  <c r="E460" i="2"/>
  <c r="A460" i="2"/>
  <c r="K460" i="2"/>
  <c r="C460" i="2"/>
  <c r="G460" i="2"/>
  <c r="J460" i="2"/>
  <c r="L460" i="2"/>
  <c r="F460" i="2"/>
  <c r="D461" i="2"/>
  <c r="H461" i="2"/>
  <c r="O460" i="2"/>
  <c r="N460" i="2"/>
  <c r="P460" i="2"/>
  <c r="B462" i="2"/>
  <c r="M461" i="2"/>
  <c r="I461" i="2"/>
  <c r="E461" i="2"/>
  <c r="A461" i="2"/>
  <c r="K461" i="2"/>
  <c r="C461" i="2"/>
  <c r="G461" i="2"/>
  <c r="J461" i="2"/>
  <c r="L461" i="2"/>
  <c r="F461" i="2"/>
  <c r="H462" i="2"/>
  <c r="D462" i="2"/>
  <c r="O461" i="2"/>
  <c r="N461" i="2"/>
  <c r="P461" i="2"/>
  <c r="B463" i="2"/>
  <c r="M462" i="2"/>
  <c r="I462" i="2"/>
  <c r="E462" i="2"/>
  <c r="A462" i="2"/>
  <c r="K462" i="2"/>
  <c r="C462" i="2"/>
  <c r="G462" i="2"/>
  <c r="J462" i="2"/>
  <c r="L462" i="2"/>
  <c r="F462" i="2"/>
  <c r="H463" i="2"/>
  <c r="D463" i="2"/>
  <c r="O462" i="2"/>
  <c r="N462" i="2"/>
  <c r="P462" i="2"/>
  <c r="B464" i="2"/>
  <c r="M463" i="2"/>
  <c r="I463" i="2"/>
  <c r="E463" i="2"/>
  <c r="A463" i="2"/>
  <c r="K463" i="2"/>
  <c r="C463" i="2"/>
  <c r="G463" i="2"/>
  <c r="J463" i="2"/>
  <c r="L463" i="2"/>
  <c r="F463" i="2"/>
  <c r="H464" i="2"/>
  <c r="D464" i="2"/>
  <c r="O463" i="2"/>
  <c r="N463" i="2"/>
  <c r="P463" i="2"/>
  <c r="B465" i="2"/>
  <c r="M464" i="2"/>
  <c r="I464" i="2"/>
  <c r="E464" i="2"/>
  <c r="A464" i="2"/>
  <c r="K464" i="2"/>
  <c r="C464" i="2"/>
  <c r="G464" i="2"/>
  <c r="J464" i="2"/>
  <c r="L464" i="2"/>
  <c r="F464" i="2"/>
  <c r="H465" i="2"/>
  <c r="D465" i="2"/>
  <c r="O464" i="2"/>
  <c r="N464" i="2"/>
  <c r="P464" i="2"/>
  <c r="B466" i="2"/>
  <c r="M465" i="2"/>
  <c r="I465" i="2"/>
  <c r="E465" i="2"/>
  <c r="A465" i="2"/>
  <c r="K465" i="2"/>
  <c r="C465" i="2"/>
  <c r="G465" i="2"/>
  <c r="J465" i="2"/>
  <c r="L465" i="2"/>
  <c r="F465" i="2"/>
  <c r="H466" i="2"/>
  <c r="D466" i="2"/>
  <c r="O465" i="2"/>
  <c r="N465" i="2"/>
  <c r="P465" i="2"/>
  <c r="B467" i="2"/>
  <c r="M466" i="2"/>
  <c r="I466" i="2"/>
  <c r="E466" i="2"/>
  <c r="A466" i="2"/>
  <c r="K466" i="2"/>
  <c r="C466" i="2"/>
  <c r="G466" i="2"/>
  <c r="J466" i="2"/>
  <c r="L466" i="2"/>
  <c r="F466" i="2"/>
  <c r="H467" i="2"/>
  <c r="D467" i="2"/>
  <c r="O466" i="2"/>
  <c r="N466" i="2"/>
  <c r="P466" i="2"/>
  <c r="B468" i="2"/>
  <c r="M467" i="2"/>
  <c r="I467" i="2"/>
  <c r="E467" i="2"/>
  <c r="A467" i="2"/>
  <c r="K467" i="2"/>
  <c r="C467" i="2"/>
  <c r="G467" i="2"/>
  <c r="J467" i="2"/>
  <c r="L467" i="2"/>
  <c r="F467" i="2"/>
  <c r="H468" i="2"/>
  <c r="D468" i="2"/>
  <c r="O467" i="2"/>
  <c r="N467" i="2"/>
  <c r="P467" i="2"/>
  <c r="B469" i="2"/>
  <c r="M468" i="2"/>
  <c r="I468" i="2"/>
  <c r="E468" i="2"/>
  <c r="A468" i="2"/>
  <c r="K468" i="2"/>
  <c r="C468" i="2"/>
  <c r="G468" i="2"/>
  <c r="J468" i="2"/>
  <c r="L468" i="2"/>
  <c r="F468" i="2"/>
  <c r="H469" i="2"/>
  <c r="D469" i="2"/>
  <c r="O468" i="2"/>
  <c r="N468" i="2"/>
  <c r="P468" i="2"/>
  <c r="B470" i="2"/>
  <c r="M469" i="2"/>
  <c r="I469" i="2"/>
  <c r="E469" i="2"/>
  <c r="A469" i="2"/>
  <c r="K469" i="2"/>
  <c r="C469" i="2"/>
  <c r="G469" i="2"/>
  <c r="J469" i="2"/>
  <c r="L469" i="2"/>
  <c r="F469" i="2"/>
  <c r="H470" i="2"/>
  <c r="D470" i="2"/>
  <c r="O469" i="2"/>
  <c r="N469" i="2"/>
  <c r="P469" i="2"/>
  <c r="B471" i="2"/>
  <c r="M470" i="2"/>
  <c r="I470" i="2"/>
  <c r="E470" i="2"/>
  <c r="A470" i="2"/>
  <c r="K470" i="2"/>
  <c r="C470" i="2"/>
  <c r="G470" i="2"/>
  <c r="J470" i="2"/>
  <c r="L470" i="2"/>
  <c r="F470" i="2"/>
  <c r="H471" i="2"/>
  <c r="D471" i="2"/>
  <c r="O470" i="2"/>
  <c r="N470" i="2"/>
  <c r="P470" i="2"/>
  <c r="B472" i="2"/>
  <c r="M471" i="2"/>
  <c r="I471" i="2"/>
  <c r="E471" i="2"/>
  <c r="A471" i="2"/>
  <c r="K471" i="2"/>
  <c r="C471" i="2"/>
  <c r="G471" i="2"/>
  <c r="J471" i="2"/>
  <c r="L471" i="2"/>
  <c r="F471" i="2"/>
  <c r="H472" i="2"/>
  <c r="D472" i="2"/>
  <c r="O471" i="2"/>
  <c r="N471" i="2"/>
  <c r="P471" i="2"/>
  <c r="B473" i="2"/>
  <c r="M472" i="2"/>
  <c r="I472" i="2"/>
  <c r="E472" i="2"/>
  <c r="A472" i="2"/>
  <c r="K472" i="2"/>
  <c r="C472" i="2"/>
  <c r="G472" i="2"/>
  <c r="J472" i="2"/>
  <c r="L472" i="2"/>
  <c r="F472" i="2"/>
  <c r="H473" i="2"/>
  <c r="D473" i="2"/>
  <c r="O472" i="2"/>
  <c r="N472" i="2"/>
  <c r="P472" i="2"/>
  <c r="B474" i="2"/>
  <c r="M473" i="2"/>
  <c r="I473" i="2"/>
  <c r="E473" i="2"/>
  <c r="A473" i="2"/>
  <c r="K473" i="2"/>
  <c r="C473" i="2"/>
  <c r="G473" i="2"/>
  <c r="J473" i="2"/>
  <c r="L473" i="2"/>
  <c r="F473" i="2"/>
  <c r="H474" i="2"/>
  <c r="D474" i="2"/>
  <c r="O473" i="2"/>
  <c r="N473" i="2"/>
  <c r="P473" i="2"/>
  <c r="B475" i="2"/>
  <c r="M474" i="2"/>
  <c r="I474" i="2"/>
  <c r="E474" i="2"/>
  <c r="A474" i="2"/>
  <c r="K474" i="2"/>
  <c r="C474" i="2"/>
  <c r="G474" i="2"/>
  <c r="J474" i="2"/>
  <c r="L474" i="2"/>
  <c r="F474" i="2"/>
  <c r="H475" i="2"/>
  <c r="D475" i="2"/>
  <c r="O474" i="2"/>
  <c r="N474" i="2"/>
  <c r="P474" i="2"/>
  <c r="B476" i="2"/>
  <c r="M475" i="2"/>
  <c r="I475" i="2"/>
  <c r="E475" i="2"/>
  <c r="A475" i="2"/>
  <c r="K475" i="2"/>
  <c r="C475" i="2"/>
  <c r="G475" i="2"/>
  <c r="J475" i="2"/>
  <c r="L475" i="2"/>
  <c r="F475" i="2"/>
  <c r="H476" i="2"/>
  <c r="D476" i="2"/>
  <c r="O475" i="2"/>
  <c r="N475" i="2"/>
  <c r="P475" i="2"/>
  <c r="B477" i="2"/>
  <c r="M476" i="2"/>
  <c r="I476" i="2"/>
  <c r="E476" i="2"/>
  <c r="A476" i="2"/>
  <c r="K476" i="2"/>
  <c r="C476" i="2"/>
  <c r="G476" i="2"/>
  <c r="J476" i="2"/>
  <c r="L476" i="2"/>
  <c r="F476" i="2"/>
  <c r="D477" i="2"/>
  <c r="H477" i="2"/>
  <c r="O476" i="2"/>
  <c r="N476" i="2"/>
  <c r="P476" i="2"/>
  <c r="B478" i="2"/>
  <c r="M477" i="2"/>
  <c r="I477" i="2"/>
  <c r="E477" i="2"/>
  <c r="A477" i="2"/>
  <c r="K477" i="2"/>
  <c r="C477" i="2"/>
  <c r="G477" i="2"/>
  <c r="J477" i="2"/>
  <c r="L477" i="2"/>
  <c r="F477" i="2"/>
  <c r="H478" i="2"/>
  <c r="D478" i="2"/>
  <c r="O477" i="2"/>
  <c r="N477" i="2"/>
  <c r="P477" i="2"/>
  <c r="B479" i="2"/>
  <c r="M478" i="2"/>
  <c r="I478" i="2"/>
  <c r="E478" i="2"/>
  <c r="A478" i="2"/>
  <c r="K478" i="2"/>
  <c r="C478" i="2"/>
  <c r="G478" i="2"/>
  <c r="J478" i="2"/>
  <c r="L478" i="2"/>
  <c r="F478" i="2"/>
  <c r="H479" i="2"/>
  <c r="D479" i="2"/>
  <c r="O478" i="2"/>
  <c r="N478" i="2"/>
  <c r="P478" i="2"/>
  <c r="B480" i="2"/>
  <c r="M479" i="2"/>
  <c r="I479" i="2"/>
  <c r="E479" i="2"/>
  <c r="A479" i="2"/>
  <c r="K479" i="2"/>
  <c r="C479" i="2"/>
  <c r="G479" i="2"/>
  <c r="J479" i="2"/>
  <c r="L479" i="2"/>
  <c r="F479" i="2"/>
  <c r="H480" i="2"/>
  <c r="D480" i="2"/>
  <c r="O479" i="2"/>
  <c r="N479" i="2"/>
  <c r="P479" i="2"/>
  <c r="B481" i="2"/>
  <c r="M480" i="2"/>
  <c r="I480" i="2"/>
  <c r="E480" i="2"/>
  <c r="A480" i="2"/>
  <c r="K480" i="2"/>
  <c r="C480" i="2"/>
  <c r="G480" i="2"/>
  <c r="J480" i="2"/>
  <c r="L480" i="2"/>
  <c r="F480" i="2"/>
  <c r="H481" i="2"/>
  <c r="D481" i="2"/>
  <c r="O480" i="2"/>
  <c r="N480" i="2"/>
  <c r="P480" i="2"/>
  <c r="B482" i="2"/>
  <c r="M481" i="2"/>
  <c r="I481" i="2"/>
  <c r="E481" i="2"/>
  <c r="A481" i="2"/>
  <c r="K481" i="2"/>
  <c r="C481" i="2"/>
  <c r="G481" i="2"/>
  <c r="J481" i="2"/>
  <c r="L481" i="2"/>
  <c r="F481" i="2"/>
  <c r="H482" i="2"/>
  <c r="D482" i="2"/>
  <c r="O481" i="2"/>
  <c r="N481" i="2"/>
  <c r="P481" i="2"/>
  <c r="B483" i="2"/>
  <c r="M482" i="2"/>
  <c r="I482" i="2"/>
  <c r="E482" i="2"/>
  <c r="A482" i="2"/>
  <c r="K482" i="2"/>
  <c r="C482" i="2"/>
  <c r="G482" i="2"/>
  <c r="J482" i="2"/>
  <c r="L482" i="2"/>
  <c r="F482" i="2"/>
  <c r="H483" i="2"/>
  <c r="D483" i="2"/>
  <c r="O482" i="2"/>
  <c r="N482" i="2"/>
  <c r="P482" i="2"/>
  <c r="B484" i="2"/>
  <c r="M483" i="2"/>
  <c r="I483" i="2"/>
  <c r="E483" i="2"/>
  <c r="A483" i="2"/>
  <c r="K483" i="2"/>
  <c r="C483" i="2"/>
  <c r="G483" i="2"/>
  <c r="J483" i="2"/>
  <c r="L483" i="2"/>
  <c r="F483" i="2"/>
  <c r="H484" i="2"/>
  <c r="D484" i="2"/>
  <c r="O483" i="2"/>
  <c r="N483" i="2"/>
  <c r="P483" i="2"/>
  <c r="B485" i="2"/>
  <c r="M484" i="2"/>
  <c r="I484" i="2"/>
  <c r="E484" i="2"/>
  <c r="A484" i="2"/>
  <c r="K484" i="2"/>
  <c r="C484" i="2"/>
  <c r="G484" i="2"/>
  <c r="J484" i="2"/>
  <c r="L484" i="2"/>
  <c r="F484" i="2"/>
  <c r="D485" i="2"/>
  <c r="H485" i="2"/>
  <c r="O484" i="2"/>
  <c r="N484" i="2"/>
  <c r="P484" i="2"/>
  <c r="B486" i="2"/>
  <c r="M485" i="2"/>
  <c r="I485" i="2"/>
  <c r="E485" i="2"/>
  <c r="A485" i="2"/>
  <c r="K485" i="2"/>
  <c r="C485" i="2"/>
  <c r="G485" i="2"/>
  <c r="J485" i="2"/>
  <c r="L485" i="2"/>
  <c r="F485" i="2"/>
  <c r="H486" i="2"/>
  <c r="D486" i="2"/>
  <c r="O485" i="2"/>
  <c r="N485" i="2"/>
  <c r="P485" i="2"/>
  <c r="B487" i="2"/>
  <c r="M486" i="2"/>
  <c r="I486" i="2"/>
  <c r="E486" i="2"/>
  <c r="A486" i="2"/>
  <c r="K486" i="2"/>
  <c r="C486" i="2"/>
  <c r="G486" i="2"/>
  <c r="J486" i="2"/>
  <c r="L486" i="2"/>
  <c r="F486" i="2"/>
  <c r="H487" i="2"/>
  <c r="D487" i="2"/>
  <c r="O486" i="2"/>
  <c r="N486" i="2"/>
  <c r="P486" i="2"/>
  <c r="B488" i="2"/>
  <c r="M487" i="2"/>
  <c r="I487" i="2"/>
  <c r="E487" i="2"/>
  <c r="A487" i="2"/>
  <c r="K487" i="2"/>
  <c r="C487" i="2"/>
  <c r="G487" i="2"/>
  <c r="J487" i="2"/>
  <c r="L487" i="2"/>
  <c r="F487" i="2"/>
  <c r="H488" i="2"/>
  <c r="D488" i="2"/>
  <c r="O487" i="2"/>
  <c r="N487" i="2"/>
  <c r="P487" i="2"/>
  <c r="B489" i="2"/>
  <c r="M488" i="2"/>
  <c r="I488" i="2"/>
  <c r="E488" i="2"/>
  <c r="A488" i="2"/>
  <c r="K488" i="2"/>
  <c r="C488" i="2"/>
  <c r="G488" i="2"/>
  <c r="J488" i="2"/>
  <c r="L488" i="2"/>
  <c r="F488" i="2"/>
  <c r="H489" i="2"/>
  <c r="D489" i="2"/>
  <c r="O488" i="2"/>
  <c r="N488" i="2"/>
  <c r="P488" i="2"/>
  <c r="B490" i="2"/>
  <c r="M489" i="2"/>
  <c r="I489" i="2"/>
  <c r="E489" i="2"/>
  <c r="A489" i="2"/>
  <c r="K489" i="2"/>
  <c r="C489" i="2"/>
  <c r="G489" i="2"/>
  <c r="J489" i="2"/>
  <c r="L489" i="2"/>
  <c r="F489" i="2"/>
  <c r="H490" i="2"/>
  <c r="D490" i="2"/>
  <c r="O489" i="2"/>
  <c r="N489" i="2"/>
  <c r="P489" i="2"/>
  <c r="B491" i="2"/>
  <c r="M490" i="2"/>
  <c r="I490" i="2"/>
  <c r="E490" i="2"/>
  <c r="A490" i="2"/>
  <c r="K490" i="2"/>
  <c r="C490" i="2"/>
  <c r="G490" i="2"/>
  <c r="J490" i="2"/>
  <c r="L490" i="2"/>
  <c r="F490" i="2"/>
  <c r="H491" i="2"/>
  <c r="D491" i="2"/>
  <c r="O490" i="2"/>
  <c r="N490" i="2"/>
  <c r="P490" i="2"/>
  <c r="B492" i="2"/>
  <c r="M491" i="2"/>
  <c r="I491" i="2"/>
  <c r="E491" i="2"/>
  <c r="A491" i="2"/>
  <c r="K491" i="2"/>
  <c r="C491" i="2"/>
  <c r="G491" i="2"/>
  <c r="J491" i="2"/>
  <c r="L491" i="2"/>
  <c r="F491" i="2"/>
  <c r="H492" i="2"/>
  <c r="D492" i="2"/>
  <c r="O491" i="2"/>
  <c r="N491" i="2"/>
  <c r="P491" i="2"/>
  <c r="B493" i="2"/>
  <c r="M492" i="2"/>
  <c r="I492" i="2"/>
  <c r="E492" i="2"/>
  <c r="A492" i="2"/>
  <c r="K492" i="2"/>
  <c r="C492" i="2"/>
  <c r="G492" i="2"/>
  <c r="J492" i="2"/>
  <c r="L492" i="2"/>
  <c r="F492" i="2"/>
  <c r="D493" i="2"/>
  <c r="H493" i="2"/>
  <c r="O492" i="2"/>
  <c r="N492" i="2"/>
  <c r="P492" i="2"/>
  <c r="B494" i="2"/>
  <c r="M493" i="2"/>
  <c r="I493" i="2"/>
  <c r="E493" i="2"/>
  <c r="A493" i="2"/>
  <c r="K493" i="2"/>
  <c r="C493" i="2"/>
  <c r="G493" i="2"/>
  <c r="J493" i="2"/>
  <c r="L493" i="2"/>
  <c r="F493" i="2"/>
  <c r="H494" i="2"/>
  <c r="D494" i="2"/>
  <c r="O493" i="2"/>
  <c r="N493" i="2"/>
  <c r="P493" i="2"/>
  <c r="B495" i="2"/>
  <c r="M494" i="2"/>
  <c r="I494" i="2"/>
  <c r="E494" i="2"/>
  <c r="A494" i="2"/>
  <c r="K494" i="2"/>
  <c r="C494" i="2"/>
  <c r="G494" i="2"/>
  <c r="J494" i="2"/>
  <c r="L494" i="2"/>
  <c r="F494" i="2"/>
  <c r="H495" i="2"/>
  <c r="D495" i="2"/>
  <c r="O494" i="2"/>
  <c r="N494" i="2"/>
  <c r="P494" i="2"/>
  <c r="B496" i="2"/>
  <c r="M495" i="2"/>
  <c r="I495" i="2"/>
  <c r="E495" i="2"/>
  <c r="A495" i="2"/>
  <c r="K495" i="2"/>
  <c r="C495" i="2"/>
  <c r="G495" i="2"/>
  <c r="J495" i="2"/>
  <c r="L495" i="2"/>
  <c r="F495" i="2"/>
  <c r="H496" i="2"/>
  <c r="D496" i="2"/>
  <c r="O495" i="2"/>
  <c r="N495" i="2"/>
  <c r="P495" i="2"/>
  <c r="B497" i="2"/>
  <c r="M496" i="2"/>
  <c r="I496" i="2"/>
  <c r="E496" i="2"/>
  <c r="A496" i="2"/>
  <c r="K496" i="2"/>
  <c r="C496" i="2"/>
  <c r="G496" i="2"/>
  <c r="J496" i="2"/>
  <c r="L496" i="2"/>
  <c r="F496" i="2"/>
  <c r="H497" i="2"/>
  <c r="D497" i="2"/>
  <c r="O496" i="2"/>
  <c r="N496" i="2"/>
  <c r="P496" i="2"/>
  <c r="B498" i="2"/>
  <c r="M497" i="2"/>
  <c r="I497" i="2"/>
  <c r="E497" i="2"/>
  <c r="A497" i="2"/>
  <c r="K497" i="2"/>
  <c r="C497" i="2"/>
  <c r="G497" i="2"/>
  <c r="J497" i="2"/>
  <c r="L497" i="2"/>
  <c r="F497" i="2"/>
  <c r="H498" i="2"/>
  <c r="D498" i="2"/>
  <c r="O497" i="2"/>
  <c r="N497" i="2"/>
  <c r="P497" i="2"/>
  <c r="B499" i="2"/>
  <c r="M498" i="2"/>
  <c r="I498" i="2"/>
  <c r="E498" i="2"/>
  <c r="A498" i="2"/>
  <c r="K498" i="2"/>
  <c r="C498" i="2"/>
  <c r="G498" i="2"/>
  <c r="J498" i="2"/>
  <c r="L498" i="2"/>
  <c r="F498" i="2"/>
  <c r="H499" i="2"/>
  <c r="D499" i="2"/>
  <c r="O498" i="2"/>
  <c r="N498" i="2"/>
  <c r="P498" i="2"/>
  <c r="B500" i="2"/>
  <c r="M499" i="2"/>
  <c r="I499" i="2"/>
  <c r="E499" i="2"/>
  <c r="A499" i="2"/>
  <c r="K499" i="2"/>
  <c r="C499" i="2"/>
  <c r="G499" i="2"/>
  <c r="J499" i="2"/>
  <c r="L499" i="2"/>
  <c r="F499" i="2"/>
  <c r="H500" i="2"/>
  <c r="D500" i="2"/>
  <c r="O499" i="2"/>
  <c r="N499" i="2"/>
  <c r="P499" i="2"/>
  <c r="B501" i="2"/>
  <c r="M500" i="2"/>
  <c r="I500" i="2"/>
  <c r="E500" i="2"/>
  <c r="A500" i="2"/>
  <c r="K500" i="2"/>
  <c r="C500" i="2"/>
  <c r="G500" i="2"/>
  <c r="J500" i="2"/>
  <c r="L500" i="2"/>
  <c r="F500" i="2"/>
  <c r="H501" i="2"/>
  <c r="D501" i="2"/>
  <c r="O500" i="2"/>
  <c r="N500" i="2"/>
  <c r="P500" i="2"/>
  <c r="B502" i="2"/>
  <c r="M501" i="2"/>
  <c r="I501" i="2"/>
  <c r="E501" i="2"/>
  <c r="A501" i="2"/>
  <c r="K501" i="2"/>
  <c r="C501" i="2"/>
  <c r="G501" i="2"/>
  <c r="J501" i="2"/>
  <c r="L501" i="2"/>
  <c r="F501" i="2"/>
  <c r="H502" i="2"/>
  <c r="D502" i="2"/>
  <c r="O501" i="2"/>
  <c r="N501" i="2"/>
  <c r="P501" i="2"/>
  <c r="B503" i="2"/>
  <c r="M502" i="2"/>
  <c r="I502" i="2"/>
  <c r="E502" i="2"/>
  <c r="A502" i="2"/>
  <c r="K502" i="2"/>
  <c r="C502" i="2"/>
  <c r="G502" i="2"/>
  <c r="J502" i="2"/>
  <c r="L502" i="2"/>
  <c r="F502" i="2"/>
  <c r="H503" i="2"/>
  <c r="D503" i="2"/>
  <c r="O502" i="2"/>
  <c r="N502" i="2"/>
  <c r="P502" i="2"/>
  <c r="B504" i="2"/>
  <c r="M503" i="2"/>
  <c r="I503" i="2"/>
  <c r="E503" i="2"/>
  <c r="A503" i="2"/>
  <c r="K503" i="2"/>
  <c r="C503" i="2"/>
  <c r="G503" i="2"/>
  <c r="J503" i="2"/>
  <c r="L503" i="2"/>
  <c r="F503" i="2"/>
  <c r="H504" i="2"/>
  <c r="D504" i="2"/>
  <c r="O503" i="2"/>
  <c r="N503" i="2"/>
  <c r="P503" i="2"/>
  <c r="B505" i="2"/>
  <c r="M504" i="2"/>
  <c r="I504" i="2"/>
  <c r="E504" i="2"/>
  <c r="A504" i="2"/>
  <c r="K504" i="2"/>
  <c r="C504" i="2"/>
  <c r="G504" i="2"/>
  <c r="J504" i="2"/>
  <c r="L504" i="2"/>
  <c r="F504" i="2"/>
  <c r="H505" i="2"/>
  <c r="D505" i="2"/>
  <c r="O504" i="2"/>
  <c r="N504" i="2"/>
  <c r="P504" i="2"/>
  <c r="B506" i="2"/>
  <c r="M505" i="2"/>
  <c r="I505" i="2"/>
  <c r="E505" i="2"/>
  <c r="A505" i="2"/>
  <c r="K505" i="2"/>
  <c r="C505" i="2"/>
  <c r="G505" i="2"/>
  <c r="J505" i="2"/>
  <c r="L505" i="2"/>
  <c r="F505" i="2"/>
  <c r="H506" i="2"/>
  <c r="D506" i="2"/>
  <c r="O505" i="2"/>
  <c r="N505" i="2"/>
  <c r="P505" i="2"/>
  <c r="B507" i="2"/>
  <c r="M506" i="2"/>
  <c r="I506" i="2"/>
  <c r="E506" i="2"/>
  <c r="A506" i="2"/>
  <c r="K506" i="2"/>
  <c r="C506" i="2"/>
  <c r="G506" i="2"/>
  <c r="J506" i="2"/>
  <c r="L506" i="2"/>
  <c r="F506" i="2"/>
  <c r="H507" i="2"/>
  <c r="D507" i="2"/>
  <c r="O506" i="2"/>
  <c r="N506" i="2"/>
  <c r="P506" i="2"/>
  <c r="B508" i="2"/>
  <c r="M507" i="2"/>
  <c r="I507" i="2"/>
  <c r="E507" i="2"/>
  <c r="A507" i="2"/>
  <c r="K507" i="2"/>
  <c r="C507" i="2"/>
  <c r="G507" i="2"/>
  <c r="J507" i="2"/>
  <c r="L507" i="2"/>
  <c r="F507" i="2"/>
  <c r="H508" i="2"/>
  <c r="D508" i="2"/>
  <c r="O507" i="2"/>
  <c r="N507" i="2"/>
  <c r="P507" i="2"/>
  <c r="B509" i="2"/>
  <c r="M508" i="2"/>
  <c r="I508" i="2"/>
  <c r="E508" i="2"/>
  <c r="A508" i="2"/>
  <c r="K508" i="2"/>
  <c r="C508" i="2"/>
  <c r="G508" i="2"/>
  <c r="J508" i="2"/>
  <c r="L508" i="2"/>
  <c r="F508" i="2"/>
  <c r="D509" i="2"/>
  <c r="H509" i="2"/>
  <c r="O508" i="2"/>
  <c r="N508" i="2"/>
  <c r="P508" i="2"/>
  <c r="B510" i="2"/>
  <c r="M509" i="2"/>
  <c r="I509" i="2"/>
  <c r="E509" i="2"/>
  <c r="A509" i="2"/>
  <c r="K509" i="2"/>
  <c r="C509" i="2"/>
  <c r="G509" i="2"/>
  <c r="J509" i="2"/>
  <c r="L509" i="2"/>
  <c r="F509" i="2"/>
  <c r="H510" i="2"/>
  <c r="D510" i="2"/>
  <c r="O509" i="2"/>
  <c r="N509" i="2"/>
  <c r="P509" i="2"/>
  <c r="B511" i="2"/>
  <c r="M510" i="2"/>
  <c r="I510" i="2"/>
  <c r="E510" i="2"/>
  <c r="A510" i="2"/>
  <c r="K510" i="2"/>
  <c r="C510" i="2"/>
  <c r="G510" i="2"/>
  <c r="J510" i="2"/>
  <c r="L510" i="2"/>
  <c r="F510" i="2"/>
  <c r="H511" i="2"/>
  <c r="D511" i="2"/>
  <c r="O510" i="2"/>
  <c r="N510" i="2"/>
  <c r="P510" i="2"/>
  <c r="B512" i="2"/>
  <c r="M511" i="2"/>
  <c r="I511" i="2"/>
  <c r="E511" i="2"/>
  <c r="A511" i="2"/>
  <c r="K511" i="2"/>
  <c r="C511" i="2"/>
  <c r="G511" i="2"/>
  <c r="J511" i="2"/>
  <c r="L511" i="2"/>
  <c r="F511" i="2"/>
  <c r="H512" i="2"/>
  <c r="D512" i="2"/>
  <c r="O511" i="2"/>
  <c r="N511" i="2"/>
  <c r="P511" i="2"/>
  <c r="B513" i="2"/>
  <c r="M512" i="2"/>
  <c r="I512" i="2"/>
  <c r="E512" i="2"/>
  <c r="A512" i="2"/>
  <c r="K512" i="2"/>
  <c r="C512" i="2"/>
  <c r="G512" i="2"/>
  <c r="J512" i="2"/>
  <c r="L512" i="2"/>
  <c r="F512" i="2"/>
  <c r="H513" i="2"/>
  <c r="D513" i="2"/>
  <c r="O512" i="2"/>
  <c r="N512" i="2"/>
  <c r="P512" i="2"/>
  <c r="B514" i="2"/>
  <c r="M513" i="2"/>
  <c r="I513" i="2"/>
  <c r="E513" i="2"/>
  <c r="A513" i="2"/>
  <c r="K513" i="2"/>
  <c r="C513" i="2"/>
  <c r="G513" i="2"/>
  <c r="J513" i="2"/>
  <c r="L513" i="2"/>
  <c r="F513" i="2"/>
  <c r="H514" i="2"/>
  <c r="D514" i="2"/>
  <c r="O513" i="2"/>
  <c r="N513" i="2"/>
  <c r="P513" i="2"/>
  <c r="B515" i="2"/>
  <c r="M514" i="2"/>
  <c r="I514" i="2"/>
  <c r="E514" i="2"/>
  <c r="A514" i="2"/>
  <c r="K514" i="2"/>
  <c r="C514" i="2"/>
  <c r="G514" i="2"/>
  <c r="J514" i="2"/>
  <c r="L514" i="2"/>
  <c r="F514" i="2"/>
  <c r="H515" i="2"/>
  <c r="D515" i="2"/>
  <c r="O514" i="2"/>
  <c r="N514" i="2"/>
  <c r="P514" i="2"/>
  <c r="B516" i="2"/>
  <c r="M515" i="2"/>
  <c r="I515" i="2"/>
  <c r="E515" i="2"/>
  <c r="A515" i="2"/>
  <c r="K515" i="2"/>
  <c r="C515" i="2"/>
  <c r="G515" i="2"/>
  <c r="J515" i="2"/>
  <c r="L515" i="2"/>
  <c r="F515" i="2"/>
  <c r="H516" i="2"/>
  <c r="D516" i="2"/>
  <c r="O515" i="2"/>
  <c r="N515" i="2"/>
  <c r="P515" i="2"/>
  <c r="B517" i="2"/>
  <c r="M516" i="2"/>
  <c r="I516" i="2"/>
  <c r="E516" i="2"/>
  <c r="A516" i="2"/>
  <c r="K516" i="2"/>
  <c r="C516" i="2"/>
  <c r="G516" i="2"/>
  <c r="J516" i="2"/>
  <c r="L516" i="2"/>
  <c r="F516" i="2"/>
  <c r="D517" i="2"/>
  <c r="H517" i="2"/>
  <c r="O516" i="2"/>
  <c r="N516" i="2"/>
  <c r="P516" i="2"/>
  <c r="B518" i="2"/>
  <c r="M517" i="2"/>
  <c r="I517" i="2"/>
  <c r="E517" i="2"/>
  <c r="A517" i="2"/>
  <c r="K517" i="2"/>
  <c r="C517" i="2"/>
  <c r="G517" i="2"/>
  <c r="J517" i="2"/>
  <c r="L517" i="2"/>
  <c r="F517" i="2"/>
  <c r="H518" i="2"/>
  <c r="D518" i="2"/>
  <c r="O517" i="2"/>
  <c r="N517" i="2"/>
  <c r="P517" i="2"/>
  <c r="B519" i="2"/>
  <c r="M518" i="2"/>
  <c r="I518" i="2"/>
  <c r="E518" i="2"/>
  <c r="A518" i="2"/>
  <c r="K518" i="2"/>
  <c r="C518" i="2"/>
  <c r="G518" i="2"/>
  <c r="J518" i="2"/>
  <c r="L518" i="2"/>
  <c r="F518" i="2"/>
  <c r="H519" i="2"/>
  <c r="D519" i="2"/>
  <c r="O518" i="2"/>
  <c r="N518" i="2"/>
  <c r="P518" i="2"/>
  <c r="B520" i="2"/>
  <c r="M519" i="2"/>
  <c r="I519" i="2"/>
  <c r="E519" i="2"/>
  <c r="A519" i="2"/>
  <c r="K519" i="2"/>
  <c r="C519" i="2"/>
  <c r="G519" i="2"/>
  <c r="J519" i="2"/>
  <c r="L519" i="2"/>
  <c r="F519" i="2"/>
  <c r="H520" i="2"/>
  <c r="D520" i="2"/>
  <c r="O519" i="2"/>
  <c r="N519" i="2"/>
  <c r="P519" i="2"/>
  <c r="B521" i="2"/>
  <c r="M520" i="2"/>
  <c r="I520" i="2"/>
  <c r="E520" i="2"/>
  <c r="A520" i="2"/>
  <c r="K520" i="2"/>
  <c r="C520" i="2"/>
  <c r="G520" i="2"/>
  <c r="J520" i="2"/>
  <c r="L520" i="2"/>
  <c r="F520" i="2"/>
  <c r="H521" i="2"/>
  <c r="D521" i="2"/>
  <c r="O520" i="2"/>
  <c r="N520" i="2"/>
  <c r="P520" i="2"/>
  <c r="B522" i="2"/>
  <c r="M521" i="2"/>
  <c r="I521" i="2"/>
  <c r="E521" i="2"/>
  <c r="A521" i="2"/>
  <c r="K521" i="2"/>
  <c r="C521" i="2"/>
  <c r="G521" i="2"/>
  <c r="J521" i="2"/>
  <c r="L521" i="2"/>
  <c r="F521" i="2"/>
  <c r="H522" i="2"/>
  <c r="D522" i="2"/>
  <c r="O521" i="2"/>
  <c r="N521" i="2"/>
  <c r="P521" i="2"/>
  <c r="B523" i="2"/>
  <c r="M522" i="2"/>
  <c r="I522" i="2"/>
  <c r="E522" i="2"/>
  <c r="A522" i="2"/>
  <c r="K522" i="2"/>
  <c r="C522" i="2"/>
  <c r="G522" i="2"/>
  <c r="J522" i="2"/>
  <c r="L522" i="2"/>
  <c r="F522" i="2"/>
  <c r="H523" i="2"/>
  <c r="D523" i="2"/>
  <c r="O522" i="2"/>
  <c r="N522" i="2"/>
  <c r="P522" i="2"/>
  <c r="B524" i="2"/>
  <c r="M523" i="2"/>
  <c r="I523" i="2"/>
  <c r="E523" i="2"/>
  <c r="A523" i="2"/>
  <c r="K523" i="2"/>
  <c r="C523" i="2"/>
  <c r="G523" i="2"/>
  <c r="J523" i="2"/>
  <c r="L523" i="2"/>
  <c r="F523" i="2"/>
  <c r="H524" i="2"/>
  <c r="D524" i="2"/>
  <c r="O523" i="2"/>
  <c r="N523" i="2"/>
  <c r="P523" i="2"/>
  <c r="B525" i="2"/>
  <c r="M524" i="2"/>
  <c r="I524" i="2"/>
  <c r="E524" i="2"/>
  <c r="A524" i="2"/>
  <c r="K524" i="2"/>
  <c r="C524" i="2"/>
  <c r="G524" i="2"/>
  <c r="J524" i="2"/>
  <c r="L524" i="2"/>
  <c r="F524" i="2"/>
  <c r="D525" i="2"/>
  <c r="H525" i="2"/>
  <c r="O524" i="2"/>
  <c r="N524" i="2"/>
  <c r="P524" i="2"/>
  <c r="B526" i="2"/>
  <c r="M525" i="2"/>
  <c r="I525" i="2"/>
  <c r="E525" i="2"/>
  <c r="A525" i="2"/>
  <c r="K525" i="2"/>
  <c r="C525" i="2"/>
  <c r="G525" i="2"/>
  <c r="J525" i="2"/>
  <c r="L525" i="2"/>
  <c r="F525" i="2"/>
  <c r="H526" i="2"/>
  <c r="D526" i="2"/>
  <c r="O525" i="2"/>
  <c r="N525" i="2"/>
  <c r="P525" i="2"/>
  <c r="B527" i="2"/>
  <c r="M526" i="2"/>
  <c r="I526" i="2"/>
  <c r="E526" i="2"/>
  <c r="A526" i="2"/>
  <c r="K526" i="2"/>
  <c r="C526" i="2"/>
  <c r="G526" i="2"/>
  <c r="J526" i="2"/>
  <c r="L526" i="2"/>
  <c r="F526" i="2"/>
  <c r="H527" i="2"/>
  <c r="D527" i="2"/>
  <c r="O526" i="2"/>
  <c r="N526" i="2"/>
  <c r="P526" i="2"/>
  <c r="B528" i="2"/>
  <c r="M527" i="2"/>
  <c r="I527" i="2"/>
  <c r="E527" i="2"/>
  <c r="A527" i="2"/>
  <c r="K527" i="2"/>
  <c r="C527" i="2"/>
  <c r="G527" i="2"/>
  <c r="J527" i="2"/>
  <c r="L527" i="2"/>
  <c r="F527" i="2"/>
  <c r="H528" i="2"/>
  <c r="D528" i="2"/>
  <c r="O527" i="2"/>
  <c r="N527" i="2"/>
  <c r="P527" i="2"/>
  <c r="B529" i="2"/>
  <c r="M528" i="2"/>
  <c r="I528" i="2"/>
  <c r="E528" i="2"/>
  <c r="A528" i="2"/>
  <c r="K528" i="2"/>
  <c r="C528" i="2"/>
  <c r="G528" i="2"/>
  <c r="J528" i="2"/>
  <c r="L528" i="2"/>
  <c r="F528" i="2"/>
  <c r="H529" i="2"/>
  <c r="D529" i="2"/>
  <c r="O528" i="2"/>
  <c r="N528" i="2"/>
  <c r="P528" i="2"/>
  <c r="B530" i="2"/>
  <c r="M529" i="2"/>
  <c r="I529" i="2"/>
  <c r="E529" i="2"/>
  <c r="A529" i="2"/>
  <c r="K529" i="2"/>
  <c r="C529" i="2"/>
  <c r="G529" i="2"/>
  <c r="J529" i="2"/>
  <c r="L529" i="2"/>
  <c r="F529" i="2"/>
  <c r="H530" i="2"/>
  <c r="D530" i="2"/>
  <c r="O529" i="2"/>
  <c r="N529" i="2"/>
  <c r="P529" i="2"/>
  <c r="B531" i="2"/>
  <c r="M530" i="2"/>
  <c r="I530" i="2"/>
  <c r="E530" i="2"/>
  <c r="A530" i="2"/>
  <c r="K530" i="2"/>
  <c r="C530" i="2"/>
  <c r="G530" i="2"/>
  <c r="J530" i="2"/>
  <c r="L530" i="2"/>
  <c r="F530" i="2"/>
  <c r="H531" i="2"/>
  <c r="D531" i="2"/>
  <c r="O530" i="2"/>
  <c r="N530" i="2"/>
  <c r="P530" i="2"/>
  <c r="B532" i="2"/>
  <c r="M531" i="2"/>
  <c r="I531" i="2"/>
  <c r="E531" i="2"/>
  <c r="A531" i="2"/>
  <c r="K531" i="2"/>
  <c r="C531" i="2"/>
  <c r="G531" i="2"/>
  <c r="J531" i="2"/>
  <c r="L531" i="2"/>
  <c r="F531" i="2"/>
  <c r="H532" i="2"/>
  <c r="D532" i="2"/>
  <c r="O531" i="2"/>
  <c r="N531" i="2"/>
  <c r="P531" i="2"/>
  <c r="B533" i="2"/>
  <c r="M532" i="2"/>
  <c r="I532" i="2"/>
  <c r="E532" i="2"/>
  <c r="A532" i="2"/>
  <c r="K532" i="2"/>
  <c r="C532" i="2"/>
  <c r="G532" i="2"/>
  <c r="J532" i="2"/>
  <c r="L532" i="2"/>
  <c r="F532" i="2"/>
  <c r="H533" i="2"/>
  <c r="D533" i="2"/>
  <c r="O532" i="2"/>
  <c r="N532" i="2"/>
  <c r="P532" i="2"/>
  <c r="M533" i="2"/>
  <c r="I533" i="2"/>
  <c r="E533" i="2"/>
  <c r="B534" i="2"/>
  <c r="A533" i="2"/>
  <c r="K533" i="2"/>
  <c r="C533" i="2"/>
  <c r="G533" i="2"/>
  <c r="J533" i="2"/>
  <c r="L533" i="2"/>
  <c r="F533" i="2"/>
  <c r="H534" i="2"/>
  <c r="D534" i="2"/>
  <c r="K534" i="2"/>
  <c r="C534" i="2"/>
  <c r="G534" i="2"/>
  <c r="M534" i="2"/>
  <c r="B535" i="2"/>
  <c r="F534" i="2"/>
  <c r="J534" i="2"/>
  <c r="L534" i="2"/>
  <c r="E534" i="2"/>
  <c r="A534" i="2"/>
  <c r="I534" i="2"/>
  <c r="O533" i="2"/>
  <c r="N533" i="2"/>
  <c r="P533" i="2"/>
  <c r="H535" i="2"/>
  <c r="D535" i="2"/>
  <c r="O534" i="2"/>
  <c r="N534" i="2"/>
  <c r="P534" i="2"/>
  <c r="K535" i="2"/>
  <c r="C535" i="2"/>
  <c r="G535" i="2"/>
  <c r="M535" i="2"/>
  <c r="B536" i="2"/>
  <c r="F535" i="2"/>
  <c r="J535" i="2"/>
  <c r="L535" i="2"/>
  <c r="E535" i="2"/>
  <c r="A535" i="2"/>
  <c r="I535" i="2"/>
  <c r="H536" i="2"/>
  <c r="D536" i="2"/>
  <c r="O535" i="2"/>
  <c r="N535" i="2"/>
  <c r="P535" i="2"/>
  <c r="K536" i="2"/>
  <c r="C536" i="2"/>
  <c r="G536" i="2"/>
  <c r="M536" i="2"/>
  <c r="B537" i="2"/>
  <c r="F536" i="2"/>
  <c r="J536" i="2"/>
  <c r="L536" i="2"/>
  <c r="E536" i="2"/>
  <c r="A536" i="2"/>
  <c r="I536" i="2"/>
  <c r="H537" i="2"/>
  <c r="D537" i="2"/>
  <c r="O536" i="2"/>
  <c r="N536" i="2"/>
  <c r="P536" i="2"/>
  <c r="K537" i="2"/>
  <c r="C537" i="2"/>
  <c r="G537" i="2"/>
  <c r="M537" i="2"/>
  <c r="B538" i="2"/>
  <c r="F537" i="2"/>
  <c r="J537" i="2"/>
  <c r="L537" i="2"/>
  <c r="E537" i="2"/>
  <c r="A537" i="2"/>
  <c r="I537" i="2"/>
  <c r="H538" i="2"/>
  <c r="D538" i="2"/>
  <c r="O537" i="2"/>
  <c r="N537" i="2"/>
  <c r="P537" i="2"/>
  <c r="K538" i="2"/>
  <c r="C538" i="2"/>
  <c r="G538" i="2"/>
  <c r="M538" i="2"/>
  <c r="B539" i="2"/>
  <c r="F538" i="2"/>
  <c r="J538" i="2"/>
  <c r="L538" i="2"/>
  <c r="E538" i="2"/>
  <c r="A538" i="2"/>
  <c r="I538" i="2"/>
  <c r="H539" i="2"/>
  <c r="D539" i="2"/>
  <c r="O538" i="2"/>
  <c r="N538" i="2"/>
  <c r="P538" i="2"/>
  <c r="K539" i="2"/>
  <c r="C539" i="2"/>
  <c r="G539" i="2"/>
  <c r="M539" i="2"/>
  <c r="B540" i="2"/>
  <c r="F539" i="2"/>
  <c r="J539" i="2"/>
  <c r="L539" i="2"/>
  <c r="E539" i="2"/>
  <c r="A539" i="2"/>
  <c r="I539" i="2"/>
  <c r="H540" i="2"/>
  <c r="D540" i="2"/>
  <c r="O539" i="2"/>
  <c r="N539" i="2"/>
  <c r="P539" i="2"/>
  <c r="K540" i="2"/>
  <c r="C540" i="2"/>
  <c r="G540" i="2"/>
  <c r="M540" i="2"/>
  <c r="B541" i="2"/>
  <c r="F540" i="2"/>
  <c r="J540" i="2"/>
  <c r="L540" i="2"/>
  <c r="E540" i="2"/>
  <c r="A540" i="2"/>
  <c r="I540" i="2"/>
  <c r="D541" i="2"/>
  <c r="H541" i="2"/>
  <c r="O540" i="2"/>
  <c r="N540" i="2"/>
  <c r="P540" i="2"/>
  <c r="K541" i="2"/>
  <c r="C541" i="2"/>
  <c r="G541" i="2"/>
  <c r="M541" i="2"/>
  <c r="B542" i="2"/>
  <c r="F541" i="2"/>
  <c r="J541" i="2"/>
  <c r="L541" i="2"/>
  <c r="E541" i="2"/>
  <c r="A541" i="2"/>
  <c r="I541" i="2"/>
  <c r="H542" i="2"/>
  <c r="D542" i="2"/>
  <c r="O541" i="2"/>
  <c r="N541" i="2"/>
  <c r="P541" i="2"/>
  <c r="K542" i="2"/>
  <c r="C542" i="2"/>
  <c r="G542" i="2"/>
  <c r="M542" i="2"/>
  <c r="B543" i="2"/>
  <c r="F542" i="2"/>
  <c r="J542" i="2"/>
  <c r="L542" i="2"/>
  <c r="E542" i="2"/>
  <c r="A542" i="2"/>
  <c r="I542" i="2"/>
  <c r="H543" i="2"/>
  <c r="D543" i="2"/>
  <c r="O542" i="2"/>
  <c r="N542" i="2"/>
  <c r="P542" i="2"/>
  <c r="K543" i="2"/>
  <c r="C543" i="2"/>
  <c r="G543" i="2"/>
  <c r="M543" i="2"/>
  <c r="B544" i="2"/>
  <c r="F543" i="2"/>
  <c r="J543" i="2"/>
  <c r="L543" i="2"/>
  <c r="E543" i="2"/>
  <c r="A543" i="2"/>
  <c r="I543" i="2"/>
  <c r="H544" i="2"/>
  <c r="D544" i="2"/>
  <c r="O543" i="2"/>
  <c r="N543" i="2"/>
  <c r="P543" i="2"/>
  <c r="K544" i="2"/>
  <c r="C544" i="2"/>
  <c r="G544" i="2"/>
  <c r="M544" i="2"/>
  <c r="B545" i="2"/>
  <c r="F544" i="2"/>
  <c r="J544" i="2"/>
  <c r="L544" i="2"/>
  <c r="E544" i="2"/>
  <c r="A544" i="2"/>
  <c r="I544" i="2"/>
  <c r="H545" i="2"/>
  <c r="D545" i="2"/>
  <c r="K545" i="2"/>
  <c r="C545" i="2"/>
  <c r="G545" i="2"/>
  <c r="M545" i="2"/>
  <c r="B546" i="2"/>
  <c r="F545" i="2"/>
  <c r="J545" i="2"/>
  <c r="L545" i="2"/>
  <c r="E545" i="2"/>
  <c r="A545" i="2"/>
  <c r="I545" i="2"/>
  <c r="O544" i="2"/>
  <c r="N544" i="2"/>
  <c r="P544" i="2"/>
  <c r="H546" i="2"/>
  <c r="D546" i="2"/>
  <c r="O545" i="2"/>
  <c r="N545" i="2"/>
  <c r="P545" i="2"/>
  <c r="K546" i="2"/>
  <c r="C546" i="2"/>
  <c r="G546" i="2"/>
  <c r="M546" i="2"/>
  <c r="B547" i="2"/>
  <c r="F546" i="2"/>
  <c r="J546" i="2"/>
  <c r="L546" i="2"/>
  <c r="E546" i="2"/>
  <c r="A546" i="2"/>
  <c r="I546" i="2"/>
  <c r="H547" i="2"/>
  <c r="D547" i="2"/>
  <c r="O546" i="2"/>
  <c r="N546" i="2"/>
  <c r="P546" i="2"/>
  <c r="K547" i="2"/>
  <c r="C547" i="2"/>
  <c r="G547" i="2"/>
  <c r="M547" i="2"/>
  <c r="B548" i="2"/>
  <c r="F547" i="2"/>
  <c r="J547" i="2"/>
  <c r="L547" i="2"/>
  <c r="E547" i="2"/>
  <c r="A547" i="2"/>
  <c r="I547" i="2"/>
  <c r="H548" i="2"/>
  <c r="D548" i="2"/>
  <c r="O547" i="2"/>
  <c r="N547" i="2"/>
  <c r="P547" i="2"/>
  <c r="B549" i="2"/>
  <c r="M548" i="2"/>
  <c r="I548" i="2"/>
  <c r="E548" i="2"/>
  <c r="K548" i="2"/>
  <c r="C548" i="2"/>
  <c r="G548" i="2"/>
  <c r="J548" i="2"/>
  <c r="L548" i="2"/>
  <c r="F548" i="2"/>
  <c r="A548" i="2"/>
  <c r="D549" i="2"/>
  <c r="H549" i="2"/>
  <c r="P549" i="2"/>
  <c r="O548" i="2"/>
  <c r="N548" i="2"/>
  <c r="P548" i="2"/>
  <c r="B550" i="2"/>
  <c r="M549" i="2"/>
  <c r="I549" i="2"/>
  <c r="E549" i="2"/>
  <c r="K549" i="2"/>
  <c r="C549" i="2"/>
  <c r="G549" i="2"/>
  <c r="J549" i="2"/>
  <c r="L549" i="2"/>
  <c r="A549" i="2"/>
  <c r="F549" i="2"/>
  <c r="H550" i="2"/>
  <c r="D550" i="2"/>
  <c r="P550" i="2"/>
  <c r="O549" i="2"/>
  <c r="N549" i="2"/>
  <c r="B551" i="2"/>
  <c r="M550" i="2"/>
  <c r="I550" i="2"/>
  <c r="E550" i="2"/>
  <c r="K550" i="2"/>
  <c r="C550" i="2"/>
  <c r="G550" i="2"/>
  <c r="J550" i="2"/>
  <c r="L550" i="2"/>
  <c r="A550" i="2"/>
  <c r="F550" i="2"/>
  <c r="H551" i="2"/>
  <c r="D551" i="2"/>
  <c r="P551" i="2"/>
  <c r="O550" i="2"/>
  <c r="N550" i="2"/>
  <c r="B552" i="2"/>
  <c r="M551" i="2"/>
  <c r="I551" i="2"/>
  <c r="E551" i="2"/>
  <c r="K551" i="2"/>
  <c r="C551" i="2"/>
  <c r="G551" i="2"/>
  <c r="J551" i="2"/>
  <c r="L551" i="2"/>
  <c r="A551" i="2"/>
  <c r="F551" i="2"/>
  <c r="H552" i="2"/>
  <c r="D552" i="2"/>
  <c r="P552" i="2"/>
  <c r="O551" i="2"/>
  <c r="N551" i="2"/>
  <c r="B553" i="2"/>
  <c r="M552" i="2"/>
  <c r="I552" i="2"/>
  <c r="E552" i="2"/>
  <c r="K552" i="2"/>
  <c r="C552" i="2"/>
  <c r="G552" i="2"/>
  <c r="J552" i="2"/>
  <c r="L552" i="2"/>
  <c r="A552" i="2"/>
  <c r="F552" i="2"/>
  <c r="H553" i="2"/>
  <c r="D553" i="2"/>
  <c r="P553" i="2"/>
  <c r="O552" i="2"/>
  <c r="N552" i="2"/>
  <c r="B554" i="2"/>
  <c r="M553" i="2"/>
  <c r="I553" i="2"/>
  <c r="E553" i="2"/>
  <c r="K553" i="2"/>
  <c r="C553" i="2"/>
  <c r="G553" i="2"/>
  <c r="J553" i="2"/>
  <c r="L553" i="2"/>
  <c r="A553" i="2"/>
  <c r="F553" i="2"/>
  <c r="H554" i="2"/>
  <c r="D554" i="2"/>
  <c r="P554" i="2"/>
  <c r="O553" i="2"/>
  <c r="N553" i="2"/>
  <c r="B555" i="2"/>
  <c r="M554" i="2"/>
  <c r="I554" i="2"/>
  <c r="E554" i="2"/>
  <c r="K554" i="2"/>
  <c r="C554" i="2"/>
  <c r="G554" i="2"/>
  <c r="J554" i="2"/>
  <c r="L554" i="2"/>
  <c r="A554" i="2"/>
  <c r="F554" i="2"/>
  <c r="H555" i="2"/>
  <c r="D555" i="2"/>
  <c r="P555" i="2"/>
  <c r="O554" i="2"/>
  <c r="N554" i="2"/>
  <c r="B556" i="2"/>
  <c r="M555" i="2"/>
  <c r="I555" i="2"/>
  <c r="E555" i="2"/>
  <c r="K555" i="2"/>
  <c r="C555" i="2"/>
  <c r="G555" i="2"/>
  <c r="J555" i="2"/>
  <c r="L555" i="2"/>
  <c r="A555" i="2"/>
  <c r="F555" i="2"/>
  <c r="H556" i="2"/>
  <c r="D556" i="2"/>
  <c r="P556" i="2"/>
  <c r="O555" i="2"/>
  <c r="N555" i="2"/>
  <c r="B557" i="2"/>
  <c r="M556" i="2"/>
  <c r="I556" i="2"/>
  <c r="E556" i="2"/>
  <c r="K556" i="2"/>
  <c r="C556" i="2"/>
  <c r="G556" i="2"/>
  <c r="J556" i="2"/>
  <c r="L556" i="2"/>
  <c r="A556" i="2"/>
  <c r="F556" i="2"/>
  <c r="D557" i="2"/>
  <c r="H557" i="2"/>
  <c r="P557" i="2"/>
  <c r="O556" i="2"/>
  <c r="N556" i="2"/>
  <c r="B558" i="2"/>
  <c r="M557" i="2"/>
  <c r="I557" i="2"/>
  <c r="E557" i="2"/>
  <c r="K557" i="2"/>
  <c r="C557" i="2"/>
  <c r="G557" i="2"/>
  <c r="J557" i="2"/>
  <c r="L557" i="2"/>
  <c r="A557" i="2"/>
  <c r="F557" i="2"/>
  <c r="H558" i="2"/>
  <c r="D558" i="2"/>
  <c r="P558" i="2"/>
  <c r="O557" i="2"/>
  <c r="N557" i="2"/>
  <c r="B559" i="2"/>
  <c r="M558" i="2"/>
  <c r="I558" i="2"/>
  <c r="E558" i="2"/>
  <c r="K558" i="2"/>
  <c r="C558" i="2"/>
  <c r="G558" i="2"/>
  <c r="J558" i="2"/>
  <c r="L558" i="2"/>
  <c r="A558" i="2"/>
  <c r="F558" i="2"/>
  <c r="H559" i="2"/>
  <c r="D559" i="2"/>
  <c r="P559" i="2"/>
  <c r="O558" i="2"/>
  <c r="N558" i="2"/>
  <c r="B560" i="2"/>
  <c r="M559" i="2"/>
  <c r="I559" i="2"/>
  <c r="E559" i="2"/>
  <c r="K559" i="2"/>
  <c r="C559" i="2"/>
  <c r="G559" i="2"/>
  <c r="J559" i="2"/>
  <c r="L559" i="2"/>
  <c r="A559" i="2"/>
  <c r="F559" i="2"/>
  <c r="H560" i="2"/>
  <c r="D560" i="2"/>
  <c r="P560" i="2"/>
  <c r="O559" i="2"/>
  <c r="N559" i="2"/>
  <c r="B561" i="2"/>
  <c r="M560" i="2"/>
  <c r="I560" i="2"/>
  <c r="E560" i="2"/>
  <c r="K560" i="2"/>
  <c r="C560" i="2"/>
  <c r="G560" i="2"/>
  <c r="J560" i="2"/>
  <c r="L560" i="2"/>
  <c r="A560" i="2"/>
  <c r="F560" i="2"/>
  <c r="H561" i="2"/>
  <c r="D561" i="2"/>
  <c r="P561" i="2"/>
  <c r="O560" i="2"/>
  <c r="N560" i="2"/>
  <c r="B562" i="2"/>
  <c r="M561" i="2"/>
  <c r="I561" i="2"/>
  <c r="E561" i="2"/>
  <c r="K561" i="2"/>
  <c r="C561" i="2"/>
  <c r="G561" i="2"/>
  <c r="J561" i="2"/>
  <c r="L561" i="2"/>
  <c r="A561" i="2"/>
  <c r="F561" i="2"/>
  <c r="H562" i="2"/>
  <c r="D562" i="2"/>
  <c r="P562" i="2"/>
  <c r="O561" i="2"/>
  <c r="N561" i="2"/>
  <c r="B563" i="2"/>
  <c r="M562" i="2"/>
  <c r="I562" i="2"/>
  <c r="E562" i="2"/>
  <c r="K562" i="2"/>
  <c r="C562" i="2"/>
  <c r="G562" i="2"/>
  <c r="J562" i="2"/>
  <c r="L562" i="2"/>
  <c r="A562" i="2"/>
  <c r="F562" i="2"/>
  <c r="H563" i="2"/>
  <c r="D563" i="2"/>
  <c r="P563" i="2"/>
  <c r="O562" i="2"/>
  <c r="N562" i="2"/>
  <c r="B564" i="2"/>
  <c r="M563" i="2"/>
  <c r="I563" i="2"/>
  <c r="E563" i="2"/>
  <c r="K563" i="2"/>
  <c r="C563" i="2"/>
  <c r="G563" i="2"/>
  <c r="J563" i="2"/>
  <c r="L563" i="2"/>
  <c r="A563" i="2"/>
  <c r="F563" i="2"/>
  <c r="H564" i="2"/>
  <c r="D564" i="2"/>
  <c r="P564" i="2"/>
  <c r="O563" i="2"/>
  <c r="N563" i="2"/>
  <c r="B565" i="2"/>
  <c r="M564" i="2"/>
  <c r="I564" i="2"/>
  <c r="E564" i="2"/>
  <c r="K564" i="2"/>
  <c r="C564" i="2"/>
  <c r="G564" i="2"/>
  <c r="J564" i="2"/>
  <c r="L564" i="2"/>
  <c r="A564" i="2"/>
  <c r="F564" i="2"/>
  <c r="H565" i="2"/>
  <c r="D565" i="2"/>
  <c r="P565" i="2"/>
  <c r="O564" i="2"/>
  <c r="N564" i="2"/>
  <c r="B566" i="2"/>
  <c r="M565" i="2"/>
  <c r="I565" i="2"/>
  <c r="E565" i="2"/>
  <c r="K565" i="2"/>
  <c r="C565" i="2"/>
  <c r="G565" i="2"/>
  <c r="J565" i="2"/>
  <c r="L565" i="2"/>
  <c r="A565" i="2"/>
  <c r="F565" i="2"/>
  <c r="H566" i="2"/>
  <c r="D566" i="2"/>
  <c r="P566" i="2"/>
  <c r="O565" i="2"/>
  <c r="N565" i="2"/>
  <c r="J566" i="2"/>
  <c r="L566" i="2"/>
  <c r="F566" i="2"/>
  <c r="B567" i="2"/>
  <c r="M566" i="2"/>
  <c r="I566" i="2"/>
  <c r="E566" i="2"/>
  <c r="K566" i="2"/>
  <c r="C566" i="2"/>
  <c r="G566" i="2"/>
  <c r="A566" i="2"/>
  <c r="H567" i="2"/>
  <c r="D567" i="2"/>
  <c r="P567" i="2"/>
  <c r="J567" i="2"/>
  <c r="L567" i="2"/>
  <c r="F567" i="2"/>
  <c r="B568" i="2"/>
  <c r="M567" i="2"/>
  <c r="I567" i="2"/>
  <c r="E567" i="2"/>
  <c r="A567" i="2"/>
  <c r="K567" i="2"/>
  <c r="C567" i="2"/>
  <c r="G567" i="2"/>
  <c r="N566" i="2"/>
  <c r="O566" i="2"/>
  <c r="H568" i="2"/>
  <c r="D568" i="2"/>
  <c r="P568" i="2"/>
  <c r="J568" i="2"/>
  <c r="L568" i="2"/>
  <c r="F568" i="2"/>
  <c r="B569" i="2"/>
  <c r="M568" i="2"/>
  <c r="I568" i="2"/>
  <c r="E568" i="2"/>
  <c r="A568" i="2"/>
  <c r="K568" i="2"/>
  <c r="C568" i="2"/>
  <c r="G568" i="2"/>
  <c r="N567" i="2"/>
  <c r="O567" i="2"/>
  <c r="H569" i="2"/>
  <c r="D569" i="2"/>
  <c r="P569" i="2"/>
  <c r="J569" i="2"/>
  <c r="L569" i="2"/>
  <c r="F569" i="2"/>
  <c r="B570" i="2"/>
  <c r="M569" i="2"/>
  <c r="I569" i="2"/>
  <c r="E569" i="2"/>
  <c r="A569" i="2"/>
  <c r="K569" i="2"/>
  <c r="C569" i="2"/>
  <c r="G569" i="2"/>
  <c r="N568" i="2"/>
  <c r="O568" i="2"/>
  <c r="H570" i="2"/>
  <c r="D570" i="2"/>
  <c r="P570" i="2"/>
  <c r="J570" i="2"/>
  <c r="L570" i="2"/>
  <c r="F570" i="2"/>
  <c r="B571" i="2"/>
  <c r="M570" i="2"/>
  <c r="I570" i="2"/>
  <c r="E570" i="2"/>
  <c r="A570" i="2"/>
  <c r="K570" i="2"/>
  <c r="C570" i="2"/>
  <c r="G570" i="2"/>
  <c r="N569" i="2"/>
  <c r="O569" i="2"/>
  <c r="H571" i="2"/>
  <c r="D571" i="2"/>
  <c r="P571" i="2"/>
  <c r="J571" i="2"/>
  <c r="L571" i="2"/>
  <c r="F571" i="2"/>
  <c r="B572" i="2"/>
  <c r="M571" i="2"/>
  <c r="I571" i="2"/>
  <c r="E571" i="2"/>
  <c r="A571" i="2"/>
  <c r="K571" i="2"/>
  <c r="C571" i="2"/>
  <c r="G571" i="2"/>
  <c r="N570" i="2"/>
  <c r="O570" i="2"/>
  <c r="H572" i="2"/>
  <c r="D572" i="2"/>
  <c r="P572" i="2"/>
  <c r="J572" i="2"/>
  <c r="L572" i="2"/>
  <c r="F572" i="2"/>
  <c r="B573" i="2"/>
  <c r="M572" i="2"/>
  <c r="I572" i="2"/>
  <c r="E572" i="2"/>
  <c r="A572" i="2"/>
  <c r="K572" i="2"/>
  <c r="C572" i="2"/>
  <c r="G572" i="2"/>
  <c r="N571" i="2"/>
  <c r="O571" i="2"/>
  <c r="D573" i="2"/>
  <c r="H573" i="2"/>
  <c r="P573" i="2"/>
  <c r="J573" i="2"/>
  <c r="L573" i="2"/>
  <c r="F573" i="2"/>
  <c r="B574" i="2"/>
  <c r="M573" i="2"/>
  <c r="I573" i="2"/>
  <c r="E573" i="2"/>
  <c r="A573" i="2"/>
  <c r="K573" i="2"/>
  <c r="C573" i="2"/>
  <c r="G573" i="2"/>
  <c r="N572" i="2"/>
  <c r="O572" i="2"/>
  <c r="H574" i="2"/>
  <c r="D574" i="2"/>
  <c r="P574" i="2"/>
  <c r="J574" i="2"/>
  <c r="L574" i="2"/>
  <c r="F574" i="2"/>
  <c r="B575" i="2"/>
  <c r="M574" i="2"/>
  <c r="I574" i="2"/>
  <c r="E574" i="2"/>
  <c r="A574" i="2"/>
  <c r="K574" i="2"/>
  <c r="C574" i="2"/>
  <c r="G574" i="2"/>
  <c r="N573" i="2"/>
  <c r="O573" i="2"/>
  <c r="H575" i="2"/>
  <c r="D575" i="2"/>
  <c r="P575" i="2"/>
  <c r="J575" i="2"/>
  <c r="L575" i="2"/>
  <c r="F575" i="2"/>
  <c r="B576" i="2"/>
  <c r="M575" i="2"/>
  <c r="I575" i="2"/>
  <c r="E575" i="2"/>
  <c r="A575" i="2"/>
  <c r="K575" i="2"/>
  <c r="C575" i="2"/>
  <c r="G575" i="2"/>
  <c r="N574" i="2"/>
  <c r="O574" i="2"/>
  <c r="H576" i="2"/>
  <c r="D576" i="2"/>
  <c r="P576" i="2"/>
  <c r="J576" i="2"/>
  <c r="L576" i="2"/>
  <c r="F576" i="2"/>
  <c r="B577" i="2"/>
  <c r="M576" i="2"/>
  <c r="I576" i="2"/>
  <c r="E576" i="2"/>
  <c r="A576" i="2"/>
  <c r="K576" i="2"/>
  <c r="C576" i="2"/>
  <c r="G576" i="2"/>
  <c r="N575" i="2"/>
  <c r="O575" i="2"/>
  <c r="H577" i="2"/>
  <c r="D577" i="2"/>
  <c r="P577" i="2"/>
  <c r="J577" i="2"/>
  <c r="L577" i="2"/>
  <c r="F577" i="2"/>
  <c r="B578" i="2"/>
  <c r="M577" i="2"/>
  <c r="I577" i="2"/>
  <c r="E577" i="2"/>
  <c r="A577" i="2"/>
  <c r="K577" i="2"/>
  <c r="C577" i="2"/>
  <c r="G577" i="2"/>
  <c r="N576" i="2"/>
  <c r="O576" i="2"/>
  <c r="H578" i="2"/>
  <c r="D578" i="2"/>
  <c r="P578" i="2"/>
  <c r="J578" i="2"/>
  <c r="L578" i="2"/>
  <c r="F578" i="2"/>
  <c r="B579" i="2"/>
  <c r="M578" i="2"/>
  <c r="I578" i="2"/>
  <c r="E578" i="2"/>
  <c r="A578" i="2"/>
  <c r="K578" i="2"/>
  <c r="C578" i="2"/>
  <c r="G578" i="2"/>
  <c r="N577" i="2"/>
  <c r="O577" i="2"/>
  <c r="H579" i="2"/>
  <c r="D579" i="2"/>
  <c r="P579" i="2"/>
  <c r="J579" i="2"/>
  <c r="L579" i="2"/>
  <c r="F579" i="2"/>
  <c r="B580" i="2"/>
  <c r="M579" i="2"/>
  <c r="I579" i="2"/>
  <c r="E579" i="2"/>
  <c r="A579" i="2"/>
  <c r="K579" i="2"/>
  <c r="C579" i="2"/>
  <c r="G579" i="2"/>
  <c r="N578" i="2"/>
  <c r="O578" i="2"/>
  <c r="H580" i="2"/>
  <c r="D580" i="2"/>
  <c r="P580" i="2"/>
  <c r="J580" i="2"/>
  <c r="L580" i="2"/>
  <c r="F580" i="2"/>
  <c r="B581" i="2"/>
  <c r="M580" i="2"/>
  <c r="I580" i="2"/>
  <c r="E580" i="2"/>
  <c r="A580" i="2"/>
  <c r="K580" i="2"/>
  <c r="C580" i="2"/>
  <c r="G580" i="2"/>
  <c r="N579" i="2"/>
  <c r="O579" i="2"/>
  <c r="D581" i="2"/>
  <c r="H581" i="2"/>
  <c r="P581" i="2"/>
  <c r="J581" i="2"/>
  <c r="L581" i="2"/>
  <c r="F581" i="2"/>
  <c r="B582" i="2"/>
  <c r="M581" i="2"/>
  <c r="I581" i="2"/>
  <c r="E581" i="2"/>
  <c r="A581" i="2"/>
  <c r="K581" i="2"/>
  <c r="C581" i="2"/>
  <c r="G581" i="2"/>
  <c r="N580" i="2"/>
  <c r="O580" i="2"/>
  <c r="H582" i="2"/>
  <c r="D582" i="2"/>
  <c r="P582" i="2"/>
  <c r="N581" i="2"/>
  <c r="O581" i="2"/>
  <c r="J582" i="2"/>
  <c r="L582" i="2"/>
  <c r="F582" i="2"/>
  <c r="B583" i="2"/>
  <c r="M582" i="2"/>
  <c r="I582" i="2"/>
  <c r="E582" i="2"/>
  <c r="A582" i="2"/>
  <c r="K582" i="2"/>
  <c r="C582" i="2"/>
  <c r="G582" i="2"/>
  <c r="H583" i="2"/>
  <c r="D583" i="2"/>
  <c r="P583" i="2"/>
  <c r="N582" i="2"/>
  <c r="O582" i="2"/>
  <c r="J583" i="2"/>
  <c r="L583" i="2"/>
  <c r="F583" i="2"/>
  <c r="B584" i="2"/>
  <c r="M583" i="2"/>
  <c r="I583" i="2"/>
  <c r="E583" i="2"/>
  <c r="A583" i="2"/>
  <c r="K583" i="2"/>
  <c r="C583" i="2"/>
  <c r="G583" i="2"/>
  <c r="H584" i="2"/>
  <c r="D584" i="2"/>
  <c r="P584" i="2"/>
  <c r="N583" i="2"/>
  <c r="O583" i="2"/>
  <c r="J584" i="2"/>
  <c r="L584" i="2"/>
  <c r="F584" i="2"/>
  <c r="B585" i="2"/>
  <c r="M584" i="2"/>
  <c r="I584" i="2"/>
  <c r="E584" i="2"/>
  <c r="A584" i="2"/>
  <c r="K584" i="2"/>
  <c r="C584" i="2"/>
  <c r="G584" i="2"/>
  <c r="H585" i="2"/>
  <c r="D585" i="2"/>
  <c r="P585" i="2"/>
  <c r="N584" i="2"/>
  <c r="O584" i="2"/>
  <c r="J585" i="2"/>
  <c r="L585" i="2"/>
  <c r="F585" i="2"/>
  <c r="B586" i="2"/>
  <c r="M585" i="2"/>
  <c r="I585" i="2"/>
  <c r="E585" i="2"/>
  <c r="A585" i="2"/>
  <c r="K585" i="2"/>
  <c r="C585" i="2"/>
  <c r="G585" i="2"/>
  <c r="H586" i="2"/>
  <c r="D586" i="2"/>
  <c r="P586" i="2"/>
  <c r="N585" i="2"/>
  <c r="O585" i="2"/>
  <c r="J586" i="2"/>
  <c r="L586" i="2"/>
  <c r="F586" i="2"/>
  <c r="B587" i="2"/>
  <c r="M586" i="2"/>
  <c r="I586" i="2"/>
  <c r="E586" i="2"/>
  <c r="A586" i="2"/>
  <c r="K586" i="2"/>
  <c r="C586" i="2"/>
  <c r="G586" i="2"/>
  <c r="H587" i="2"/>
  <c r="D587" i="2"/>
  <c r="P587" i="2"/>
  <c r="N586" i="2"/>
  <c r="O586" i="2"/>
  <c r="J587" i="2"/>
  <c r="L587" i="2"/>
  <c r="F587" i="2"/>
  <c r="B588" i="2"/>
  <c r="M587" i="2"/>
  <c r="I587" i="2"/>
  <c r="E587" i="2"/>
  <c r="A587" i="2"/>
  <c r="K587" i="2"/>
  <c r="C587" i="2"/>
  <c r="G587" i="2"/>
  <c r="H588" i="2"/>
  <c r="D588" i="2"/>
  <c r="P588" i="2"/>
  <c r="N587" i="2"/>
  <c r="O587" i="2"/>
  <c r="J588" i="2"/>
  <c r="L588" i="2"/>
  <c r="F588" i="2"/>
  <c r="B589" i="2"/>
  <c r="M588" i="2"/>
  <c r="I588" i="2"/>
  <c r="E588" i="2"/>
  <c r="A588" i="2"/>
  <c r="K588" i="2"/>
  <c r="C588" i="2"/>
  <c r="G588" i="2"/>
  <c r="D589" i="2"/>
  <c r="H589" i="2"/>
  <c r="P589" i="2"/>
  <c r="N588" i="2"/>
  <c r="O588" i="2"/>
  <c r="J589" i="2"/>
  <c r="L589" i="2"/>
  <c r="F589" i="2"/>
  <c r="B590" i="2"/>
  <c r="M589" i="2"/>
  <c r="I589" i="2"/>
  <c r="E589" i="2"/>
  <c r="A589" i="2"/>
  <c r="K589" i="2"/>
  <c r="C589" i="2"/>
  <c r="G589" i="2"/>
  <c r="H590" i="2"/>
  <c r="D590" i="2"/>
  <c r="P590" i="2"/>
  <c r="N589" i="2"/>
  <c r="O589" i="2"/>
  <c r="J590" i="2"/>
  <c r="L590" i="2"/>
  <c r="F590" i="2"/>
  <c r="B591" i="2"/>
  <c r="M590" i="2"/>
  <c r="I590" i="2"/>
  <c r="E590" i="2"/>
  <c r="A590" i="2"/>
  <c r="K590" i="2"/>
  <c r="C590" i="2"/>
  <c r="G590" i="2"/>
  <c r="H591" i="2"/>
  <c r="D591" i="2"/>
  <c r="P591" i="2"/>
  <c r="N590" i="2"/>
  <c r="O590" i="2"/>
  <c r="J591" i="2"/>
  <c r="L591" i="2"/>
  <c r="F591" i="2"/>
  <c r="B592" i="2"/>
  <c r="M591" i="2"/>
  <c r="I591" i="2"/>
  <c r="E591" i="2"/>
  <c r="A591" i="2"/>
  <c r="K591" i="2"/>
  <c r="C591" i="2"/>
  <c r="G591" i="2"/>
  <c r="H592" i="2"/>
  <c r="D592" i="2"/>
  <c r="P592" i="2"/>
  <c r="N591" i="2"/>
  <c r="O591" i="2"/>
  <c r="J592" i="2"/>
  <c r="L592" i="2"/>
  <c r="F592" i="2"/>
  <c r="B593" i="2"/>
  <c r="M592" i="2"/>
  <c r="I592" i="2"/>
  <c r="E592" i="2"/>
  <c r="A592" i="2"/>
  <c r="K592" i="2"/>
  <c r="C592" i="2"/>
  <c r="G592" i="2"/>
  <c r="H593" i="2"/>
  <c r="D593" i="2"/>
  <c r="P593" i="2"/>
  <c r="N592" i="2"/>
  <c r="O592" i="2"/>
  <c r="J593" i="2"/>
  <c r="L593" i="2"/>
  <c r="F593" i="2"/>
  <c r="B594" i="2"/>
  <c r="M593" i="2"/>
  <c r="I593" i="2"/>
  <c r="E593" i="2"/>
  <c r="A593" i="2"/>
  <c r="K593" i="2"/>
  <c r="C593" i="2"/>
  <c r="G593" i="2"/>
  <c r="H594" i="2"/>
  <c r="D594" i="2"/>
  <c r="P594" i="2"/>
  <c r="N593" i="2"/>
  <c r="O593" i="2"/>
  <c r="J594" i="2"/>
  <c r="L594" i="2"/>
  <c r="F594" i="2"/>
  <c r="B595" i="2"/>
  <c r="M594" i="2"/>
  <c r="I594" i="2"/>
  <c r="E594" i="2"/>
  <c r="A594" i="2"/>
  <c r="K594" i="2"/>
  <c r="C594" i="2"/>
  <c r="G594" i="2"/>
  <c r="H595" i="2"/>
  <c r="D595" i="2"/>
  <c r="P595" i="2"/>
  <c r="N594" i="2"/>
  <c r="O594" i="2"/>
  <c r="J595" i="2"/>
  <c r="L595" i="2"/>
  <c r="F595" i="2"/>
  <c r="B596" i="2"/>
  <c r="M595" i="2"/>
  <c r="I595" i="2"/>
  <c r="E595" i="2"/>
  <c r="A595" i="2"/>
  <c r="K595" i="2"/>
  <c r="C595" i="2"/>
  <c r="G595" i="2"/>
  <c r="H596" i="2"/>
  <c r="D596" i="2"/>
  <c r="P596" i="2"/>
  <c r="N595" i="2"/>
  <c r="O595" i="2"/>
  <c r="J596" i="2"/>
  <c r="L596" i="2"/>
  <c r="F596" i="2"/>
  <c r="B597" i="2"/>
  <c r="M596" i="2"/>
  <c r="I596" i="2"/>
  <c r="E596" i="2"/>
  <c r="A596" i="2"/>
  <c r="K596" i="2"/>
  <c r="C596" i="2"/>
  <c r="G596" i="2"/>
  <c r="H597" i="2"/>
  <c r="D597" i="2"/>
  <c r="P597" i="2"/>
  <c r="N596" i="2"/>
  <c r="O596" i="2"/>
  <c r="J597" i="2"/>
  <c r="L597" i="2"/>
  <c r="F597" i="2"/>
  <c r="B598" i="2"/>
  <c r="M597" i="2"/>
  <c r="I597" i="2"/>
  <c r="E597" i="2"/>
  <c r="A597" i="2"/>
  <c r="K597" i="2"/>
  <c r="C597" i="2"/>
  <c r="G597" i="2"/>
  <c r="H598" i="2"/>
  <c r="D598" i="2"/>
  <c r="P598" i="2"/>
  <c r="N597" i="2"/>
  <c r="O597" i="2"/>
  <c r="J598" i="2"/>
  <c r="L598" i="2"/>
  <c r="F598" i="2"/>
  <c r="B599" i="2"/>
  <c r="M598" i="2"/>
  <c r="I598" i="2"/>
  <c r="E598" i="2"/>
  <c r="A598" i="2"/>
  <c r="K598" i="2"/>
  <c r="C598" i="2"/>
  <c r="G598" i="2"/>
  <c r="H599" i="2"/>
  <c r="D599" i="2"/>
  <c r="P599" i="2"/>
  <c r="N598" i="2"/>
  <c r="O598" i="2"/>
  <c r="J599" i="2"/>
  <c r="L599" i="2"/>
  <c r="F599" i="2"/>
  <c r="B600" i="2"/>
  <c r="M599" i="2"/>
  <c r="I599" i="2"/>
  <c r="E599" i="2"/>
  <c r="A599" i="2"/>
  <c r="K599" i="2"/>
  <c r="C599" i="2"/>
  <c r="G599" i="2"/>
  <c r="H600" i="2"/>
  <c r="D600" i="2"/>
  <c r="P600" i="2"/>
  <c r="N599" i="2"/>
  <c r="O599" i="2"/>
  <c r="J600" i="2"/>
  <c r="L600" i="2"/>
  <c r="F600" i="2"/>
  <c r="B601" i="2"/>
  <c r="M600" i="2"/>
  <c r="I600" i="2"/>
  <c r="E600" i="2"/>
  <c r="A600" i="2"/>
  <c r="K600" i="2"/>
  <c r="C600" i="2"/>
  <c r="G600" i="2"/>
  <c r="H601" i="2"/>
  <c r="D601" i="2"/>
  <c r="P601" i="2"/>
  <c r="N600" i="2"/>
  <c r="O600" i="2"/>
  <c r="J601" i="2"/>
  <c r="L601" i="2"/>
  <c r="F601" i="2"/>
  <c r="B602" i="2"/>
  <c r="M601" i="2"/>
  <c r="I601" i="2"/>
  <c r="E601" i="2"/>
  <c r="A601" i="2"/>
  <c r="K601" i="2"/>
  <c r="C601" i="2"/>
  <c r="G601" i="2"/>
  <c r="H602" i="2"/>
  <c r="D602" i="2"/>
  <c r="P602" i="2"/>
  <c r="N601" i="2"/>
  <c r="O601" i="2"/>
  <c r="J602" i="2"/>
  <c r="L602" i="2"/>
  <c r="F602" i="2"/>
  <c r="B603" i="2"/>
  <c r="M602" i="2"/>
  <c r="I602" i="2"/>
  <c r="E602" i="2"/>
  <c r="A602" i="2"/>
  <c r="K602" i="2"/>
  <c r="C602" i="2"/>
  <c r="G602" i="2"/>
  <c r="H603" i="2"/>
  <c r="D603" i="2"/>
  <c r="P603" i="2"/>
  <c r="N602" i="2"/>
  <c r="O602" i="2"/>
  <c r="J603" i="2"/>
  <c r="L603" i="2"/>
  <c r="F603" i="2"/>
  <c r="B604" i="2"/>
  <c r="M603" i="2"/>
  <c r="I603" i="2"/>
  <c r="E603" i="2"/>
  <c r="A603" i="2"/>
  <c r="K603" i="2"/>
  <c r="C603" i="2"/>
  <c r="G603" i="2"/>
  <c r="H604" i="2"/>
  <c r="D604" i="2"/>
  <c r="P604" i="2"/>
  <c r="N603" i="2"/>
  <c r="O603" i="2"/>
  <c r="J604" i="2"/>
  <c r="L604" i="2"/>
  <c r="F604" i="2"/>
  <c r="B605" i="2"/>
  <c r="M604" i="2"/>
  <c r="I604" i="2"/>
  <c r="E604" i="2"/>
  <c r="A604" i="2"/>
  <c r="K604" i="2"/>
  <c r="C604" i="2"/>
  <c r="G604" i="2"/>
  <c r="D605" i="2"/>
  <c r="H605" i="2"/>
  <c r="P605" i="2"/>
  <c r="N604" i="2"/>
  <c r="O604" i="2"/>
  <c r="J605" i="2"/>
  <c r="L605" i="2"/>
  <c r="F605" i="2"/>
  <c r="B606" i="2"/>
  <c r="M605" i="2"/>
  <c r="I605" i="2"/>
  <c r="E605" i="2"/>
  <c r="A605" i="2"/>
  <c r="K605" i="2"/>
  <c r="C605" i="2"/>
  <c r="G605" i="2"/>
  <c r="H606" i="2"/>
  <c r="D606" i="2"/>
  <c r="P606" i="2"/>
  <c r="N605" i="2"/>
  <c r="O605" i="2"/>
  <c r="J606" i="2"/>
  <c r="L606" i="2"/>
  <c r="F606" i="2"/>
  <c r="B607" i="2"/>
  <c r="M606" i="2"/>
  <c r="I606" i="2"/>
  <c r="E606" i="2"/>
  <c r="A606" i="2"/>
  <c r="K606" i="2"/>
  <c r="C606" i="2"/>
  <c r="G606" i="2"/>
  <c r="H607" i="2"/>
  <c r="D607" i="2"/>
  <c r="P607" i="2"/>
  <c r="N606" i="2"/>
  <c r="O606" i="2"/>
  <c r="J607" i="2"/>
  <c r="L607" i="2"/>
  <c r="F607" i="2"/>
  <c r="B608" i="2"/>
  <c r="M607" i="2"/>
  <c r="I607" i="2"/>
  <c r="E607" i="2"/>
  <c r="A607" i="2"/>
  <c r="K607" i="2"/>
  <c r="C607" i="2"/>
  <c r="G607" i="2"/>
  <c r="H608" i="2"/>
  <c r="D608" i="2"/>
  <c r="P608" i="2"/>
  <c r="N607" i="2"/>
  <c r="O607" i="2"/>
  <c r="J608" i="2"/>
  <c r="L608" i="2"/>
  <c r="F608" i="2"/>
  <c r="B609" i="2"/>
  <c r="M608" i="2"/>
  <c r="I608" i="2"/>
  <c r="E608" i="2"/>
  <c r="A608" i="2"/>
  <c r="K608" i="2"/>
  <c r="C608" i="2"/>
  <c r="G608" i="2"/>
  <c r="H609" i="2"/>
  <c r="D609" i="2"/>
  <c r="P609" i="2"/>
  <c r="N608" i="2"/>
  <c r="O608" i="2"/>
  <c r="J609" i="2"/>
  <c r="L609" i="2"/>
  <c r="F609" i="2"/>
  <c r="B610" i="2"/>
  <c r="M609" i="2"/>
  <c r="I609" i="2"/>
  <c r="E609" i="2"/>
  <c r="A609" i="2"/>
  <c r="K609" i="2"/>
  <c r="C609" i="2"/>
  <c r="G609" i="2"/>
  <c r="H610" i="2"/>
  <c r="D610" i="2"/>
  <c r="P610" i="2"/>
  <c r="N609" i="2"/>
  <c r="O609" i="2"/>
  <c r="J610" i="2"/>
  <c r="L610" i="2"/>
  <c r="F610" i="2"/>
  <c r="B611" i="2"/>
  <c r="M610" i="2"/>
  <c r="I610" i="2"/>
  <c r="E610" i="2"/>
  <c r="A610" i="2"/>
  <c r="K610" i="2"/>
  <c r="C610" i="2"/>
  <c r="G610" i="2"/>
  <c r="H611" i="2"/>
  <c r="D611" i="2"/>
  <c r="P611" i="2"/>
  <c r="N610" i="2"/>
  <c r="O610" i="2"/>
  <c r="J611" i="2"/>
  <c r="L611" i="2"/>
  <c r="F611" i="2"/>
  <c r="B612" i="2"/>
  <c r="M611" i="2"/>
  <c r="I611" i="2"/>
  <c r="E611" i="2"/>
  <c r="A611" i="2"/>
  <c r="K611" i="2"/>
  <c r="C611" i="2"/>
  <c r="G611" i="2"/>
  <c r="H612" i="2"/>
  <c r="D612" i="2"/>
  <c r="P612" i="2"/>
  <c r="J612" i="2"/>
  <c r="L612" i="2"/>
  <c r="F612" i="2"/>
  <c r="B613" i="2"/>
  <c r="M612" i="2"/>
  <c r="I612" i="2"/>
  <c r="E612" i="2"/>
  <c r="A612" i="2"/>
  <c r="K612" i="2"/>
  <c r="C612" i="2"/>
  <c r="G612" i="2"/>
  <c r="N611" i="2"/>
  <c r="O611" i="2"/>
  <c r="D613" i="2"/>
  <c r="H613" i="2"/>
  <c r="P613" i="2"/>
  <c r="J613" i="2"/>
  <c r="L613" i="2"/>
  <c r="F613" i="2"/>
  <c r="B614" i="2"/>
  <c r="M613" i="2"/>
  <c r="I613" i="2"/>
  <c r="E613" i="2"/>
  <c r="A613" i="2"/>
  <c r="K613" i="2"/>
  <c r="C613" i="2"/>
  <c r="G613" i="2"/>
  <c r="N612" i="2"/>
  <c r="O612" i="2"/>
  <c r="H614" i="2"/>
  <c r="D614" i="2"/>
  <c r="P614" i="2"/>
  <c r="N613" i="2"/>
  <c r="O613" i="2"/>
  <c r="J614" i="2"/>
  <c r="L614" i="2"/>
  <c r="F614" i="2"/>
  <c r="B615" i="2"/>
  <c r="M614" i="2"/>
  <c r="I614" i="2"/>
  <c r="E614" i="2"/>
  <c r="A614" i="2"/>
  <c r="K614" i="2"/>
  <c r="C614" i="2"/>
  <c r="G614" i="2"/>
  <c r="H615" i="2"/>
  <c r="D615" i="2"/>
  <c r="P615" i="2"/>
  <c r="N614" i="2"/>
  <c r="O614" i="2"/>
  <c r="J615" i="2"/>
  <c r="L615" i="2"/>
  <c r="F615" i="2"/>
  <c r="B616" i="2"/>
  <c r="M615" i="2"/>
  <c r="I615" i="2"/>
  <c r="E615" i="2"/>
  <c r="A615" i="2"/>
  <c r="K615" i="2"/>
  <c r="C615" i="2"/>
  <c r="G615" i="2"/>
  <c r="H616" i="2"/>
  <c r="D616" i="2"/>
  <c r="P616" i="2"/>
  <c r="N615" i="2"/>
  <c r="O615" i="2"/>
  <c r="J616" i="2"/>
  <c r="L616" i="2"/>
  <c r="F616" i="2"/>
  <c r="B617" i="2"/>
  <c r="M616" i="2"/>
  <c r="I616" i="2"/>
  <c r="E616" i="2"/>
  <c r="A616" i="2"/>
  <c r="K616" i="2"/>
  <c r="C616" i="2"/>
  <c r="G616" i="2"/>
  <c r="H617" i="2"/>
  <c r="D617" i="2"/>
  <c r="P617" i="2"/>
  <c r="N616" i="2"/>
  <c r="O616" i="2"/>
  <c r="J617" i="2"/>
  <c r="L617" i="2"/>
  <c r="F617" i="2"/>
  <c r="B618" i="2"/>
  <c r="M617" i="2"/>
  <c r="I617" i="2"/>
  <c r="E617" i="2"/>
  <c r="A617" i="2"/>
  <c r="K617" i="2"/>
  <c r="C617" i="2"/>
  <c r="G617" i="2"/>
  <c r="H618" i="2"/>
  <c r="D618" i="2"/>
  <c r="P618" i="2"/>
  <c r="N617" i="2"/>
  <c r="O617" i="2"/>
  <c r="J618" i="2"/>
  <c r="L618" i="2"/>
  <c r="F618" i="2"/>
  <c r="B619" i="2"/>
  <c r="M618" i="2"/>
  <c r="I618" i="2"/>
  <c r="E618" i="2"/>
  <c r="A618" i="2"/>
  <c r="K618" i="2"/>
  <c r="C618" i="2"/>
  <c r="G618" i="2"/>
  <c r="H619" i="2"/>
  <c r="D619" i="2"/>
  <c r="P619" i="2"/>
  <c r="N618" i="2"/>
  <c r="O618" i="2"/>
  <c r="J619" i="2"/>
  <c r="L619" i="2"/>
  <c r="F619" i="2"/>
  <c r="B620" i="2"/>
  <c r="M619" i="2"/>
  <c r="I619" i="2"/>
  <c r="E619" i="2"/>
  <c r="A619" i="2"/>
  <c r="K619" i="2"/>
  <c r="C619" i="2"/>
  <c r="G619" i="2"/>
  <c r="H620" i="2"/>
  <c r="D620" i="2"/>
  <c r="P620" i="2"/>
  <c r="N619" i="2"/>
  <c r="O619" i="2"/>
  <c r="J620" i="2"/>
  <c r="L620" i="2"/>
  <c r="F620" i="2"/>
  <c r="B621" i="2"/>
  <c r="M620" i="2"/>
  <c r="I620" i="2"/>
  <c r="E620" i="2"/>
  <c r="A620" i="2"/>
  <c r="K620" i="2"/>
  <c r="C620" i="2"/>
  <c r="G620" i="2"/>
  <c r="D621" i="2"/>
  <c r="H621" i="2"/>
  <c r="P621" i="2"/>
  <c r="N620" i="2"/>
  <c r="O620" i="2"/>
  <c r="J621" i="2"/>
  <c r="L621" i="2"/>
  <c r="F621" i="2"/>
  <c r="B622" i="2"/>
  <c r="M621" i="2"/>
  <c r="I621" i="2"/>
  <c r="E621" i="2"/>
  <c r="A621" i="2"/>
  <c r="K621" i="2"/>
  <c r="C621" i="2"/>
  <c r="G621" i="2"/>
  <c r="H622" i="2"/>
  <c r="D622" i="2"/>
  <c r="P622" i="2"/>
  <c r="N621" i="2"/>
  <c r="O621" i="2"/>
  <c r="J622" i="2"/>
  <c r="L622" i="2"/>
  <c r="F622" i="2"/>
  <c r="B623" i="2"/>
  <c r="M622" i="2"/>
  <c r="I622" i="2"/>
  <c r="E622" i="2"/>
  <c r="A622" i="2"/>
  <c r="K622" i="2"/>
  <c r="C622" i="2"/>
  <c r="G622" i="2"/>
  <c r="H623" i="2"/>
  <c r="D623" i="2"/>
  <c r="P623" i="2"/>
  <c r="N622" i="2"/>
  <c r="O622" i="2"/>
  <c r="J623" i="2"/>
  <c r="L623" i="2"/>
  <c r="F623" i="2"/>
  <c r="B624" i="2"/>
  <c r="M623" i="2"/>
  <c r="I623" i="2"/>
  <c r="E623" i="2"/>
  <c r="A623" i="2"/>
  <c r="K623" i="2"/>
  <c r="C623" i="2"/>
  <c r="G623" i="2"/>
  <c r="H624" i="2"/>
  <c r="D624" i="2"/>
  <c r="P624" i="2"/>
  <c r="N623" i="2"/>
  <c r="O623" i="2"/>
  <c r="J624" i="2"/>
  <c r="L624" i="2"/>
  <c r="F624" i="2"/>
  <c r="B625" i="2"/>
  <c r="M624" i="2"/>
  <c r="I624" i="2"/>
  <c r="E624" i="2"/>
  <c r="A624" i="2"/>
  <c r="K624" i="2"/>
  <c r="C624" i="2"/>
  <c r="G624" i="2"/>
  <c r="H625" i="2"/>
  <c r="D625" i="2"/>
  <c r="P625" i="2"/>
  <c r="N624" i="2"/>
  <c r="O624" i="2"/>
  <c r="J625" i="2"/>
  <c r="L625" i="2"/>
  <c r="F625" i="2"/>
  <c r="B626" i="2"/>
  <c r="M625" i="2"/>
  <c r="I625" i="2"/>
  <c r="E625" i="2"/>
  <c r="A625" i="2"/>
  <c r="K625" i="2"/>
  <c r="C625" i="2"/>
  <c r="G625" i="2"/>
  <c r="H626" i="2"/>
  <c r="D626" i="2"/>
  <c r="P626" i="2"/>
  <c r="N625" i="2"/>
  <c r="O625" i="2"/>
  <c r="J626" i="2"/>
  <c r="L626" i="2"/>
  <c r="F626" i="2"/>
  <c r="B627" i="2"/>
  <c r="M626" i="2"/>
  <c r="I626" i="2"/>
  <c r="E626" i="2"/>
  <c r="A626" i="2"/>
  <c r="K626" i="2"/>
  <c r="C626" i="2"/>
  <c r="G626" i="2"/>
  <c r="H627" i="2"/>
  <c r="D627" i="2"/>
  <c r="P627" i="2"/>
  <c r="N626" i="2"/>
  <c r="O626" i="2"/>
  <c r="J627" i="2"/>
  <c r="L627" i="2"/>
  <c r="F627" i="2"/>
  <c r="B628" i="2"/>
  <c r="M627" i="2"/>
  <c r="I627" i="2"/>
  <c r="E627" i="2"/>
  <c r="A627" i="2"/>
  <c r="K627" i="2"/>
  <c r="C627" i="2"/>
  <c r="G627" i="2"/>
  <c r="H628" i="2"/>
  <c r="D628" i="2"/>
  <c r="P628" i="2"/>
  <c r="N627" i="2"/>
  <c r="O627" i="2"/>
  <c r="J628" i="2"/>
  <c r="L628" i="2"/>
  <c r="F628" i="2"/>
  <c r="B629" i="2"/>
  <c r="M628" i="2"/>
  <c r="I628" i="2"/>
  <c r="E628" i="2"/>
  <c r="A628" i="2"/>
  <c r="K628" i="2"/>
  <c r="C628" i="2"/>
  <c r="G628" i="2"/>
  <c r="H629" i="2"/>
  <c r="D629" i="2"/>
  <c r="P629" i="2"/>
  <c r="N628" i="2"/>
  <c r="O628" i="2"/>
  <c r="J629" i="2"/>
  <c r="L629" i="2"/>
  <c r="F629" i="2"/>
  <c r="B630" i="2"/>
  <c r="M629" i="2"/>
  <c r="I629" i="2"/>
  <c r="E629" i="2"/>
  <c r="A629" i="2"/>
  <c r="K629" i="2"/>
  <c r="C629" i="2"/>
  <c r="G629" i="2"/>
  <c r="H630" i="2"/>
  <c r="D630" i="2"/>
  <c r="P630" i="2"/>
  <c r="N629" i="2"/>
  <c r="O629" i="2"/>
  <c r="B631" i="2"/>
  <c r="J630" i="2"/>
  <c r="L630" i="2"/>
  <c r="F630" i="2"/>
  <c r="M630" i="2"/>
  <c r="I630" i="2"/>
  <c r="E630" i="2"/>
  <c r="A630" i="2"/>
  <c r="K630" i="2"/>
  <c r="C630" i="2"/>
  <c r="G630" i="2"/>
  <c r="H631" i="2"/>
  <c r="D631" i="2"/>
  <c r="P631" i="2"/>
  <c r="N630" i="2"/>
  <c r="O630" i="2"/>
  <c r="B632" i="2"/>
  <c r="M631" i="2"/>
  <c r="I631" i="2"/>
  <c r="E631" i="2"/>
  <c r="C631" i="2"/>
  <c r="G631" i="2"/>
  <c r="K631" i="2"/>
  <c r="F631" i="2"/>
  <c r="A631" i="2"/>
  <c r="J631" i="2"/>
  <c r="L631" i="2"/>
  <c r="H632" i="2"/>
  <c r="D632" i="2"/>
  <c r="P632" i="2"/>
  <c r="N631" i="2"/>
  <c r="O631" i="2"/>
  <c r="B633" i="2"/>
  <c r="M632" i="2"/>
  <c r="I632" i="2"/>
  <c r="E632" i="2"/>
  <c r="C632" i="2"/>
  <c r="G632" i="2"/>
  <c r="K632" i="2"/>
  <c r="F632" i="2"/>
  <c r="A632" i="2"/>
  <c r="J632" i="2"/>
  <c r="L632" i="2"/>
  <c r="H633" i="2"/>
  <c r="D633" i="2"/>
  <c r="P633" i="2"/>
  <c r="N632" i="2"/>
  <c r="O632" i="2"/>
  <c r="B634" i="2"/>
  <c r="M633" i="2"/>
  <c r="I633" i="2"/>
  <c r="E633" i="2"/>
  <c r="C633" i="2"/>
  <c r="G633" i="2"/>
  <c r="K633" i="2"/>
  <c r="F633" i="2"/>
  <c r="A633" i="2"/>
  <c r="J633" i="2"/>
  <c r="L633" i="2"/>
  <c r="H634" i="2"/>
  <c r="D634" i="2"/>
  <c r="P634" i="2"/>
  <c r="N633" i="2"/>
  <c r="O633" i="2"/>
  <c r="B635" i="2"/>
  <c r="M634" i="2"/>
  <c r="I634" i="2"/>
  <c r="E634" i="2"/>
  <c r="C634" i="2"/>
  <c r="G634" i="2"/>
  <c r="K634" i="2"/>
  <c r="F634" i="2"/>
  <c r="A634" i="2"/>
  <c r="J634" i="2"/>
  <c r="L634" i="2"/>
  <c r="H635" i="2"/>
  <c r="D635" i="2"/>
  <c r="P635" i="2"/>
  <c r="N634" i="2"/>
  <c r="O634" i="2"/>
  <c r="B636" i="2"/>
  <c r="M635" i="2"/>
  <c r="I635" i="2"/>
  <c r="E635" i="2"/>
  <c r="C635" i="2"/>
  <c r="G635" i="2"/>
  <c r="K635" i="2"/>
  <c r="F635" i="2"/>
  <c r="A635" i="2"/>
  <c r="J635" i="2"/>
  <c r="L635" i="2"/>
  <c r="H636" i="2"/>
  <c r="D636" i="2"/>
  <c r="P636" i="2"/>
  <c r="N635" i="2"/>
  <c r="O635" i="2"/>
  <c r="B637" i="2"/>
  <c r="M636" i="2"/>
  <c r="I636" i="2"/>
  <c r="E636" i="2"/>
  <c r="C636" i="2"/>
  <c r="G636" i="2"/>
  <c r="K636" i="2"/>
  <c r="F636" i="2"/>
  <c r="A636" i="2"/>
  <c r="J636" i="2"/>
  <c r="L636" i="2"/>
  <c r="D637" i="2"/>
  <c r="H637" i="2"/>
  <c r="P637" i="2"/>
  <c r="N636" i="2"/>
  <c r="O636" i="2"/>
  <c r="B638" i="2"/>
  <c r="M637" i="2"/>
  <c r="I637" i="2"/>
  <c r="E637" i="2"/>
  <c r="C637" i="2"/>
  <c r="G637" i="2"/>
  <c r="K637" i="2"/>
  <c r="F637" i="2"/>
  <c r="A637" i="2"/>
  <c r="J637" i="2"/>
  <c r="L637" i="2"/>
  <c r="H638" i="2"/>
  <c r="D638" i="2"/>
  <c r="P638" i="2"/>
  <c r="N637" i="2"/>
  <c r="O637" i="2"/>
  <c r="B639" i="2"/>
  <c r="M638" i="2"/>
  <c r="I638" i="2"/>
  <c r="E638" i="2"/>
  <c r="C638" i="2"/>
  <c r="G638" i="2"/>
  <c r="K638" i="2"/>
  <c r="F638" i="2"/>
  <c r="A638" i="2"/>
  <c r="J638" i="2"/>
  <c r="L638" i="2"/>
  <c r="H639" i="2"/>
  <c r="D639" i="2"/>
  <c r="P639" i="2"/>
  <c r="N638" i="2"/>
  <c r="O638" i="2"/>
  <c r="B640" i="2"/>
  <c r="M639" i="2"/>
  <c r="I639" i="2"/>
  <c r="E639" i="2"/>
  <c r="C639" i="2"/>
  <c r="G639" i="2"/>
  <c r="K639" i="2"/>
  <c r="F639" i="2"/>
  <c r="A639" i="2"/>
  <c r="J639" i="2"/>
  <c r="L639" i="2"/>
  <c r="H640" i="2"/>
  <c r="D640" i="2"/>
  <c r="P640" i="2"/>
  <c r="N639" i="2"/>
  <c r="O639" i="2"/>
  <c r="B641" i="2"/>
  <c r="M640" i="2"/>
  <c r="I640" i="2"/>
  <c r="E640" i="2"/>
  <c r="C640" i="2"/>
  <c r="G640" i="2"/>
  <c r="K640" i="2"/>
  <c r="F640" i="2"/>
  <c r="A640" i="2"/>
  <c r="J640" i="2"/>
  <c r="L640" i="2"/>
  <c r="H641" i="2"/>
  <c r="D641" i="2"/>
  <c r="P641" i="2"/>
  <c r="N640" i="2"/>
  <c r="O640" i="2"/>
  <c r="B642" i="2"/>
  <c r="M641" i="2"/>
  <c r="I641" i="2"/>
  <c r="E641" i="2"/>
  <c r="C641" i="2"/>
  <c r="G641" i="2"/>
  <c r="K641" i="2"/>
  <c r="F641" i="2"/>
  <c r="A641" i="2"/>
  <c r="J641" i="2"/>
  <c r="L641" i="2"/>
  <c r="H642" i="2"/>
  <c r="D642" i="2"/>
  <c r="P642" i="2"/>
  <c r="N641" i="2"/>
  <c r="O641" i="2"/>
  <c r="B643" i="2"/>
  <c r="M642" i="2"/>
  <c r="I642" i="2"/>
  <c r="E642" i="2"/>
  <c r="C642" i="2"/>
  <c r="G642" i="2"/>
  <c r="K642" i="2"/>
  <c r="F642" i="2"/>
  <c r="A642" i="2"/>
  <c r="J642" i="2"/>
  <c r="L642" i="2"/>
  <c r="H643" i="2"/>
  <c r="D643" i="2"/>
  <c r="P643" i="2"/>
  <c r="N642" i="2"/>
  <c r="O642" i="2"/>
  <c r="B644" i="2"/>
  <c r="M643" i="2"/>
  <c r="I643" i="2"/>
  <c r="E643" i="2"/>
  <c r="C643" i="2"/>
  <c r="G643" i="2"/>
  <c r="K643" i="2"/>
  <c r="F643" i="2"/>
  <c r="A643" i="2"/>
  <c r="J643" i="2"/>
  <c r="L643" i="2"/>
  <c r="H644" i="2"/>
  <c r="D644" i="2"/>
  <c r="P644" i="2"/>
  <c r="N643" i="2"/>
  <c r="O643" i="2"/>
  <c r="B645" i="2"/>
  <c r="M644" i="2"/>
  <c r="I644" i="2"/>
  <c r="E644" i="2"/>
  <c r="C644" i="2"/>
  <c r="G644" i="2"/>
  <c r="K644" i="2"/>
  <c r="F644" i="2"/>
  <c r="A644" i="2"/>
  <c r="J644" i="2"/>
  <c r="L644" i="2"/>
  <c r="D645" i="2"/>
  <c r="H645" i="2"/>
  <c r="P645" i="2"/>
  <c r="N644" i="2"/>
  <c r="O644" i="2"/>
  <c r="B646" i="2"/>
  <c r="M645" i="2"/>
  <c r="I645" i="2"/>
  <c r="E645" i="2"/>
  <c r="C645" i="2"/>
  <c r="G645" i="2"/>
  <c r="K645" i="2"/>
  <c r="F645" i="2"/>
  <c r="A645" i="2"/>
  <c r="J645" i="2"/>
  <c r="L645" i="2"/>
  <c r="H646" i="2"/>
  <c r="D646" i="2"/>
  <c r="P646" i="2"/>
  <c r="N645" i="2"/>
  <c r="O645" i="2"/>
  <c r="K646" i="2"/>
  <c r="B647" i="2"/>
  <c r="M646" i="2"/>
  <c r="I646" i="2"/>
  <c r="E646" i="2"/>
  <c r="J646" i="2"/>
  <c r="L646" i="2"/>
  <c r="C646" i="2"/>
  <c r="G646" i="2"/>
  <c r="F646" i="2"/>
  <c r="A646" i="2"/>
  <c r="H647" i="2"/>
  <c r="D647" i="2"/>
  <c r="P647" i="2"/>
  <c r="O646" i="2"/>
  <c r="N646" i="2"/>
  <c r="K647" i="2"/>
  <c r="C647" i="2"/>
  <c r="G647" i="2"/>
  <c r="B648" i="2"/>
  <c r="M647" i="2"/>
  <c r="I647" i="2"/>
  <c r="E647" i="2"/>
  <c r="J647" i="2"/>
  <c r="L647" i="2"/>
  <c r="A647" i="2"/>
  <c r="F647" i="2"/>
  <c r="H648" i="2"/>
  <c r="D648" i="2"/>
  <c r="P648" i="2"/>
  <c r="O647" i="2"/>
  <c r="N647" i="2"/>
  <c r="K648" i="2"/>
  <c r="C648" i="2"/>
  <c r="G648" i="2"/>
  <c r="B649" i="2"/>
  <c r="M648" i="2"/>
  <c r="I648" i="2"/>
  <c r="E648" i="2"/>
  <c r="J648" i="2"/>
  <c r="L648" i="2"/>
  <c r="A648" i="2"/>
  <c r="F648" i="2"/>
  <c r="H649" i="2"/>
  <c r="D649" i="2"/>
  <c r="P649" i="2"/>
  <c r="O648" i="2"/>
  <c r="N648" i="2"/>
  <c r="K649" i="2"/>
  <c r="C649" i="2"/>
  <c r="G649" i="2"/>
  <c r="B650" i="2"/>
  <c r="M649" i="2"/>
  <c r="I649" i="2"/>
  <c r="E649" i="2"/>
  <c r="J649" i="2"/>
  <c r="L649" i="2"/>
  <c r="A649" i="2"/>
  <c r="F649" i="2"/>
  <c r="H650" i="2"/>
  <c r="D650" i="2"/>
  <c r="P650" i="2"/>
  <c r="O649" i="2"/>
  <c r="N649" i="2"/>
  <c r="K650" i="2"/>
  <c r="C650" i="2"/>
  <c r="G650" i="2"/>
  <c r="B651" i="2"/>
  <c r="M650" i="2"/>
  <c r="I650" i="2"/>
  <c r="E650" i="2"/>
  <c r="J650" i="2"/>
  <c r="L650" i="2"/>
  <c r="A650" i="2"/>
  <c r="F650" i="2"/>
  <c r="H651" i="2"/>
  <c r="D651" i="2"/>
  <c r="P651" i="2"/>
  <c r="O650" i="2"/>
  <c r="N650" i="2"/>
  <c r="K651" i="2"/>
  <c r="C651" i="2"/>
  <c r="G651" i="2"/>
  <c r="B652" i="2"/>
  <c r="M651" i="2"/>
  <c r="I651" i="2"/>
  <c r="E651" i="2"/>
  <c r="J651" i="2"/>
  <c r="L651" i="2"/>
  <c r="A651" i="2"/>
  <c r="F651" i="2"/>
  <c r="H652" i="2"/>
  <c r="D652" i="2"/>
  <c r="P652" i="2"/>
  <c r="O651" i="2"/>
  <c r="N651" i="2"/>
  <c r="K652" i="2"/>
  <c r="C652" i="2"/>
  <c r="G652" i="2"/>
  <c r="B653" i="2"/>
  <c r="M652" i="2"/>
  <c r="I652" i="2"/>
  <c r="E652" i="2"/>
  <c r="J652" i="2"/>
  <c r="L652" i="2"/>
  <c r="A652" i="2"/>
  <c r="F652" i="2"/>
  <c r="D653" i="2"/>
  <c r="H653" i="2"/>
  <c r="P653" i="2"/>
  <c r="O652" i="2"/>
  <c r="N652" i="2"/>
  <c r="K653" i="2"/>
  <c r="C653" i="2"/>
  <c r="G653" i="2"/>
  <c r="B654" i="2"/>
  <c r="M653" i="2"/>
  <c r="I653" i="2"/>
  <c r="E653" i="2"/>
  <c r="J653" i="2"/>
  <c r="L653" i="2"/>
  <c r="A653" i="2"/>
  <c r="F653" i="2"/>
  <c r="H654" i="2"/>
  <c r="D654" i="2"/>
  <c r="P654" i="2"/>
  <c r="O653" i="2"/>
  <c r="N653" i="2"/>
  <c r="K654" i="2"/>
  <c r="C654" i="2"/>
  <c r="G654" i="2"/>
  <c r="B655" i="2"/>
  <c r="M654" i="2"/>
  <c r="I654" i="2"/>
  <c r="E654" i="2"/>
  <c r="J654" i="2"/>
  <c r="L654" i="2"/>
  <c r="A654" i="2"/>
  <c r="F654" i="2"/>
  <c r="H655" i="2"/>
  <c r="D655" i="2"/>
  <c r="P655" i="2"/>
  <c r="O654" i="2"/>
  <c r="N654" i="2"/>
  <c r="K655" i="2"/>
  <c r="C655" i="2"/>
  <c r="G655" i="2"/>
  <c r="B656" i="2"/>
  <c r="M655" i="2"/>
  <c r="I655" i="2"/>
  <c r="E655" i="2"/>
  <c r="J655" i="2"/>
  <c r="L655" i="2"/>
  <c r="A655" i="2"/>
  <c r="F655" i="2"/>
  <c r="H656" i="2"/>
  <c r="D656" i="2"/>
  <c r="P656" i="2"/>
  <c r="O655" i="2"/>
  <c r="N655" i="2"/>
  <c r="K656" i="2"/>
  <c r="C656" i="2"/>
  <c r="G656" i="2"/>
  <c r="B657" i="2"/>
  <c r="M656" i="2"/>
  <c r="I656" i="2"/>
  <c r="E656" i="2"/>
  <c r="J656" i="2"/>
  <c r="L656" i="2"/>
  <c r="A656" i="2"/>
  <c r="F656" i="2"/>
  <c r="H657" i="2"/>
  <c r="D657" i="2"/>
  <c r="P657" i="2"/>
  <c r="O656" i="2"/>
  <c r="N656" i="2"/>
  <c r="K657" i="2"/>
  <c r="C657" i="2"/>
  <c r="G657" i="2"/>
  <c r="B658" i="2"/>
  <c r="M657" i="2"/>
  <c r="I657" i="2"/>
  <c r="E657" i="2"/>
  <c r="J657" i="2"/>
  <c r="L657" i="2"/>
  <c r="A657" i="2"/>
  <c r="F657" i="2"/>
  <c r="H658" i="2"/>
  <c r="D658" i="2"/>
  <c r="P658" i="2"/>
  <c r="O657" i="2"/>
  <c r="N657" i="2"/>
  <c r="K658" i="2"/>
  <c r="C658" i="2"/>
  <c r="G658" i="2"/>
  <c r="B659" i="2"/>
  <c r="M658" i="2"/>
  <c r="I658" i="2"/>
  <c r="E658" i="2"/>
  <c r="J658" i="2"/>
  <c r="L658" i="2"/>
  <c r="A658" i="2"/>
  <c r="F658" i="2"/>
  <c r="H659" i="2"/>
  <c r="D659" i="2"/>
  <c r="P659" i="2"/>
  <c r="O658" i="2"/>
  <c r="N658" i="2"/>
  <c r="K659" i="2"/>
  <c r="C659" i="2"/>
  <c r="G659" i="2"/>
  <c r="B660" i="2"/>
  <c r="M659" i="2"/>
  <c r="I659" i="2"/>
  <c r="E659" i="2"/>
  <c r="J659" i="2"/>
  <c r="L659" i="2"/>
  <c r="A659" i="2"/>
  <c r="F659" i="2"/>
  <c r="H660" i="2"/>
  <c r="D660" i="2"/>
  <c r="P660" i="2"/>
  <c r="O659" i="2"/>
  <c r="N659" i="2"/>
  <c r="K660" i="2"/>
  <c r="C660" i="2"/>
  <c r="G660" i="2"/>
  <c r="B661" i="2"/>
  <c r="M660" i="2"/>
  <c r="I660" i="2"/>
  <c r="E660" i="2"/>
  <c r="J660" i="2"/>
  <c r="L660" i="2"/>
  <c r="A660" i="2"/>
  <c r="F660" i="2"/>
  <c r="H661" i="2"/>
  <c r="D661" i="2"/>
  <c r="P661" i="2"/>
  <c r="O660" i="2"/>
  <c r="N660" i="2"/>
  <c r="K661" i="2"/>
  <c r="C661" i="2"/>
  <c r="G661" i="2"/>
  <c r="B662" i="2"/>
  <c r="M661" i="2"/>
  <c r="I661" i="2"/>
  <c r="E661" i="2"/>
  <c r="J661" i="2"/>
  <c r="L661" i="2"/>
  <c r="A661" i="2"/>
  <c r="F661" i="2"/>
  <c r="H662" i="2"/>
  <c r="D662" i="2"/>
  <c r="P662" i="2"/>
  <c r="O661" i="2"/>
  <c r="N661" i="2"/>
  <c r="K662" i="2"/>
  <c r="C662" i="2"/>
  <c r="G662" i="2"/>
  <c r="B663" i="2"/>
  <c r="M662" i="2"/>
  <c r="I662" i="2"/>
  <c r="E662" i="2"/>
  <c r="J662" i="2"/>
  <c r="L662" i="2"/>
  <c r="A662" i="2"/>
  <c r="F662" i="2"/>
  <c r="H663" i="2"/>
  <c r="D663" i="2"/>
  <c r="P663" i="2"/>
  <c r="O662" i="2"/>
  <c r="N662" i="2"/>
  <c r="K663" i="2"/>
  <c r="C663" i="2"/>
  <c r="G663" i="2"/>
  <c r="J663" i="2"/>
  <c r="L663" i="2"/>
  <c r="B664" i="2"/>
  <c r="M663" i="2"/>
  <c r="I663" i="2"/>
  <c r="E663" i="2"/>
  <c r="A663" i="2"/>
  <c r="F663" i="2"/>
  <c r="H664" i="2"/>
  <c r="D664" i="2"/>
  <c r="P664" i="2"/>
  <c r="A664" i="2"/>
  <c r="K664" i="2"/>
  <c r="C664" i="2"/>
  <c r="G664" i="2"/>
  <c r="J664" i="2"/>
  <c r="L664" i="2"/>
  <c r="F664" i="2"/>
  <c r="B665" i="2"/>
  <c r="M664" i="2"/>
  <c r="I664" i="2"/>
  <c r="E664" i="2"/>
  <c r="O663" i="2"/>
  <c r="N663" i="2"/>
  <c r="H665" i="2"/>
  <c r="D665" i="2"/>
  <c r="P665" i="2"/>
  <c r="O664" i="2"/>
  <c r="N664" i="2"/>
  <c r="A665" i="2"/>
  <c r="K665" i="2"/>
  <c r="C665" i="2"/>
  <c r="G665" i="2"/>
  <c r="J665" i="2"/>
  <c r="L665" i="2"/>
  <c r="F665" i="2"/>
  <c r="B666" i="2"/>
  <c r="M665" i="2"/>
  <c r="I665" i="2"/>
  <c r="E665" i="2"/>
  <c r="H666" i="2"/>
  <c r="D666" i="2"/>
  <c r="P666" i="2"/>
  <c r="O665" i="2"/>
  <c r="N665" i="2"/>
  <c r="A666" i="2"/>
  <c r="K666" i="2"/>
  <c r="C666" i="2"/>
  <c r="G666" i="2"/>
  <c r="J666" i="2"/>
  <c r="L666" i="2"/>
  <c r="F666" i="2"/>
  <c r="B667" i="2"/>
  <c r="M666" i="2"/>
  <c r="I666" i="2"/>
  <c r="E666" i="2"/>
  <c r="H667" i="2"/>
  <c r="D667" i="2"/>
  <c r="P667" i="2"/>
  <c r="O666" i="2"/>
  <c r="N666" i="2"/>
  <c r="A667" i="2"/>
  <c r="K667" i="2"/>
  <c r="C667" i="2"/>
  <c r="G667" i="2"/>
  <c r="J667" i="2"/>
  <c r="L667" i="2"/>
  <c r="F667" i="2"/>
  <c r="B668" i="2"/>
  <c r="M667" i="2"/>
  <c r="I667" i="2"/>
  <c r="E667" i="2"/>
  <c r="H668" i="2"/>
  <c r="D668" i="2"/>
  <c r="P668" i="2"/>
  <c r="O667" i="2"/>
  <c r="N667" i="2"/>
  <c r="A668" i="2"/>
  <c r="K668" i="2"/>
  <c r="C668" i="2"/>
  <c r="G668" i="2"/>
  <c r="J668" i="2"/>
  <c r="L668" i="2"/>
  <c r="F668" i="2"/>
  <c r="B669" i="2"/>
  <c r="M668" i="2"/>
  <c r="I668" i="2"/>
  <c r="E668" i="2"/>
  <c r="D669" i="2"/>
  <c r="H669" i="2"/>
  <c r="P669" i="2"/>
  <c r="O668" i="2"/>
  <c r="N668" i="2"/>
  <c r="A669" i="2"/>
  <c r="K669" i="2"/>
  <c r="C669" i="2"/>
  <c r="G669" i="2"/>
  <c r="J669" i="2"/>
  <c r="L669" i="2"/>
  <c r="F669" i="2"/>
  <c r="B670" i="2"/>
  <c r="M669" i="2"/>
  <c r="I669" i="2"/>
  <c r="E669" i="2"/>
  <c r="H670" i="2"/>
  <c r="D670" i="2"/>
  <c r="P670" i="2"/>
  <c r="O669" i="2"/>
  <c r="N669" i="2"/>
  <c r="A670" i="2"/>
  <c r="K670" i="2"/>
  <c r="C670" i="2"/>
  <c r="G670" i="2"/>
  <c r="J670" i="2"/>
  <c r="L670" i="2"/>
  <c r="F670" i="2"/>
  <c r="B671" i="2"/>
  <c r="M670" i="2"/>
  <c r="I670" i="2"/>
  <c r="E670" i="2"/>
  <c r="H671" i="2"/>
  <c r="D671" i="2"/>
  <c r="P671" i="2"/>
  <c r="O670" i="2"/>
  <c r="N670" i="2"/>
  <c r="A671" i="2"/>
  <c r="K671" i="2"/>
  <c r="C671" i="2"/>
  <c r="G671" i="2"/>
  <c r="J671" i="2"/>
  <c r="L671" i="2"/>
  <c r="F671" i="2"/>
  <c r="B672" i="2"/>
  <c r="M671" i="2"/>
  <c r="I671" i="2"/>
  <c r="E671" i="2"/>
  <c r="H672" i="2"/>
  <c r="D672" i="2"/>
  <c r="P672" i="2"/>
  <c r="O671" i="2"/>
  <c r="N671" i="2"/>
  <c r="A672" i="2"/>
  <c r="K672" i="2"/>
  <c r="C672" i="2"/>
  <c r="G672" i="2"/>
  <c r="J672" i="2"/>
  <c r="L672" i="2"/>
  <c r="F672" i="2"/>
  <c r="B673" i="2"/>
  <c r="M672" i="2"/>
  <c r="I672" i="2"/>
  <c r="E672" i="2"/>
  <c r="H673" i="2"/>
  <c r="D673" i="2"/>
  <c r="P673" i="2"/>
  <c r="O672" i="2"/>
  <c r="N672" i="2"/>
  <c r="A673" i="2"/>
  <c r="K673" i="2"/>
  <c r="C673" i="2"/>
  <c r="G673" i="2"/>
  <c r="J673" i="2"/>
  <c r="L673" i="2"/>
  <c r="F673" i="2"/>
  <c r="B674" i="2"/>
  <c r="M673" i="2"/>
  <c r="I673" i="2"/>
  <c r="E673" i="2"/>
  <c r="H674" i="2"/>
  <c r="D674" i="2"/>
  <c r="P674" i="2"/>
  <c r="O673" i="2"/>
  <c r="N673" i="2"/>
  <c r="A674" i="2"/>
  <c r="K674" i="2"/>
  <c r="C674" i="2"/>
  <c r="G674" i="2"/>
  <c r="J674" i="2"/>
  <c r="L674" i="2"/>
  <c r="F674" i="2"/>
  <c r="B675" i="2"/>
  <c r="M674" i="2"/>
  <c r="I674" i="2"/>
  <c r="E674" i="2"/>
  <c r="H675" i="2"/>
  <c r="D675" i="2"/>
  <c r="P675" i="2"/>
  <c r="O674" i="2"/>
  <c r="N674" i="2"/>
  <c r="A675" i="2"/>
  <c r="K675" i="2"/>
  <c r="C675" i="2"/>
  <c r="G675" i="2"/>
  <c r="J675" i="2"/>
  <c r="L675" i="2"/>
  <c r="F675" i="2"/>
  <c r="B676" i="2"/>
  <c r="M675" i="2"/>
  <c r="I675" i="2"/>
  <c r="E675" i="2"/>
  <c r="H676" i="2"/>
  <c r="D676" i="2"/>
  <c r="P676" i="2"/>
  <c r="O675" i="2"/>
  <c r="N675" i="2"/>
  <c r="A676" i="2"/>
  <c r="K676" i="2"/>
  <c r="C676" i="2"/>
  <c r="G676" i="2"/>
  <c r="J676" i="2"/>
  <c r="L676" i="2"/>
  <c r="F676" i="2"/>
  <c r="B677" i="2"/>
  <c r="M676" i="2"/>
  <c r="I676" i="2"/>
  <c r="E676" i="2"/>
  <c r="D677" i="2"/>
  <c r="H677" i="2"/>
  <c r="P677" i="2"/>
  <c r="O676" i="2"/>
  <c r="N676" i="2"/>
  <c r="A677" i="2"/>
  <c r="K677" i="2"/>
  <c r="C677" i="2"/>
  <c r="G677" i="2"/>
  <c r="J677" i="2"/>
  <c r="L677" i="2"/>
  <c r="F677" i="2"/>
  <c r="B678" i="2"/>
  <c r="M677" i="2"/>
  <c r="I677" i="2"/>
  <c r="E677" i="2"/>
  <c r="H678" i="2"/>
  <c r="D678" i="2"/>
  <c r="P678" i="2"/>
  <c r="O677" i="2"/>
  <c r="N677" i="2"/>
  <c r="A678" i="2"/>
  <c r="K678" i="2"/>
  <c r="C678" i="2"/>
  <c r="G678" i="2"/>
  <c r="J678" i="2"/>
  <c r="L678" i="2"/>
  <c r="F678" i="2"/>
  <c r="B679" i="2"/>
  <c r="M678" i="2"/>
  <c r="I678" i="2"/>
  <c r="E678" i="2"/>
  <c r="H679" i="2"/>
  <c r="D679" i="2"/>
  <c r="P679" i="2"/>
  <c r="O678" i="2"/>
  <c r="N678" i="2"/>
  <c r="A679" i="2"/>
  <c r="K679" i="2"/>
  <c r="C679" i="2"/>
  <c r="G679" i="2"/>
  <c r="J679" i="2"/>
  <c r="L679" i="2"/>
  <c r="F679" i="2"/>
  <c r="B680" i="2"/>
  <c r="M679" i="2"/>
  <c r="I679" i="2"/>
  <c r="E679" i="2"/>
  <c r="H680" i="2"/>
  <c r="D680" i="2"/>
  <c r="P680" i="2"/>
  <c r="O679" i="2"/>
  <c r="N679" i="2"/>
  <c r="A680" i="2"/>
  <c r="K680" i="2"/>
  <c r="C680" i="2"/>
  <c r="G680" i="2"/>
  <c r="J680" i="2"/>
  <c r="L680" i="2"/>
  <c r="F680" i="2"/>
  <c r="B681" i="2"/>
  <c r="M680" i="2"/>
  <c r="I680" i="2"/>
  <c r="E680" i="2"/>
  <c r="H681" i="2"/>
  <c r="D681" i="2"/>
  <c r="P681" i="2"/>
  <c r="O680" i="2"/>
  <c r="N680" i="2"/>
  <c r="A681" i="2"/>
  <c r="K681" i="2"/>
  <c r="C681" i="2"/>
  <c r="G681" i="2"/>
  <c r="J681" i="2"/>
  <c r="L681" i="2"/>
  <c r="F681" i="2"/>
  <c r="B682" i="2"/>
  <c r="M681" i="2"/>
  <c r="I681" i="2"/>
  <c r="E681" i="2"/>
  <c r="H682" i="2"/>
  <c r="D682" i="2"/>
  <c r="P682" i="2"/>
  <c r="O681" i="2"/>
  <c r="N681" i="2"/>
  <c r="A682" i="2"/>
  <c r="K682" i="2"/>
  <c r="C682" i="2"/>
  <c r="G682" i="2"/>
  <c r="J682" i="2"/>
  <c r="L682" i="2"/>
  <c r="F682" i="2"/>
  <c r="B683" i="2"/>
  <c r="M682" i="2"/>
  <c r="I682" i="2"/>
  <c r="E682" i="2"/>
  <c r="H683" i="2"/>
  <c r="D683" i="2"/>
  <c r="P683" i="2"/>
  <c r="O682" i="2"/>
  <c r="N682" i="2"/>
  <c r="A683" i="2"/>
  <c r="K683" i="2"/>
  <c r="C683" i="2"/>
  <c r="G683" i="2"/>
  <c r="J683" i="2"/>
  <c r="L683" i="2"/>
  <c r="F683" i="2"/>
  <c r="B684" i="2"/>
  <c r="M683" i="2"/>
  <c r="I683" i="2"/>
  <c r="E683" i="2"/>
  <c r="H684" i="2"/>
  <c r="D684" i="2"/>
  <c r="P684" i="2"/>
  <c r="O683" i="2"/>
  <c r="N683" i="2"/>
  <c r="A684" i="2"/>
  <c r="K684" i="2"/>
  <c r="C684" i="2"/>
  <c r="G684" i="2"/>
  <c r="J684" i="2"/>
  <c r="L684" i="2"/>
  <c r="F684" i="2"/>
  <c r="B685" i="2"/>
  <c r="M684" i="2"/>
  <c r="I684" i="2"/>
  <c r="E684" i="2"/>
  <c r="D685" i="2"/>
  <c r="H685" i="2"/>
  <c r="P685" i="2"/>
  <c r="O684" i="2"/>
  <c r="N684" i="2"/>
  <c r="A685" i="2"/>
  <c r="K685" i="2"/>
  <c r="C685" i="2"/>
  <c r="G685" i="2"/>
  <c r="J685" i="2"/>
  <c r="L685" i="2"/>
  <c r="F685" i="2"/>
  <c r="B686" i="2"/>
  <c r="M685" i="2"/>
  <c r="I685" i="2"/>
  <c r="E685" i="2"/>
  <c r="H686" i="2"/>
  <c r="D686" i="2"/>
  <c r="P686" i="2"/>
  <c r="O685" i="2"/>
  <c r="N685" i="2"/>
  <c r="A686" i="2"/>
  <c r="K686" i="2"/>
  <c r="C686" i="2"/>
  <c r="G686" i="2"/>
  <c r="J686" i="2"/>
  <c r="L686" i="2"/>
  <c r="F686" i="2"/>
  <c r="B687" i="2"/>
  <c r="M686" i="2"/>
  <c r="I686" i="2"/>
  <c r="E686" i="2"/>
  <c r="H687" i="2"/>
  <c r="D687" i="2"/>
  <c r="P687" i="2"/>
  <c r="O686" i="2"/>
  <c r="N686" i="2"/>
  <c r="A687" i="2"/>
  <c r="K687" i="2"/>
  <c r="C687" i="2"/>
  <c r="G687" i="2"/>
  <c r="J687" i="2"/>
  <c r="L687" i="2"/>
  <c r="F687" i="2"/>
  <c r="B688" i="2"/>
  <c r="M687" i="2"/>
  <c r="I687" i="2"/>
  <c r="E687" i="2"/>
  <c r="H688" i="2"/>
  <c r="D688" i="2"/>
  <c r="P688" i="2"/>
  <c r="O687" i="2"/>
  <c r="N687" i="2"/>
  <c r="A688" i="2"/>
  <c r="K688" i="2"/>
  <c r="C688" i="2"/>
  <c r="G688" i="2"/>
  <c r="J688" i="2"/>
  <c r="L688" i="2"/>
  <c r="F688" i="2"/>
  <c r="B689" i="2"/>
  <c r="M688" i="2"/>
  <c r="I688" i="2"/>
  <c r="E688" i="2"/>
  <c r="H689" i="2"/>
  <c r="D689" i="2"/>
  <c r="P689" i="2"/>
  <c r="O688" i="2"/>
  <c r="N688" i="2"/>
  <c r="A689" i="2"/>
  <c r="K689" i="2"/>
  <c r="C689" i="2"/>
  <c r="G689" i="2"/>
  <c r="J689" i="2"/>
  <c r="L689" i="2"/>
  <c r="F689" i="2"/>
  <c r="B690" i="2"/>
  <c r="M689" i="2"/>
  <c r="I689" i="2"/>
  <c r="E689" i="2"/>
  <c r="H690" i="2"/>
  <c r="D690" i="2"/>
  <c r="P690" i="2"/>
  <c r="O689" i="2"/>
  <c r="N689" i="2"/>
  <c r="A690" i="2"/>
  <c r="K690" i="2"/>
  <c r="C690" i="2"/>
  <c r="G690" i="2"/>
  <c r="J690" i="2"/>
  <c r="L690" i="2"/>
  <c r="F690" i="2"/>
  <c r="B691" i="2"/>
  <c r="M690" i="2"/>
  <c r="I690" i="2"/>
  <c r="E690" i="2"/>
  <c r="H691" i="2"/>
  <c r="D691" i="2"/>
  <c r="P691" i="2"/>
  <c r="O690" i="2"/>
  <c r="N690" i="2"/>
  <c r="A691" i="2"/>
  <c r="K691" i="2"/>
  <c r="C691" i="2"/>
  <c r="G691" i="2"/>
  <c r="J691" i="2"/>
  <c r="L691" i="2"/>
  <c r="F691" i="2"/>
  <c r="B692" i="2"/>
  <c r="M691" i="2"/>
  <c r="I691" i="2"/>
  <c r="E691" i="2"/>
  <c r="H692" i="2"/>
  <c r="D692" i="2"/>
  <c r="P692" i="2"/>
  <c r="O691" i="2"/>
  <c r="N691" i="2"/>
  <c r="A692" i="2"/>
  <c r="K692" i="2"/>
  <c r="C692" i="2"/>
  <c r="G692" i="2"/>
  <c r="J692" i="2"/>
  <c r="L692" i="2"/>
  <c r="F692" i="2"/>
  <c r="B693" i="2"/>
  <c r="M692" i="2"/>
  <c r="I692" i="2"/>
  <c r="E692" i="2"/>
  <c r="H693" i="2"/>
  <c r="D693" i="2"/>
  <c r="P693" i="2"/>
  <c r="O692" i="2"/>
  <c r="N692" i="2"/>
  <c r="A693" i="2"/>
  <c r="K693" i="2"/>
  <c r="C693" i="2"/>
  <c r="G693" i="2"/>
  <c r="J693" i="2"/>
  <c r="L693" i="2"/>
  <c r="F693" i="2"/>
  <c r="B694" i="2"/>
  <c r="M693" i="2"/>
  <c r="I693" i="2"/>
  <c r="E693" i="2"/>
  <c r="H694" i="2"/>
  <c r="D694" i="2"/>
  <c r="P694" i="2"/>
  <c r="O693" i="2"/>
  <c r="N693" i="2"/>
  <c r="A694" i="2"/>
  <c r="K694" i="2"/>
  <c r="C694" i="2"/>
  <c r="G694" i="2"/>
  <c r="J694" i="2"/>
  <c r="L694" i="2"/>
  <c r="F694" i="2"/>
  <c r="B695" i="2"/>
  <c r="M694" i="2"/>
  <c r="I694" i="2"/>
  <c r="E694" i="2"/>
  <c r="H695" i="2"/>
  <c r="D695" i="2"/>
  <c r="P695" i="2"/>
  <c r="O694" i="2"/>
  <c r="N694" i="2"/>
  <c r="A695" i="2"/>
  <c r="K695" i="2"/>
  <c r="C695" i="2"/>
  <c r="G695" i="2"/>
  <c r="J695" i="2"/>
  <c r="L695" i="2"/>
  <c r="F695" i="2"/>
  <c r="B696" i="2"/>
  <c r="M695" i="2"/>
  <c r="I695" i="2"/>
  <c r="E695" i="2"/>
  <c r="H696" i="2"/>
  <c r="D696" i="2"/>
  <c r="P696" i="2"/>
  <c r="O695" i="2"/>
  <c r="N695" i="2"/>
  <c r="A696" i="2"/>
  <c r="K696" i="2"/>
  <c r="C696" i="2"/>
  <c r="G696" i="2"/>
  <c r="J696" i="2"/>
  <c r="L696" i="2"/>
  <c r="F696" i="2"/>
  <c r="B697" i="2"/>
  <c r="M696" i="2"/>
  <c r="I696" i="2"/>
  <c r="E696" i="2"/>
  <c r="H697" i="2"/>
  <c r="D697" i="2"/>
  <c r="P697" i="2"/>
  <c r="O696" i="2"/>
  <c r="N696" i="2"/>
  <c r="A697" i="2"/>
  <c r="K697" i="2"/>
  <c r="C697" i="2"/>
  <c r="G697" i="2"/>
  <c r="J697" i="2"/>
  <c r="L697" i="2"/>
  <c r="F697" i="2"/>
  <c r="B698" i="2"/>
  <c r="M697" i="2"/>
  <c r="I697" i="2"/>
  <c r="E697" i="2"/>
  <c r="H698" i="2"/>
  <c r="D698" i="2"/>
  <c r="P698" i="2"/>
  <c r="O697" i="2"/>
  <c r="N697" i="2"/>
  <c r="A698" i="2"/>
  <c r="K698" i="2"/>
  <c r="C698" i="2"/>
  <c r="G698" i="2"/>
  <c r="J698" i="2"/>
  <c r="L698" i="2"/>
  <c r="F698" i="2"/>
  <c r="B699" i="2"/>
  <c r="M698" i="2"/>
  <c r="I698" i="2"/>
  <c r="E698" i="2"/>
  <c r="H699" i="2"/>
  <c r="D699" i="2"/>
  <c r="P699" i="2"/>
  <c r="O698" i="2"/>
  <c r="N698" i="2"/>
  <c r="A699" i="2"/>
  <c r="K699" i="2"/>
  <c r="C699" i="2"/>
  <c r="G699" i="2"/>
  <c r="J699" i="2"/>
  <c r="L699" i="2"/>
  <c r="F699" i="2"/>
  <c r="B700" i="2"/>
  <c r="M699" i="2"/>
  <c r="I699" i="2"/>
  <c r="E699" i="2"/>
  <c r="H700" i="2"/>
  <c r="D700" i="2"/>
  <c r="P700" i="2"/>
  <c r="O699" i="2"/>
  <c r="N699" i="2"/>
  <c r="A700" i="2"/>
  <c r="K700" i="2"/>
  <c r="C700" i="2"/>
  <c r="G700" i="2"/>
  <c r="J700" i="2"/>
  <c r="L700" i="2"/>
  <c r="F700" i="2"/>
  <c r="B701" i="2"/>
  <c r="M700" i="2"/>
  <c r="I700" i="2"/>
  <c r="E700" i="2"/>
  <c r="D701" i="2"/>
  <c r="H701" i="2"/>
  <c r="P701" i="2"/>
  <c r="O700" i="2"/>
  <c r="N700" i="2"/>
  <c r="A701" i="2"/>
  <c r="K701" i="2"/>
  <c r="C701" i="2"/>
  <c r="G701" i="2"/>
  <c r="J701" i="2"/>
  <c r="L701" i="2"/>
  <c r="F701" i="2"/>
  <c r="B702" i="2"/>
  <c r="M701" i="2"/>
  <c r="I701" i="2"/>
  <c r="E701" i="2"/>
  <c r="H702" i="2"/>
  <c r="D702" i="2"/>
  <c r="P702" i="2"/>
  <c r="O701" i="2"/>
  <c r="N701" i="2"/>
  <c r="A702" i="2"/>
  <c r="K702" i="2"/>
  <c r="C702" i="2"/>
  <c r="G702" i="2"/>
  <c r="J702" i="2"/>
  <c r="L702" i="2"/>
  <c r="F702" i="2"/>
  <c r="B703" i="2"/>
  <c r="M702" i="2"/>
  <c r="I702" i="2"/>
  <c r="E702" i="2"/>
  <c r="H703" i="2"/>
  <c r="D703" i="2"/>
  <c r="P703" i="2"/>
  <c r="O702" i="2"/>
  <c r="N702" i="2"/>
  <c r="A703" i="2"/>
  <c r="K703" i="2"/>
  <c r="C703" i="2"/>
  <c r="G703" i="2"/>
  <c r="J703" i="2"/>
  <c r="L703" i="2"/>
  <c r="F703" i="2"/>
  <c r="B704" i="2"/>
  <c r="M703" i="2"/>
  <c r="I703" i="2"/>
  <c r="E703" i="2"/>
  <c r="H704" i="2"/>
  <c r="D704" i="2"/>
  <c r="P704" i="2"/>
  <c r="O703" i="2"/>
  <c r="N703" i="2"/>
  <c r="A704" i="2"/>
  <c r="K704" i="2"/>
  <c r="C704" i="2"/>
  <c r="G704" i="2"/>
  <c r="J704" i="2"/>
  <c r="L704" i="2"/>
  <c r="F704" i="2"/>
  <c r="B705" i="2"/>
  <c r="M704" i="2"/>
  <c r="I704" i="2"/>
  <c r="E704" i="2"/>
  <c r="H705" i="2"/>
  <c r="D705" i="2"/>
  <c r="P705" i="2"/>
  <c r="O704" i="2"/>
  <c r="N704" i="2"/>
  <c r="A705" i="2"/>
  <c r="K705" i="2"/>
  <c r="C705" i="2"/>
  <c r="G705" i="2"/>
  <c r="J705" i="2"/>
  <c r="L705" i="2"/>
  <c r="F705" i="2"/>
  <c r="B706" i="2"/>
  <c r="M705" i="2"/>
  <c r="I705" i="2"/>
  <c r="E705" i="2"/>
  <c r="H706" i="2"/>
  <c r="D706" i="2"/>
  <c r="P706" i="2"/>
  <c r="O705" i="2"/>
  <c r="N705" i="2"/>
  <c r="A706" i="2"/>
  <c r="K706" i="2"/>
  <c r="C706" i="2"/>
  <c r="G706" i="2"/>
  <c r="J706" i="2"/>
  <c r="L706" i="2"/>
  <c r="F706" i="2"/>
  <c r="B707" i="2"/>
  <c r="M706" i="2"/>
  <c r="I706" i="2"/>
  <c r="E706" i="2"/>
  <c r="H707" i="2"/>
  <c r="D707" i="2"/>
  <c r="P707" i="2"/>
  <c r="O706" i="2"/>
  <c r="N706" i="2"/>
  <c r="A707" i="2"/>
  <c r="K707" i="2"/>
  <c r="C707" i="2"/>
  <c r="G707" i="2"/>
  <c r="J707" i="2"/>
  <c r="L707" i="2"/>
  <c r="F707" i="2"/>
  <c r="B708" i="2"/>
  <c r="M707" i="2"/>
  <c r="I707" i="2"/>
  <c r="E707" i="2"/>
  <c r="H708" i="2"/>
  <c r="D708" i="2"/>
  <c r="P708" i="2"/>
  <c r="O707" i="2"/>
  <c r="N707" i="2"/>
  <c r="A708" i="2"/>
  <c r="K708" i="2"/>
  <c r="C708" i="2"/>
  <c r="G708" i="2"/>
  <c r="J708" i="2"/>
  <c r="L708" i="2"/>
  <c r="F708" i="2"/>
  <c r="B709" i="2"/>
  <c r="M708" i="2"/>
  <c r="I708" i="2"/>
  <c r="E708" i="2"/>
  <c r="D709" i="2"/>
  <c r="H709" i="2"/>
  <c r="P709" i="2"/>
  <c r="O708" i="2"/>
  <c r="N708" i="2"/>
  <c r="A709" i="2"/>
  <c r="K709" i="2"/>
  <c r="C709" i="2"/>
  <c r="G709" i="2"/>
  <c r="J709" i="2"/>
  <c r="L709" i="2"/>
  <c r="F709" i="2"/>
  <c r="B710" i="2"/>
  <c r="M709" i="2"/>
  <c r="I709" i="2"/>
  <c r="E709" i="2"/>
  <c r="H710" i="2"/>
  <c r="D710" i="2"/>
  <c r="P710" i="2"/>
  <c r="O709" i="2"/>
  <c r="N709" i="2"/>
  <c r="A710" i="2"/>
  <c r="K710" i="2"/>
  <c r="C710" i="2"/>
  <c r="G710" i="2"/>
  <c r="J710" i="2"/>
  <c r="L710" i="2"/>
  <c r="F710" i="2"/>
  <c r="B711" i="2"/>
  <c r="M710" i="2"/>
  <c r="I710" i="2"/>
  <c r="E710" i="2"/>
  <c r="H711" i="2"/>
  <c r="D711" i="2"/>
  <c r="P711" i="2"/>
  <c r="O710" i="2"/>
  <c r="N710" i="2"/>
  <c r="A711" i="2"/>
  <c r="K711" i="2"/>
  <c r="C711" i="2"/>
  <c r="G711" i="2"/>
  <c r="J711" i="2"/>
  <c r="L711" i="2"/>
  <c r="F711" i="2"/>
  <c r="B712" i="2"/>
  <c r="M711" i="2"/>
  <c r="I711" i="2"/>
  <c r="E711" i="2"/>
  <c r="H712" i="2"/>
  <c r="D712" i="2"/>
  <c r="P712" i="2"/>
  <c r="O711" i="2"/>
  <c r="N711" i="2"/>
  <c r="A712" i="2"/>
  <c r="K712" i="2"/>
  <c r="C712" i="2"/>
  <c r="G712" i="2"/>
  <c r="J712" i="2"/>
  <c r="L712" i="2"/>
  <c r="F712" i="2"/>
  <c r="B713" i="2"/>
  <c r="M712" i="2"/>
  <c r="I712" i="2"/>
  <c r="E712" i="2"/>
  <c r="H713" i="2"/>
  <c r="D713" i="2"/>
  <c r="P713" i="2"/>
  <c r="O712" i="2"/>
  <c r="N712" i="2"/>
  <c r="A713" i="2"/>
  <c r="K713" i="2"/>
  <c r="C713" i="2"/>
  <c r="G713" i="2"/>
  <c r="J713" i="2"/>
  <c r="L713" i="2"/>
  <c r="F713" i="2"/>
  <c r="B714" i="2"/>
  <c r="M713" i="2"/>
  <c r="I713" i="2"/>
  <c r="E713" i="2"/>
  <c r="H714" i="2"/>
  <c r="D714" i="2"/>
  <c r="P714" i="2"/>
  <c r="O713" i="2"/>
  <c r="N713" i="2"/>
  <c r="A714" i="2"/>
  <c r="K714" i="2"/>
  <c r="C714" i="2"/>
  <c r="G714" i="2"/>
  <c r="J714" i="2"/>
  <c r="L714" i="2"/>
  <c r="F714" i="2"/>
  <c r="B715" i="2"/>
  <c r="M714" i="2"/>
  <c r="I714" i="2"/>
  <c r="E714" i="2"/>
  <c r="H715" i="2"/>
  <c r="D715" i="2"/>
  <c r="P715" i="2"/>
  <c r="O714" i="2"/>
  <c r="N714" i="2"/>
  <c r="A715" i="2"/>
  <c r="K715" i="2"/>
  <c r="C715" i="2"/>
  <c r="G715" i="2"/>
  <c r="J715" i="2"/>
  <c r="L715" i="2"/>
  <c r="F715" i="2"/>
  <c r="B716" i="2"/>
  <c r="M715" i="2"/>
  <c r="I715" i="2"/>
  <c r="E715" i="2"/>
  <c r="H716" i="2"/>
  <c r="D716" i="2"/>
  <c r="P716" i="2"/>
  <c r="O715" i="2"/>
  <c r="N715" i="2"/>
  <c r="A716" i="2"/>
  <c r="K716" i="2"/>
  <c r="C716" i="2"/>
  <c r="G716" i="2"/>
  <c r="J716" i="2"/>
  <c r="L716" i="2"/>
  <c r="F716" i="2"/>
  <c r="B717" i="2"/>
  <c r="M716" i="2"/>
  <c r="I716" i="2"/>
  <c r="E716" i="2"/>
  <c r="D717" i="2"/>
  <c r="H717" i="2"/>
  <c r="P717" i="2"/>
  <c r="O716" i="2"/>
  <c r="N716" i="2"/>
  <c r="A717" i="2"/>
  <c r="K717" i="2"/>
  <c r="C717" i="2"/>
  <c r="G717" i="2"/>
  <c r="J717" i="2"/>
  <c r="L717" i="2"/>
  <c r="F717" i="2"/>
  <c r="B718" i="2"/>
  <c r="M717" i="2"/>
  <c r="I717" i="2"/>
  <c r="E717" i="2"/>
  <c r="H718" i="2"/>
  <c r="D718" i="2"/>
  <c r="P718" i="2"/>
  <c r="O717" i="2"/>
  <c r="N717" i="2"/>
  <c r="J718" i="2"/>
  <c r="L718" i="2"/>
  <c r="F718" i="2"/>
  <c r="I718" i="2"/>
  <c r="A718" i="2"/>
  <c r="M718" i="2"/>
  <c r="C718" i="2"/>
  <c r="G718" i="2"/>
  <c r="B719" i="2"/>
  <c r="K718" i="2"/>
  <c r="E718" i="2"/>
  <c r="H719" i="2"/>
  <c r="D719" i="2"/>
  <c r="P719" i="2"/>
  <c r="N718" i="2"/>
  <c r="O718" i="2"/>
  <c r="J719" i="2"/>
  <c r="L719" i="2"/>
  <c r="F719" i="2"/>
  <c r="I719" i="2"/>
  <c r="M719" i="2"/>
  <c r="C719" i="2"/>
  <c r="G719" i="2"/>
  <c r="B720" i="2"/>
  <c r="K719" i="2"/>
  <c r="E719" i="2"/>
  <c r="A719" i="2"/>
  <c r="H720" i="2"/>
  <c r="D720" i="2"/>
  <c r="P720" i="2"/>
  <c r="J720" i="2"/>
  <c r="L720" i="2"/>
  <c r="F720" i="2"/>
  <c r="I720" i="2"/>
  <c r="M720" i="2"/>
  <c r="C720" i="2"/>
  <c r="G720" i="2"/>
  <c r="B721" i="2"/>
  <c r="K720" i="2"/>
  <c r="E720" i="2"/>
  <c r="A720" i="2"/>
  <c r="N719" i="2"/>
  <c r="O719" i="2"/>
  <c r="H721" i="2"/>
  <c r="D721" i="2"/>
  <c r="P721" i="2"/>
  <c r="J721" i="2"/>
  <c r="L721" i="2"/>
  <c r="F721" i="2"/>
  <c r="I721" i="2"/>
  <c r="M721" i="2"/>
  <c r="C721" i="2"/>
  <c r="G721" i="2"/>
  <c r="B722" i="2"/>
  <c r="K721" i="2"/>
  <c r="E721" i="2"/>
  <c r="A721" i="2"/>
  <c r="N720" i="2"/>
  <c r="O720" i="2"/>
  <c r="H722" i="2"/>
  <c r="D722" i="2"/>
  <c r="P722" i="2"/>
  <c r="J722" i="2"/>
  <c r="L722" i="2"/>
  <c r="F722" i="2"/>
  <c r="I722" i="2"/>
  <c r="M722" i="2"/>
  <c r="C722" i="2"/>
  <c r="G722" i="2"/>
  <c r="B723" i="2"/>
  <c r="K722" i="2"/>
  <c r="E722" i="2"/>
  <c r="A722" i="2"/>
  <c r="N721" i="2"/>
  <c r="O721" i="2"/>
  <c r="H723" i="2"/>
  <c r="D723" i="2"/>
  <c r="P723" i="2"/>
  <c r="J723" i="2"/>
  <c r="L723" i="2"/>
  <c r="F723" i="2"/>
  <c r="I723" i="2"/>
  <c r="M723" i="2"/>
  <c r="C723" i="2"/>
  <c r="G723" i="2"/>
  <c r="B724" i="2"/>
  <c r="K723" i="2"/>
  <c r="E723" i="2"/>
  <c r="A723" i="2"/>
  <c r="N722" i="2"/>
  <c r="O722" i="2"/>
  <c r="H724" i="2"/>
  <c r="D724" i="2"/>
  <c r="P724" i="2"/>
  <c r="N723" i="2"/>
  <c r="O723" i="2"/>
  <c r="J724" i="2"/>
  <c r="L724" i="2"/>
  <c r="F724" i="2"/>
  <c r="I724" i="2"/>
  <c r="M724" i="2"/>
  <c r="C724" i="2"/>
  <c r="G724" i="2"/>
  <c r="B725" i="2"/>
  <c r="K724" i="2"/>
  <c r="E724" i="2"/>
  <c r="A724" i="2"/>
  <c r="H725" i="2"/>
  <c r="D725" i="2"/>
  <c r="P725" i="2"/>
  <c r="N724" i="2"/>
  <c r="O724" i="2"/>
  <c r="J725" i="2"/>
  <c r="L725" i="2"/>
  <c r="F725" i="2"/>
  <c r="I725" i="2"/>
  <c r="M725" i="2"/>
  <c r="C725" i="2"/>
  <c r="G725" i="2"/>
  <c r="B726" i="2"/>
  <c r="K725" i="2"/>
  <c r="E725" i="2"/>
  <c r="A725" i="2"/>
  <c r="H726" i="2"/>
  <c r="D726" i="2"/>
  <c r="P726" i="2"/>
  <c r="N725" i="2"/>
  <c r="O725" i="2"/>
  <c r="J726" i="2"/>
  <c r="L726" i="2"/>
  <c r="F726" i="2"/>
  <c r="I726" i="2"/>
  <c r="M726" i="2"/>
  <c r="C726" i="2"/>
  <c r="G726" i="2"/>
  <c r="B727" i="2"/>
  <c r="K726" i="2"/>
  <c r="E726" i="2"/>
  <c r="A726" i="2"/>
  <c r="H727" i="2"/>
  <c r="D727" i="2"/>
  <c r="P727" i="2"/>
  <c r="N726" i="2"/>
  <c r="O726" i="2"/>
  <c r="J727" i="2"/>
  <c r="L727" i="2"/>
  <c r="F727" i="2"/>
  <c r="I727" i="2"/>
  <c r="M727" i="2"/>
  <c r="C727" i="2"/>
  <c r="G727" i="2"/>
  <c r="B728" i="2"/>
  <c r="K727" i="2"/>
  <c r="E727" i="2"/>
  <c r="A727" i="2"/>
  <c r="H728" i="2"/>
  <c r="D728" i="2"/>
  <c r="P728" i="2"/>
  <c r="N727" i="2"/>
  <c r="O727" i="2"/>
  <c r="B729" i="2"/>
  <c r="J728" i="2"/>
  <c r="L728" i="2"/>
  <c r="F728" i="2"/>
  <c r="I728" i="2"/>
  <c r="M728" i="2"/>
  <c r="C728" i="2"/>
  <c r="G728" i="2"/>
  <c r="K728" i="2"/>
  <c r="E728" i="2"/>
  <c r="A728" i="2"/>
  <c r="H729" i="2"/>
  <c r="D729" i="2"/>
  <c r="P729" i="2"/>
  <c r="O728" i="2"/>
  <c r="N728" i="2"/>
  <c r="B730" i="2"/>
  <c r="M729" i="2"/>
  <c r="I729" i="2"/>
  <c r="E729" i="2"/>
  <c r="K729" i="2"/>
  <c r="C729" i="2"/>
  <c r="G729" i="2"/>
  <c r="J729" i="2"/>
  <c r="L729" i="2"/>
  <c r="F729" i="2"/>
  <c r="A729" i="2"/>
  <c r="H730" i="2"/>
  <c r="D730" i="2"/>
  <c r="P730" i="2"/>
  <c r="O729" i="2"/>
  <c r="N729" i="2"/>
  <c r="B731" i="2"/>
  <c r="M730" i="2"/>
  <c r="I730" i="2"/>
  <c r="E730" i="2"/>
  <c r="K730" i="2"/>
  <c r="C730" i="2"/>
  <c r="G730" i="2"/>
  <c r="J730" i="2"/>
  <c r="L730" i="2"/>
  <c r="F730" i="2"/>
  <c r="A730" i="2"/>
  <c r="H731" i="2"/>
  <c r="D731" i="2"/>
  <c r="P731" i="2"/>
  <c r="O730" i="2"/>
  <c r="N730" i="2"/>
  <c r="B732" i="2"/>
  <c r="M731" i="2"/>
  <c r="I731" i="2"/>
  <c r="E731" i="2"/>
  <c r="K731" i="2"/>
  <c r="C731" i="2"/>
  <c r="G731" i="2"/>
  <c r="J731" i="2"/>
  <c r="L731" i="2"/>
  <c r="F731" i="2"/>
  <c r="A731" i="2"/>
  <c r="H732" i="2"/>
  <c r="D732" i="2"/>
  <c r="P732" i="2"/>
  <c r="O731" i="2"/>
  <c r="N731" i="2"/>
  <c r="M732" i="2"/>
  <c r="I732" i="2"/>
  <c r="E732" i="2"/>
  <c r="K732" i="2"/>
  <c r="C732" i="2"/>
  <c r="G732" i="2"/>
  <c r="J732" i="2"/>
  <c r="L732" i="2"/>
  <c r="F732" i="2"/>
  <c r="A732" i="2"/>
  <c r="O732" i="2"/>
  <c r="N732" i="2"/>
</calcChain>
</file>

<file path=xl/comments1.xml><?xml version="1.0" encoding="utf-8"?>
<comments xmlns="http://schemas.openxmlformats.org/spreadsheetml/2006/main">
  <authors>
    <author>joy</author>
  </authors>
  <commentList>
    <comment ref="B2" authorId="0" shapeId="0">
      <text>
        <r>
          <rPr>
            <b/>
            <sz val="8"/>
            <color indexed="81"/>
            <rFont val="Tahoma"/>
            <family val="2"/>
          </rPr>
          <t>Edit this cell to change the starting point.</t>
        </r>
      </text>
    </comment>
  </commentList>
</comments>
</file>

<file path=xl/connections.xml><?xml version="1.0" encoding="utf-8"?>
<connections xmlns="http://schemas.openxmlformats.org/spreadsheetml/2006/main">
  <connection id="1" name="LinkedTable_AgeAsOf" type="102" refreshedVersion="5" minRefreshableVersion="5">
    <extLst>
      <ext xmlns:x15="http://schemas.microsoft.com/office/spreadsheetml/2010/11/main" uri="{DE250136-89BD-433C-8126-D09CA5730AF9}">
        <x15:connection id="AgeAsOf-9403d723-5050-4606-ab05-d97dead9b4a0">
          <x15:rangePr sourceName="_xlcn.LinkedTable_AgeAsOf"/>
        </x15:connection>
      </ext>
    </extLst>
  </connection>
  <connection id="2" name="LinkedTable_AgingPeriods" type="102" refreshedVersion="5" minRefreshableVersion="5">
    <extLst>
      <ext xmlns:x15="http://schemas.microsoft.com/office/spreadsheetml/2010/11/main" uri="{DE250136-89BD-433C-8126-D09CA5730AF9}">
        <x15:connection id="AgingPeriods-5d1fa760-d01f-4ef2-96bf-881d2b007d8a">
          <x15:rangePr sourceName="_xlcn.LinkedTable_AgingPeriods"/>
        </x15:connection>
      </ext>
    </extLst>
  </connection>
  <connection id="3" name="LinkedTable_Calendar" type="102" refreshedVersion="5" minRefreshableVersion="5">
    <extLst>
      <ext xmlns:x15="http://schemas.microsoft.com/office/spreadsheetml/2010/11/main" uri="{DE250136-89BD-433C-8126-D09CA5730AF9}">
        <x15:connection id="Calendar-3035b8af-8ece-4c8b-84a6-a9829fc3c844" usedByAddin="1">
          <x15:rangePr sourceName="_xlcn.LinkedTable_Calendar"/>
        </x15:connection>
      </ext>
    </extLst>
  </connection>
  <connection id="4" name="LinkedTable_DocumentType" type="102" refreshedVersion="5" minRefreshableVersion="5">
    <extLst>
      <ext xmlns:x15="http://schemas.microsoft.com/office/spreadsheetml/2010/11/main" uri="{DE250136-89BD-433C-8126-D09CA5730AF9}">
        <x15:connection id="DocumentType-fd165b9b-a6b7-4139-9637-81dabe1e8d83" usedByAddin="1">
          <x15:rangePr sourceName="_xlcn.LinkedTable_DocumentType"/>
        </x15:connection>
      </ext>
    </extLst>
  </connection>
  <connection id="5" name="LinkedTable_TimeCalc" type="102" refreshedVersion="5" minRefreshableVersion="5">
    <extLst>
      <ext xmlns:x15="http://schemas.microsoft.com/office/spreadsheetml/2010/11/main" uri="{DE250136-89BD-433C-8126-D09CA5730AF9}">
        <x15:connection id="TimeCalc-483b68a0-d953-47d3-bb04-a8cb93497ee9">
          <x15:rangePr sourceName="_xlcn.LinkedTable_TimeCalc"/>
        </x15:connection>
      </ext>
    </extLst>
  </connection>
  <connection id="6" name="LinkedTable_TransactionType" type="102" refreshedVersion="5" minRefreshableVersion="5">
    <extLst>
      <ext xmlns:x15="http://schemas.microsoft.com/office/spreadsheetml/2010/11/main" uri="{DE250136-89BD-433C-8126-D09CA5730AF9}">
        <x15:connection id="TransactionType-e3cc31fb-f676-4248-9275-525309aacb33">
          <x15:rangePr sourceName="_xlcn.LinkedTable_TransactionType"/>
        </x15:connection>
      </ext>
    </extLst>
  </connection>
  <connection id="7" name="SAGEBI" type="100" refreshedVersion="5">
    <extLst>
      <ext xmlns:x15="http://schemas.microsoft.com/office/spreadsheetml/2010/11/main" uri="{DE250136-89BD-433C-8126-D09CA5730AF9}">
        <x15:connection id="edb84454-f88f-4d5a-b918-1300e0823417" usedByAddin="1"/>
      </ext>
    </extLst>
  </connection>
  <connection id="8" keepAlive="1" name="ThisWorkbookDataModel" description="Data Model"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9">
    <s v="ThisWorkbookDataModel"/>
    <s v="{[Calendar].[CalendarYear].&amp;[2020]}"/>
    <s v="{[Calendar].[MonthOfYear].&amp;[6]}"/>
    <s v="{[Calendar].[DayOfMonth].&amp;[30]}"/>
    <s v="{[AgeAsOf].[Age-As-Of Year].&amp;[2020]}"/>
    <s v="{[AgeAsOf].[Age-As-Of Month].&amp;[6]}"/>
    <s v="{[AgeAsOf].[Age-As-Of Day].&amp;[30]}"/>
    <s v="[Measures].[Last Date]"/>
    <s v="[Measures].[Account Nbr]"/>
    <s v="[COA].[Account Number].&amp;[1027]"/>
    <s v="[COA].[Account Number].&amp;[1030]"/>
    <s v="[COA].[Account Number].&amp;[1021]"/>
    <s v="[COA].[Account Number].&amp;[1022]"/>
    <s v="[COA].[Account Number].&amp;[1020]"/>
    <s v="[COA].[Account Number].&amp;[1023]"/>
    <s v="[COA].[Account Number].&amp;[1045]"/>
    <s v="[COA].[Account Number].&amp;[1000]"/>
    <s v="[Measures].[Account Description]"/>
    <s v="[Measures].[Last Date AagAsOf]"/>
    <s v="[Measures].[CY BAL]"/>
    <s v="[COA].[Unformatted Account].&amp;[1020]"/>
    <s v="#,0.00"/>
    <s v="[COA].[Unformatted Account].&amp;[1000]"/>
    <s v="[COA].[Unformatted Account].&amp;[1030]"/>
    <s v="[COA].[Unformatted Account].&amp;[1021]"/>
    <s v="[COA].[Unformatted Account].&amp;[1045]"/>
    <s v="[COA].[Unformatted Account].&amp;[1023]"/>
    <s v="[COA].[Unformatted Account].&amp;[1027]"/>
    <s v="[COA].[Unformatted Account].&amp;[1022]"/>
  </metadataStrings>
  <mdxMetadata count="26">
    <mdx n="0" f="v">
      <t c="4" fi="19">
        <n x="7"/>
        <n x="1" s="1"/>
        <n x="2" s="1"/>
        <n x="3" s="1"/>
      </t>
    </mdx>
    <mdx n="0" f="v">
      <t c="2" fi="0">
        <n x="8"/>
        <n x="9"/>
      </t>
    </mdx>
    <mdx n="0" f="v">
      <t c="2" fi="0">
        <n x="8"/>
        <n x="10"/>
      </t>
    </mdx>
    <mdx n="0" f="v">
      <t c="2" fi="0">
        <n x="8"/>
        <n x="11"/>
      </t>
    </mdx>
    <mdx n="0" f="v">
      <t c="2" fi="0">
        <n x="8"/>
        <n x="12"/>
      </t>
    </mdx>
    <mdx n="0" f="v">
      <t c="2" fi="0">
        <n x="8"/>
        <n x="13"/>
      </t>
    </mdx>
    <mdx n="0" f="v">
      <t c="2" fi="0">
        <n x="8"/>
        <n x="14"/>
      </t>
    </mdx>
    <mdx n="0" f="v">
      <t c="2" fi="0">
        <n x="8"/>
        <n x="15"/>
      </t>
    </mdx>
    <mdx n="0" f="v">
      <t c="2" fi="0">
        <n x="8"/>
        <n x="16"/>
      </t>
    </mdx>
    <mdx n="0" f="v">
      <t c="2" fi="0">
        <n x="17"/>
        <n x="16"/>
      </t>
    </mdx>
    <mdx n="0" f="v">
      <t c="4" fi="19">
        <n x="18"/>
        <n x="4" s="1"/>
        <n x="5" s="1"/>
        <n x="6" s="1"/>
      </t>
    </mdx>
    <mdx n="0" f="v">
      <t c="2" fi="0">
        <n x="17"/>
        <n x="11"/>
      </t>
    </mdx>
    <mdx n="0" f="v">
      <t c="2" fi="0">
        <n x="17"/>
        <n x="15"/>
      </t>
    </mdx>
    <mdx n="0" f="v">
      <t c="2" fi="0">
        <n x="17"/>
        <n x="13"/>
      </t>
    </mdx>
    <mdx n="0" f="v">
      <t c="2" fi="0">
        <n x="17"/>
        <n x="9"/>
      </t>
    </mdx>
    <mdx n="0" f="v">
      <t c="2" fi="0">
        <n x="17"/>
        <n x="12"/>
      </t>
    </mdx>
    <mdx n="0" f="v">
      <t c="2" fi="0">
        <n x="17"/>
        <n x="14"/>
      </t>
    </mdx>
    <mdx n="0" f="v">
      <t c="2" fi="0">
        <n x="17"/>
        <n x="10"/>
      </t>
    </mdx>
    <mdx n="0" f="v">
      <t c="4" si="21">
        <n x="19"/>
        <n x="20"/>
        <n x="1" s="1"/>
        <n x="2" s="1"/>
      </t>
    </mdx>
    <mdx n="0" f="v">
      <t c="4" si="21">
        <n x="19"/>
        <n x="22"/>
        <n x="1" s="1"/>
        <n x="2" s="1"/>
      </t>
    </mdx>
    <mdx n="0" f="v">
      <t c="4" si="21">
        <n x="19"/>
        <n x="23"/>
        <n x="1" s="1"/>
        <n x="2" s="1"/>
      </t>
    </mdx>
    <mdx n="0" f="v">
      <t c="4" si="21">
        <n x="19"/>
        <n x="24"/>
        <n x="1" s="1"/>
        <n x="2" s="1"/>
      </t>
    </mdx>
    <mdx n="0" f="v">
      <t c="4" si="21">
        <n x="19"/>
        <n x="25"/>
        <n x="1" s="1"/>
        <n x="2" s="1"/>
      </t>
    </mdx>
    <mdx n="0" f="v">
      <t c="4" si="21">
        <n x="19"/>
        <n x="26"/>
        <n x="1" s="1"/>
        <n x="2" s="1"/>
      </t>
    </mdx>
    <mdx n="0" f="v">
      <t c="4" si="21">
        <n x="19"/>
        <n x="27"/>
        <n x="1" s="1"/>
        <n x="2" s="1"/>
      </t>
    </mdx>
    <mdx n="0" f="v">
      <t c="4" si="21">
        <n x="19"/>
        <n x="28"/>
        <n x="1" s="1"/>
        <n x="2" s="1"/>
      </t>
    </mdx>
  </mdxMetadata>
  <valueMetadata count="26">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valueMetadata>
</metadata>
</file>

<file path=xl/sharedStrings.xml><?xml version="1.0" encoding="utf-8"?>
<sst xmlns="http://schemas.openxmlformats.org/spreadsheetml/2006/main" count="443" uniqueCount="292">
  <si>
    <t>Unapplied Cash - Posted</t>
  </si>
  <si>
    <t>Invoice - Item Issued</t>
  </si>
  <si>
    <t>Invoice - Summary Entered</t>
  </si>
  <si>
    <t>Invoice - Recurring Charge</t>
  </si>
  <si>
    <t>Invoice - Summary Issued</t>
  </si>
  <si>
    <t>Invoice - Item Entered</t>
  </si>
  <si>
    <t>Debit Note - Item Issued</t>
  </si>
  <si>
    <t>Debit Note - Summary Entered</t>
  </si>
  <si>
    <t>Debit Note - Summary Issued</t>
  </si>
  <si>
    <t>Debit Note - Item Entered</t>
  </si>
  <si>
    <t>Debit Note - Advance Credit Claim</t>
  </si>
  <si>
    <t>Credit Note - Item Issued</t>
  </si>
  <si>
    <t>Credit Note - Summary Entered</t>
  </si>
  <si>
    <t>Credit Note - Summary Issued</t>
  </si>
  <si>
    <t>Credit Note - Item Entered</t>
  </si>
  <si>
    <t>Interest Charge</t>
  </si>
  <si>
    <t>Prepayment - Posted</t>
  </si>
  <si>
    <t>Refund - Posted</t>
  </si>
  <si>
    <t>TRXTYPEID</t>
  </si>
  <si>
    <t>Transaction Type</t>
  </si>
  <si>
    <t>Invoice</t>
  </si>
  <si>
    <t>Debit Note</t>
  </si>
  <si>
    <t>Credit Note</t>
  </si>
  <si>
    <t>Interest</t>
  </si>
  <si>
    <t>Unapplied Cash</t>
  </si>
  <si>
    <t>Prepayment</t>
  </si>
  <si>
    <t>Refund</t>
  </si>
  <si>
    <t>Document Type</t>
  </si>
  <si>
    <t>Unapplied Cash - Applied</t>
  </si>
  <si>
    <t>Unapplied Cash - Reversed</t>
  </si>
  <si>
    <t>Debit Note Applied To</t>
  </si>
  <si>
    <t>Applied Debit Note</t>
  </si>
  <si>
    <t>Credit Note Applied To</t>
  </si>
  <si>
    <t>Applied Credit Note</t>
  </si>
  <si>
    <t>Prepayment - Applied</t>
  </si>
  <si>
    <t>Prepayment - Reversed</t>
  </si>
  <si>
    <t>Discount - Posted</t>
  </si>
  <si>
    <t>Discount - Reversed</t>
  </si>
  <si>
    <t>Exchange Gain/Loss - Posted</t>
  </si>
  <si>
    <t>Exchange Gain/Loss - Reversed</t>
  </si>
  <si>
    <t>Rounding - Posted</t>
  </si>
  <si>
    <t>Rounding - Reversed</t>
  </si>
  <si>
    <t>Unrealized Exchange Gain/Loss</t>
  </si>
  <si>
    <t>Write-Off - Posted</t>
  </si>
  <si>
    <t>Adjustment - Posted</t>
  </si>
  <si>
    <t>Adjustment - Reversed</t>
  </si>
  <si>
    <t>Refund - Reversed</t>
  </si>
  <si>
    <t>Retainage - Invoiced</t>
  </si>
  <si>
    <t>Retainage - Adjusted</t>
  </si>
  <si>
    <t>Retainage - Revalued</t>
  </si>
  <si>
    <t>Retainage - Exchange Gain/Loss</t>
  </si>
  <si>
    <t>Retainage - Rounding</t>
  </si>
  <si>
    <t>Receipt - Invoice Reversed</t>
  </si>
  <si>
    <t>Discount</t>
  </si>
  <si>
    <t>Adjustment</t>
  </si>
  <si>
    <t>Exchange Gain/Loss</t>
  </si>
  <si>
    <t>Rounding</t>
  </si>
  <si>
    <t>Retainage</t>
  </si>
  <si>
    <t>DOCTYPEID</t>
  </si>
  <si>
    <t>DateKey</t>
  </si>
  <si>
    <t>TransDate</t>
  </si>
  <si>
    <t>DayOfWeek</t>
  </si>
  <si>
    <t>DayNameOfWeek</t>
  </si>
  <si>
    <t>DayOfMonth</t>
  </si>
  <si>
    <t>DayOfYear</t>
  </si>
  <si>
    <t>WeekdayWeekend</t>
  </si>
  <si>
    <t>WeekOfYear</t>
  </si>
  <si>
    <t>MonthName</t>
  </si>
  <si>
    <t>MonthOfYear</t>
  </si>
  <si>
    <t>IsLastDayOfMonth</t>
  </si>
  <si>
    <t>CalendarQuarter</t>
  </si>
  <si>
    <t>CalendarYear</t>
  </si>
  <si>
    <t>CalendarYearMonth</t>
  </si>
  <si>
    <t>CalendarYearQtr</t>
  </si>
  <si>
    <t>Age As Of</t>
  </si>
  <si>
    <t>Age-As-Of Year</t>
  </si>
  <si>
    <t>Age-As-Of Month</t>
  </si>
  <si>
    <t>Age-As-Of Day</t>
  </si>
  <si>
    <t>Grand Total</t>
  </si>
  <si>
    <t>Aging Period</t>
  </si>
  <si>
    <t>Name</t>
  </si>
  <si>
    <t>From</t>
  </si>
  <si>
    <t>To</t>
  </si>
  <si>
    <t>Aged Balance</t>
  </si>
  <si>
    <t>Customer Number</t>
  </si>
  <si>
    <t>Document Number</t>
  </si>
  <si>
    <t>Document Date</t>
  </si>
  <si>
    <t>Age-As-Of Date:</t>
  </si>
  <si>
    <t>Cut-Off Date:</t>
  </si>
  <si>
    <t>National Account</t>
  </si>
  <si>
    <t/>
  </si>
  <si>
    <t xml:space="preserve"> Total</t>
  </si>
  <si>
    <t>31 to 60</t>
  </si>
  <si>
    <t>61 to 90</t>
  </si>
  <si>
    <t>91 to 120</t>
  </si>
  <si>
    <t>Receipt/Payment</t>
  </si>
  <si>
    <t>Receipt/Payment - Posted</t>
  </si>
  <si>
    <t>Receipt/Payment - Applied</t>
  </si>
  <si>
    <t>Receipt/Payment - Reversed</t>
  </si>
  <si>
    <t>Payment - Invoice Reversed</t>
  </si>
  <si>
    <t>Vendor Number</t>
  </si>
  <si>
    <t>Group Code</t>
  </si>
  <si>
    <t>Cash Received</t>
  </si>
  <si>
    <t>Cash Required</t>
  </si>
  <si>
    <t>Cash forecast</t>
  </si>
  <si>
    <t>Transaction Count</t>
  </si>
  <si>
    <t>Transaction Amount ($)</t>
  </si>
  <si>
    <t>ASC</t>
  </si>
  <si>
    <t>1540</t>
  </si>
  <si>
    <t>ASC Total</t>
  </si>
  <si>
    <t>INV</t>
  </si>
  <si>
    <t>1200</t>
  </si>
  <si>
    <t>1450</t>
  </si>
  <si>
    <t>INV Total</t>
  </si>
  <si>
    <t>SVC</t>
  </si>
  <si>
    <t>2300</t>
  </si>
  <si>
    <t>SVC Total</t>
  </si>
  <si>
    <t>1500</t>
  </si>
  <si>
    <t>1350</t>
  </si>
  <si>
    <t>1580</t>
  </si>
  <si>
    <t>1750</t>
  </si>
  <si>
    <t>2150</t>
  </si>
  <si>
    <t>4540</t>
  </si>
  <si>
    <t>7300</t>
  </si>
  <si>
    <t>7400</t>
  </si>
  <si>
    <t>MIS</t>
  </si>
  <si>
    <t>5000</t>
  </si>
  <si>
    <t>7100</t>
  </si>
  <si>
    <t>7200</t>
  </si>
  <si>
    <t>MIS Total</t>
  </si>
  <si>
    <t>1890</t>
  </si>
  <si>
    <t>5030</t>
  </si>
  <si>
    <t>5080</t>
  </si>
  <si>
    <t>DocTyp</t>
  </si>
  <si>
    <t>IN</t>
  </si>
  <si>
    <t>CR</t>
  </si>
  <si>
    <t>AD</t>
  </si>
  <si>
    <t>DB</t>
  </si>
  <si>
    <t>IT</t>
  </si>
  <si>
    <t>UC</t>
  </si>
  <si>
    <t>DT</t>
  </si>
  <si>
    <t>PI</t>
  </si>
  <si>
    <t>CF</t>
  </si>
  <si>
    <t>CT</t>
  </si>
  <si>
    <t>DF</t>
  </si>
  <si>
    <t>ED</t>
  </si>
  <si>
    <t>GL</t>
  </si>
  <si>
    <t>PY</t>
  </si>
  <si>
    <t>RD</t>
  </si>
  <si>
    <t>RF</t>
  </si>
  <si>
    <t>RT</t>
  </si>
  <si>
    <t>YR-MTH</t>
  </si>
  <si>
    <t>4000</t>
  </si>
  <si>
    <t>AR</t>
  </si>
  <si>
    <t>Paid Invoice Amount ($)</t>
  </si>
  <si>
    <t>Paid Invoice Count</t>
  </si>
  <si>
    <t>Transaction Count YTD</t>
  </si>
  <si>
    <t>Transaction Amt YTD ($)</t>
  </si>
  <si>
    <t>Paid Invoice Amt YTD ($)</t>
  </si>
  <si>
    <t>Paid Invoice Count YTD</t>
  </si>
  <si>
    <t>AP</t>
  </si>
  <si>
    <t>BARMART</t>
  </si>
  <si>
    <t>1100</t>
  </si>
  <si>
    <t>1105</t>
  </si>
  <si>
    <t>BARMART Total</t>
  </si>
  <si>
    <t>1210</t>
  </si>
  <si>
    <t>1240</t>
  </si>
  <si>
    <t>1400</t>
  </si>
  <si>
    <t>1520</t>
  </si>
  <si>
    <t>1600</t>
  </si>
  <si>
    <t>4030</t>
  </si>
  <si>
    <t>Row Labels</t>
  </si>
  <si>
    <t>CALCID</t>
  </si>
  <si>
    <t>COMPID</t>
  </si>
  <si>
    <t>Calculation</t>
  </si>
  <si>
    <t>Comparison</t>
  </si>
  <si>
    <t>CY NET</t>
  </si>
  <si>
    <t>CY QTD</t>
  </si>
  <si>
    <t>CY YTD</t>
  </si>
  <si>
    <t>LY NET</t>
  </si>
  <si>
    <t>LY QTD</t>
  </si>
  <si>
    <t>LY YTD</t>
  </si>
  <si>
    <t>Total</t>
  </si>
  <si>
    <t>NET</t>
  </si>
  <si>
    <t>QTD</t>
  </si>
  <si>
    <t>YTD</t>
  </si>
  <si>
    <t>BAL</t>
  </si>
  <si>
    <t>CY</t>
  </si>
  <si>
    <t>LY</t>
  </si>
  <si>
    <t>BGT</t>
  </si>
  <si>
    <t>ΔYOY $</t>
  </si>
  <si>
    <t>ΔYOY %</t>
  </si>
  <si>
    <t>BGT YTD</t>
  </si>
  <si>
    <t>BGT NET</t>
  </si>
  <si>
    <t>BGT QTD</t>
  </si>
  <si>
    <t>CY BAL</t>
  </si>
  <si>
    <t>LY BAL</t>
  </si>
  <si>
    <t>Power View can only print one sheet at a time.</t>
  </si>
  <si>
    <t>Please switch to the desired sheet and try again.</t>
  </si>
  <si>
    <t>ΔAvB $</t>
  </si>
  <si>
    <t>ΔAvB %</t>
  </si>
  <si>
    <t>YOY BAL $</t>
  </si>
  <si>
    <t>YOY BAL %</t>
  </si>
  <si>
    <t>AvB NET $</t>
  </si>
  <si>
    <t>AvB NET %</t>
  </si>
  <si>
    <t>YOY NET $</t>
  </si>
  <si>
    <t>YOY NET %</t>
  </si>
  <si>
    <t>YOY QTD $</t>
  </si>
  <si>
    <t>YOY YTD $</t>
  </si>
  <si>
    <t>AvB QTD $</t>
  </si>
  <si>
    <t>AvB YTD $</t>
  </si>
  <si>
    <t>AvB QTD %</t>
  </si>
  <si>
    <t>AvB YTD %</t>
  </si>
  <si>
    <t>YOY QTD %</t>
  </si>
  <si>
    <t>YOY YTD %</t>
  </si>
  <si>
    <t>2800</t>
  </si>
  <si>
    <t>7936</t>
  </si>
  <si>
    <t>9230</t>
  </si>
  <si>
    <t>1970</t>
  </si>
  <si>
    <t>8830</t>
  </si>
  <si>
    <t>100-01</t>
  </si>
  <si>
    <t>IN120111</t>
  </si>
  <si>
    <t>IN120121</t>
  </si>
  <si>
    <t>IN120131</t>
  </si>
  <si>
    <t>IN120141</t>
  </si>
  <si>
    <t>IN120151</t>
  </si>
  <si>
    <t>SO-12345</t>
  </si>
  <si>
    <t>1200 Total</t>
  </si>
  <si>
    <t>AP Aged Cash Requirements</t>
  </si>
  <si>
    <t>Due Date</t>
  </si>
  <si>
    <t>Payment Number</t>
  </si>
  <si>
    <t>INV100</t>
  </si>
  <si>
    <t>INV101</t>
  </si>
  <si>
    <t>AP Transaction Amount</t>
  </si>
  <si>
    <t>231-0054</t>
  </si>
  <si>
    <t>298CR</t>
  </si>
  <si>
    <t>KINV-84739-25</t>
  </si>
  <si>
    <t>1007-560</t>
  </si>
  <si>
    <t>IN000568</t>
  </si>
  <si>
    <t>PREPY00000000000000004</t>
  </si>
  <si>
    <t>PREPY00000000000000005</t>
  </si>
  <si>
    <t>1400 Total</t>
  </si>
  <si>
    <t>2150 Total</t>
  </si>
  <si>
    <t>4540 Total</t>
  </si>
  <si>
    <t>7100 Total</t>
  </si>
  <si>
    <t>7200 Total</t>
  </si>
  <si>
    <t>7936 Total</t>
  </si>
  <si>
    <t>9230 Total</t>
  </si>
  <si>
    <t>AP Current Amount</t>
  </si>
  <si>
    <t>Batch</t>
  </si>
  <si>
    <t>Entry</t>
  </si>
  <si>
    <t>AP Days Over</t>
  </si>
  <si>
    <t>2235</t>
  </si>
  <si>
    <t>Transaction Amount</t>
  </si>
  <si>
    <t>IN00000000000000000005</t>
  </si>
  <si>
    <t>IN0000000000061</t>
  </si>
  <si>
    <t>IN00000000000000000006</t>
  </si>
  <si>
    <t>PP00000000000000000004</t>
  </si>
  <si>
    <t>PP00000000000000000005</t>
  </si>
  <si>
    <t>IN00000000000000000008</t>
  </si>
  <si>
    <t>DN00000000000000000001</t>
  </si>
  <si>
    <t>INVCORP011</t>
  </si>
  <si>
    <t>1105 Total</t>
  </si>
  <si>
    <t>1600 Total</t>
  </si>
  <si>
    <t>2235 Total</t>
  </si>
  <si>
    <t>Current Amount</t>
  </si>
  <si>
    <t>Days Over</t>
  </si>
  <si>
    <t>1000</t>
  </si>
  <si>
    <t>1020</t>
  </si>
  <si>
    <t>1021</t>
  </si>
  <si>
    <t>1022</t>
  </si>
  <si>
    <t>1023</t>
  </si>
  <si>
    <t>1025</t>
  </si>
  <si>
    <t>1027</t>
  </si>
  <si>
    <t>1030</t>
  </si>
  <si>
    <t>1045</t>
  </si>
  <si>
    <t>PY00000000000000000074</t>
  </si>
  <si>
    <t>PY00000000000000000070</t>
  </si>
  <si>
    <t>IN00000000000000000007</t>
  </si>
  <si>
    <t>PY00000000000000000073</t>
  </si>
  <si>
    <t>IN00000000000000000010</t>
  </si>
  <si>
    <t>PY00000000000000000072</t>
  </si>
  <si>
    <t>PY00000000000000000071</t>
  </si>
  <si>
    <t>PY00000000000000000069</t>
  </si>
  <si>
    <t>IN00000000000000000009</t>
  </si>
  <si>
    <t>Over Due</t>
  </si>
  <si>
    <t>2 to 30</t>
  </si>
  <si>
    <t>Over 120</t>
  </si>
  <si>
    <t>-1 to 1</t>
  </si>
  <si>
    <t>Total Cash Requirements ($):</t>
  </si>
  <si>
    <t>Total Cash Received($):</t>
  </si>
  <si>
    <t>Cash Available: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</si>
</sst>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_(* #,##0_);_(* \(#,##0\);_(* &quot;-&quot;??_);_(@_)"/>
    <numFmt numFmtId="165" formatCode="0.00\ %;\-0.00\ %;0.00\ %"/>
  </numFmts>
  <fonts count="15" x14ac:knownFonts="1">
    <font>
      <sz val="11"/>
      <color theme="1"/>
      <name val="Calibri"/>
      <family val="2"/>
      <scheme val="minor"/>
    </font>
    <font>
      <sz val="9"/>
      <color theme="1"/>
      <name val="Arial"/>
      <family val="2"/>
    </font>
    <font>
      <sz val="10"/>
      <name val="Arial"/>
      <family val="2"/>
    </font>
    <font>
      <sz val="8"/>
      <name val="Arial"/>
      <family val="2"/>
    </font>
    <font>
      <b/>
      <sz val="8"/>
      <color indexed="81"/>
      <name val="Tahoma"/>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name val="Arial"/>
      <family val="2"/>
    </font>
    <font>
      <b/>
      <sz val="11"/>
      <color theme="0"/>
      <name val="Calibri"/>
      <family val="2"/>
      <scheme val="minor"/>
    </font>
    <font>
      <b/>
      <i/>
      <sz val="10"/>
      <color rgb="FFFF0000"/>
      <name val="Arial"/>
      <family val="2"/>
    </font>
    <font>
      <b/>
      <i/>
      <sz val="11"/>
      <color theme="0"/>
      <name val="Calibri"/>
      <family val="2"/>
      <scheme val="minor"/>
    </font>
    <font>
      <sz val="11"/>
      <color theme="0"/>
      <name val="Calibri"/>
      <family val="2"/>
      <scheme val="minor"/>
    </font>
    <font>
      <b/>
      <i/>
      <sz val="11"/>
      <color rgb="FF00B050"/>
      <name val="Calibri"/>
      <family val="2"/>
      <scheme val="minor"/>
    </font>
  </fonts>
  <fills count="9">
    <fill>
      <patternFill patternType="none"/>
    </fill>
    <fill>
      <patternFill patternType="gray125"/>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9"/>
        <bgColor indexed="64"/>
      </patternFill>
    </fill>
  </fills>
  <borders count="34">
    <border>
      <left/>
      <right/>
      <top/>
      <bottom/>
      <diagonal/>
    </border>
    <border>
      <left style="thin">
        <color indexed="64"/>
      </left>
      <right style="thin">
        <color indexed="64"/>
      </right>
      <top/>
      <bottom style="thin">
        <color indexed="64"/>
      </bottom>
      <diagonal/>
    </border>
    <border>
      <left style="thin">
        <color indexed="64"/>
      </left>
      <right style="thin">
        <color indexed="64"/>
      </right>
      <top/>
      <bottom style="thin">
        <color rgb="FF00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medium">
        <color indexed="64"/>
      </right>
      <top/>
      <bottom style="medium">
        <color indexed="64"/>
      </bottom>
      <diagonal/>
    </border>
    <border>
      <left style="hair">
        <color indexed="64"/>
      </left>
      <right style="hair">
        <color indexed="64"/>
      </right>
      <top/>
      <bottom style="hair">
        <color indexed="64"/>
      </bottom>
      <diagonal/>
    </border>
    <border>
      <left/>
      <right style="medium">
        <color indexed="64"/>
      </right>
      <top style="medium">
        <color indexed="64"/>
      </top>
      <bottom style="hair">
        <color indexed="64"/>
      </bottom>
      <diagonal/>
    </border>
    <border>
      <left/>
      <right/>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bottom style="medium">
        <color indexed="64"/>
      </bottom>
      <diagonal/>
    </border>
    <border>
      <left/>
      <right style="thin">
        <color indexed="64"/>
      </right>
      <top/>
      <bottom/>
      <diagonal/>
    </border>
    <border>
      <left style="thin">
        <color indexed="64"/>
      </left>
      <right/>
      <top/>
      <bottom/>
      <diagonal/>
    </border>
    <border>
      <left/>
      <right/>
      <top/>
      <bottom style="thin">
        <color theme="1"/>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right style="thin">
        <color theme="0"/>
      </right>
      <top/>
      <bottom/>
      <diagonal/>
    </border>
    <border>
      <left/>
      <right style="thin">
        <color theme="0"/>
      </right>
      <top style="medium">
        <color indexed="64"/>
      </top>
      <bottom style="medium">
        <color indexed="64"/>
      </bottom>
      <diagonal/>
    </border>
  </borders>
  <cellStyleXfs count="8">
    <xf numFmtId="0" fontId="0" fillId="0" borderId="0"/>
    <xf numFmtId="0" fontId="2" fillId="0" borderId="0"/>
    <xf numFmtId="43" fontId="2" fillId="0" borderId="0" applyFont="0" applyFill="0" applyBorder="0" applyAlignment="0" applyProtection="0"/>
    <xf numFmtId="0" fontId="5" fillId="0" borderId="0"/>
    <xf numFmtId="44"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43" fontId="6" fillId="0" borderId="0" applyFont="0" applyFill="0" applyBorder="0" applyAlignment="0" applyProtection="0"/>
  </cellStyleXfs>
  <cellXfs count="80">
    <xf numFmtId="0" fontId="0" fillId="0" borderId="0" xfId="0"/>
    <xf numFmtId="0" fontId="1" fillId="2" borderId="0" xfId="0" applyFont="1" applyFill="1" applyAlignment="1">
      <alignment horizontal="right" vertical="center" wrapText="1"/>
    </xf>
    <xf numFmtId="0" fontId="1" fillId="2" borderId="0" xfId="0" applyFont="1" applyFill="1" applyAlignment="1">
      <alignment horizontal="left" vertical="center"/>
    </xf>
    <xf numFmtId="0" fontId="3" fillId="3" borderId="1" xfId="1" applyFont="1" applyFill="1" applyBorder="1" applyAlignment="1">
      <alignment horizontal="center" vertical="top"/>
    </xf>
    <xf numFmtId="0" fontId="2" fillId="3" borderId="0" xfId="1" applyFill="1"/>
    <xf numFmtId="0" fontId="2" fillId="0" borderId="0" xfId="1"/>
    <xf numFmtId="14" fontId="2" fillId="4" borderId="0" xfId="1" applyNumberFormat="1" applyFill="1"/>
    <xf numFmtId="14" fontId="2" fillId="0" borderId="0" xfId="1" applyNumberFormat="1"/>
    <xf numFmtId="164" fontId="0" fillId="0" borderId="0" xfId="2" applyNumberFormat="1" applyFont="1"/>
    <xf numFmtId="0" fontId="3" fillId="3" borderId="2" xfId="1" applyFont="1" applyFill="1" applyBorder="1" applyAlignment="1">
      <alignment horizontal="center" vertical="top"/>
    </xf>
    <xf numFmtId="0" fontId="0" fillId="0" borderId="0" xfId="0" pivotButton="1"/>
    <xf numFmtId="4" fontId="0" fillId="0" borderId="0" xfId="0" applyNumberFormat="1"/>
    <xf numFmtId="0" fontId="7" fillId="0" borderId="0" xfId="0" applyFont="1"/>
    <xf numFmtId="10" fontId="7" fillId="0" borderId="0" xfId="5" applyNumberFormat="1" applyFont="1"/>
    <xf numFmtId="14" fontId="8" fillId="0" borderId="0" xfId="3" applyNumberFormat="1" applyFont="1" applyAlignment="1">
      <alignment horizontal="right"/>
    </xf>
    <xf numFmtId="0" fontId="9" fillId="0" borderId="0" xfId="3" applyFont="1" applyAlignment="1">
      <alignment horizontal="right"/>
    </xf>
    <xf numFmtId="0" fontId="10" fillId="5" borderId="4" xfId="0" applyFont="1" applyFill="1" applyBorder="1" applyAlignment="1">
      <alignment horizontal="center"/>
    </xf>
    <xf numFmtId="0" fontId="10" fillId="5" borderId="7" xfId="0" applyFont="1" applyFill="1" applyBorder="1" applyAlignment="1">
      <alignment horizontal="center"/>
    </xf>
    <xf numFmtId="0" fontId="10" fillId="5" borderId="3" xfId="0" applyFont="1" applyFill="1" applyBorder="1" applyAlignment="1">
      <alignment horizontal="center"/>
    </xf>
    <xf numFmtId="14" fontId="11" fillId="0" borderId="0" xfId="3" applyNumberFormat="1" applyFont="1"/>
    <xf numFmtId="43" fontId="7" fillId="0" borderId="0" xfId="7" applyFont="1"/>
    <xf numFmtId="0" fontId="0" fillId="0" borderId="0" xfId="0" applyAlignment="1">
      <alignment horizontal="left"/>
    </xf>
    <xf numFmtId="3" fontId="0" fillId="0" borderId="0" xfId="0" applyNumberFormat="1"/>
    <xf numFmtId="0" fontId="0" fillId="0" borderId="0" xfId="0" applyAlignment="1">
      <alignment horizontal="center" wrapText="1"/>
    </xf>
    <xf numFmtId="0" fontId="0" fillId="0" borderId="0" xfId="0" applyAlignment="1">
      <alignment horizontal="center" vertical="center" wrapText="1"/>
    </xf>
    <xf numFmtId="40" fontId="10" fillId="5" borderId="6" xfId="0" applyNumberFormat="1" applyFont="1" applyFill="1" applyBorder="1"/>
    <xf numFmtId="40" fontId="10" fillId="5" borderId="12" xfId="0" applyNumberFormat="1" applyFont="1" applyFill="1" applyBorder="1"/>
    <xf numFmtId="40" fontId="10" fillId="5" borderId="9" xfId="0" applyNumberFormat="1" applyFont="1" applyFill="1" applyBorder="1"/>
    <xf numFmtId="0" fontId="0" fillId="0" borderId="18" xfId="0" applyBorder="1" applyAlignment="1">
      <alignment horizontal="center" wrapText="1"/>
    </xf>
    <xf numFmtId="3" fontId="0" fillId="0" borderId="18" xfId="0" applyNumberFormat="1" applyBorder="1"/>
    <xf numFmtId="0" fontId="0" fillId="0" borderId="19" xfId="0" applyBorder="1" applyAlignment="1">
      <alignment horizontal="center" wrapText="1"/>
    </xf>
    <xf numFmtId="4" fontId="0" fillId="0" borderId="19" xfId="0" applyNumberFormat="1" applyBorder="1"/>
    <xf numFmtId="0" fontId="7" fillId="0" borderId="20" xfId="0" applyFont="1" applyBorder="1" applyAlignment="1"/>
    <xf numFmtId="0" fontId="0" fillId="0" borderId="0" xfId="0" applyAlignment="1">
      <alignment vertical="center"/>
    </xf>
    <xf numFmtId="0" fontId="0" fillId="0" borderId="0" xfId="0" applyAlignment="1">
      <alignment horizontal="center"/>
    </xf>
    <xf numFmtId="4" fontId="0" fillId="0" borderId="18" xfId="0" applyNumberFormat="1" applyBorder="1"/>
    <xf numFmtId="0" fontId="0" fillId="6" borderId="0" xfId="0" applyFill="1"/>
    <xf numFmtId="0" fontId="0" fillId="7" borderId="21" xfId="0" applyFill="1" applyBorder="1" applyAlignment="1">
      <alignment horizontal="right"/>
    </xf>
    <xf numFmtId="40" fontId="6" fillId="6" borderId="13" xfId="4" applyNumberFormat="1" applyFont="1" applyFill="1" applyBorder="1"/>
    <xf numFmtId="40" fontId="6" fillId="6" borderId="16" xfId="4" applyNumberFormat="1" applyFont="1" applyFill="1" applyBorder="1"/>
    <xf numFmtId="40" fontId="6" fillId="6" borderId="11" xfId="4" applyNumberFormat="1" applyFont="1" applyFill="1" applyBorder="1"/>
    <xf numFmtId="40" fontId="0" fillId="6" borderId="5" xfId="4" applyNumberFormat="1" applyFont="1" applyFill="1" applyBorder="1"/>
    <xf numFmtId="40" fontId="0" fillId="6" borderId="8" xfId="4" applyNumberFormat="1" applyFont="1" applyFill="1" applyBorder="1"/>
    <xf numFmtId="40" fontId="6" fillId="6" borderId="15" xfId="4" applyNumberFormat="1" applyFont="1" applyFill="1" applyBorder="1"/>
    <xf numFmtId="40" fontId="0" fillId="6" borderId="14" xfId="4" applyNumberFormat="1" applyFont="1" applyFill="1" applyBorder="1"/>
    <xf numFmtId="40" fontId="0" fillId="6" borderId="10" xfId="4" applyNumberFormat="1" applyFont="1" applyFill="1" applyBorder="1"/>
    <xf numFmtId="40" fontId="0" fillId="6" borderId="6" xfId="4" applyNumberFormat="1" applyFont="1" applyFill="1" applyBorder="1"/>
    <xf numFmtId="40" fontId="0" fillId="6" borderId="17" xfId="4" applyNumberFormat="1" applyFont="1" applyFill="1" applyBorder="1"/>
    <xf numFmtId="40" fontId="6" fillId="6" borderId="9" xfId="4" applyNumberFormat="1" applyFont="1" applyFill="1" applyBorder="1"/>
    <xf numFmtId="0" fontId="0" fillId="7" borderId="0" xfId="0" applyFill="1" applyBorder="1" applyAlignment="1">
      <alignment horizontal="right"/>
    </xf>
    <xf numFmtId="0" fontId="0" fillId="7" borderId="22" xfId="0" applyFill="1" applyBorder="1"/>
    <xf numFmtId="0" fontId="0" fillId="7" borderId="23" xfId="0" applyFill="1" applyBorder="1" applyAlignment="1">
      <alignment horizontal="right"/>
    </xf>
    <xf numFmtId="0" fontId="0" fillId="7" borderId="5" xfId="0" applyFill="1" applyBorder="1"/>
    <xf numFmtId="0" fontId="0" fillId="7" borderId="26" xfId="0" applyFill="1" applyBorder="1"/>
    <xf numFmtId="40" fontId="0" fillId="7" borderId="24" xfId="7" applyNumberFormat="1" applyFont="1" applyFill="1" applyBorder="1"/>
    <xf numFmtId="40" fontId="0" fillId="7" borderId="25" xfId="7" applyNumberFormat="1" applyFont="1" applyFill="1" applyBorder="1"/>
    <xf numFmtId="40" fontId="0" fillId="7" borderId="27" xfId="7" applyNumberFormat="1" applyFont="1" applyFill="1" applyBorder="1"/>
    <xf numFmtId="0" fontId="0" fillId="7" borderId="28" xfId="7" applyNumberFormat="1" applyFont="1" applyFill="1" applyBorder="1" applyAlignment="1">
      <alignment horizontal="center"/>
    </xf>
    <xf numFmtId="0" fontId="0" fillId="7" borderId="29" xfId="7" applyNumberFormat="1" applyFont="1" applyFill="1" applyBorder="1" applyAlignment="1">
      <alignment horizontal="center"/>
    </xf>
    <xf numFmtId="0" fontId="0" fillId="7" borderId="1" xfId="7" applyNumberFormat="1" applyFont="1" applyFill="1" applyBorder="1" applyAlignment="1">
      <alignment horizontal="center"/>
    </xf>
    <xf numFmtId="0" fontId="12" fillId="5" borderId="6" xfId="0" applyFont="1" applyFill="1" applyBorder="1"/>
    <xf numFmtId="0" fontId="12" fillId="5" borderId="30" xfId="7" applyNumberFormat="1" applyFont="1" applyFill="1" applyBorder="1" applyAlignment="1">
      <alignment horizontal="center"/>
    </xf>
    <xf numFmtId="43" fontId="12" fillId="5" borderId="9" xfId="7" applyFont="1" applyFill="1" applyBorder="1"/>
    <xf numFmtId="0" fontId="13" fillId="8" borderId="0" xfId="0" applyFont="1" applyFill="1" applyAlignment="1">
      <alignment horizontal="center" vertical="center" wrapText="1"/>
    </xf>
    <xf numFmtId="0" fontId="0" fillId="0" borderId="18" xfId="0" applyBorder="1"/>
    <xf numFmtId="165" fontId="0" fillId="0" borderId="0" xfId="0" applyNumberFormat="1"/>
    <xf numFmtId="0" fontId="0" fillId="0" borderId="0" xfId="0" applyBorder="1" applyAlignment="1">
      <alignment horizontal="center"/>
    </xf>
    <xf numFmtId="4" fontId="0" fillId="0" borderId="0" xfId="0" applyNumberFormat="1" applyBorder="1"/>
    <xf numFmtId="165" fontId="0" fillId="0" borderId="18" xfId="0" applyNumberFormat="1" applyBorder="1"/>
    <xf numFmtId="0" fontId="0" fillId="0" borderId="4" xfId="0" applyBorder="1" applyAlignment="1">
      <alignment horizontal="center"/>
    </xf>
    <xf numFmtId="0" fontId="0" fillId="0" borderId="31" xfId="0" applyBorder="1" applyAlignment="1">
      <alignment horizontal="center"/>
    </xf>
    <xf numFmtId="0" fontId="0" fillId="0" borderId="31" xfId="0" applyBorder="1"/>
    <xf numFmtId="0" fontId="0" fillId="0" borderId="32" xfId="0" applyBorder="1" applyAlignment="1">
      <alignment horizontal="center"/>
    </xf>
    <xf numFmtId="0" fontId="0" fillId="0" borderId="33" xfId="0" applyBorder="1"/>
    <xf numFmtId="0" fontId="0" fillId="0" borderId="32" xfId="0" applyBorder="1"/>
    <xf numFmtId="0" fontId="0" fillId="0" borderId="0" xfId="0" applyAlignment="1">
      <alignment horizontal="left" indent="1"/>
    </xf>
    <xf numFmtId="14" fontId="0" fillId="0" borderId="0" xfId="0" applyNumberFormat="1"/>
    <xf numFmtId="0" fontId="14" fillId="5" borderId="12" xfId="0" applyFont="1" applyFill="1" applyBorder="1" applyAlignment="1">
      <alignment horizontal="right"/>
    </xf>
    <xf numFmtId="0" fontId="7" fillId="0" borderId="0" xfId="0" applyFont="1" applyAlignment="1">
      <alignment horizontal="right"/>
    </xf>
    <xf numFmtId="40" fontId="0" fillId="0" borderId="0" xfId="0" applyNumberFormat="1"/>
  </cellXfs>
  <cellStyles count="8">
    <cellStyle name="Comma" xfId="7" builtinId="3"/>
    <cellStyle name="Comma 2" xfId="2"/>
    <cellStyle name="Currency" xfId="4" builtinId="4"/>
    <cellStyle name="Normal" xfId="0" builtinId="0"/>
    <cellStyle name="Normal 2" xfId="1"/>
    <cellStyle name="Normal 3" xfId="3"/>
    <cellStyle name="Percent" xfId="5" builtinId="5"/>
    <cellStyle name="Percent 2" xfId="6"/>
  </cellStyles>
  <dxfs count="166">
    <dxf>
      <border>
        <right style="thin">
          <color indexed="64"/>
        </right>
      </border>
    </dxf>
    <dxf>
      <alignment horizontal="center" readingOrder="0"/>
    </dxf>
    <dxf>
      <border>
        <right/>
      </border>
    </dxf>
    <dxf>
      <border>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left/>
        <right/>
      </border>
    </dxf>
    <dxf>
      <border>
        <left/>
        <right/>
      </border>
    </dxf>
    <dxf>
      <border>
        <right/>
      </border>
    </dxf>
    <dxf>
      <border>
        <right/>
      </border>
    </dxf>
    <dxf>
      <border>
        <right/>
      </border>
    </dxf>
    <dxf>
      <border>
        <right style="thin">
          <color indexed="64"/>
        </right>
      </border>
    </dxf>
    <dxf>
      <border>
        <left style="medium">
          <color indexed="64"/>
        </left>
        <right style="medium">
          <color indexed="64"/>
        </right>
        <top style="medium">
          <color indexed="64"/>
        </top>
        <bottom style="medium">
          <color indexed="64"/>
        </bottom>
      </border>
    </dxf>
    <dxf>
      <border>
        <right style="thin">
          <color theme="0"/>
        </right>
      </border>
    </dxf>
    <dxf>
      <border>
        <right style="thin">
          <color theme="0"/>
        </right>
      </border>
    </dxf>
    <dxf>
      <border>
        <right style="thin">
          <color theme="0"/>
        </right>
      </border>
    </dxf>
    <dxf>
      <border>
        <right style="thin">
          <color theme="0"/>
        </right>
      </border>
    </dxf>
    <dxf>
      <alignment horizontal="center" wrapText="1" readingOrder="0"/>
    </dxf>
    <dxf>
      <alignment horizontal="center" wrapText="1" readingOrder="0"/>
    </dxf>
    <dxf>
      <alignment horizontal="center" vertical="center" wrapText="1" readingOrder="0"/>
    </dxf>
    <dxf>
      <border>
        <right style="thin">
          <color indexed="64"/>
        </right>
      </border>
    </dxf>
    <dxf>
      <fill>
        <patternFill patternType="solid">
          <bgColor rgb="FFFFFF00"/>
        </patternFill>
      </fill>
    </dxf>
    <dxf>
      <fill>
        <patternFill>
          <bgColor theme="9"/>
        </patternFill>
      </fill>
    </dxf>
    <dxf>
      <font>
        <color theme="0"/>
      </font>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vertical="center" readingOrder="0"/>
    </dxf>
    <dxf>
      <alignment vertical="center" readingOrder="0"/>
    </dxf>
    <dxf>
      <alignment horizontal="center" wrapText="1" readingOrder="0"/>
    </dxf>
    <dxf>
      <alignment horizontal="center" wrapText="1" readingOrder="0"/>
    </dxf>
    <dxf>
      <border>
        <right style="thin">
          <color indexed="64"/>
        </right>
      </border>
    </dxf>
    <dxf>
      <border>
        <right style="thin">
          <color indexed="64"/>
        </right>
      </border>
    </dxf>
    <dxf>
      <border>
        <right style="thin">
          <color indexed="64"/>
        </right>
      </border>
    </dxf>
    <dxf>
      <border>
        <left style="thin">
          <color indexed="64"/>
        </left>
      </border>
    </dxf>
    <dxf>
      <alignment horizontal="center" wrapText="1" readingOrder="0"/>
    </dxf>
    <dxf>
      <alignment horizontal="center" wrapText="1" readingOrder="0"/>
    </dxf>
    <dxf>
      <fill>
        <patternFill patternType="solid">
          <bgColor theme="9"/>
        </patternFill>
      </fill>
    </dxf>
    <dxf>
      <font>
        <color theme="0"/>
      </font>
    </dxf>
    <dxf>
      <border>
        <right style="thin">
          <color indexed="64"/>
        </right>
      </border>
    </dxf>
    <dxf>
      <alignment horizontal="center" readingOrder="0"/>
    </dxf>
    <dxf>
      <border>
        <right/>
      </border>
    </dxf>
    <dxf>
      <border>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left/>
        <right/>
      </border>
    </dxf>
    <dxf>
      <border>
        <left/>
        <right/>
      </border>
    </dxf>
    <dxf>
      <border>
        <right/>
      </border>
    </dxf>
    <dxf>
      <border>
        <right/>
      </border>
    </dxf>
    <dxf>
      <border>
        <right/>
      </border>
    </dxf>
    <dxf>
      <border>
        <right style="thin">
          <color indexed="64"/>
        </right>
      </border>
    </dxf>
    <dxf>
      <border>
        <left style="medium">
          <color indexed="64"/>
        </left>
        <right style="medium">
          <color indexed="64"/>
        </right>
        <top style="medium">
          <color indexed="64"/>
        </top>
        <bottom style="medium">
          <color indexed="64"/>
        </bottom>
      </border>
    </dxf>
    <dxf>
      <border>
        <right style="thin">
          <color theme="0"/>
        </right>
      </border>
    </dxf>
    <dxf>
      <border>
        <right style="thin">
          <color theme="0"/>
        </right>
      </border>
    </dxf>
    <dxf>
      <border>
        <right style="thin">
          <color theme="0"/>
        </right>
      </border>
    </dxf>
    <dxf>
      <border>
        <right style="thin">
          <color theme="0"/>
        </right>
      </border>
    </dxf>
    <dxf>
      <alignment horizontal="center" wrapText="1" readingOrder="0"/>
    </dxf>
    <dxf>
      <alignment horizontal="center" wrapText="1" readingOrder="0"/>
    </dxf>
    <dxf>
      <alignment horizontal="center" vertical="center" wrapText="1" readingOrder="0"/>
    </dxf>
    <dxf>
      <border>
        <right style="thin">
          <color indexed="64"/>
        </right>
      </border>
    </dxf>
    <dxf>
      <fill>
        <patternFill patternType="solid">
          <bgColor rgb="FFFFFF00"/>
        </patternFill>
      </fill>
    </dxf>
    <dxf>
      <fill>
        <patternFill>
          <bgColor theme="9"/>
        </patternFill>
      </fill>
    </dxf>
    <dxf>
      <font>
        <color theme="0"/>
      </font>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vertical="center" readingOrder="0"/>
    </dxf>
    <dxf>
      <alignment vertical="center" readingOrder="0"/>
    </dxf>
    <dxf>
      <alignment horizontal="center" wrapText="1" readingOrder="0"/>
    </dxf>
    <dxf>
      <alignment horizontal="center" wrapText="1" readingOrder="0"/>
    </dxf>
    <dxf>
      <border>
        <right style="thin">
          <color indexed="64"/>
        </right>
      </border>
    </dxf>
    <dxf>
      <border>
        <right style="thin">
          <color indexed="64"/>
        </right>
      </border>
    </dxf>
    <dxf>
      <border>
        <right style="thin">
          <color indexed="64"/>
        </right>
      </border>
    </dxf>
    <dxf>
      <border>
        <left style="thin">
          <color indexed="64"/>
        </left>
      </border>
    </dxf>
    <dxf>
      <alignment horizontal="center" wrapText="1" readingOrder="0"/>
    </dxf>
    <dxf>
      <alignment horizontal="center" wrapText="1" readingOrder="0"/>
    </dxf>
    <dxf>
      <fill>
        <patternFill patternType="solid">
          <bgColor theme="9"/>
        </patternFill>
      </fill>
    </dxf>
    <dxf>
      <font>
        <color theme="0"/>
      </font>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border outline="0">
        <top style="thin">
          <color theme="1"/>
        </top>
      </border>
    </dxf>
    <dxf>
      <alignment horizontal="general" vertical="center"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1"/>
        <name val="Calibri"/>
        <scheme val="minor"/>
      </font>
      <alignment horizontal="general" textRotation="0" wrapText="0" indent="0" justifyLastLine="0" shrinkToFit="0" readingOrder="0"/>
    </dxf>
    <dxf>
      <font>
        <b val="0"/>
        <i val="0"/>
        <strike val="0"/>
        <condense val="0"/>
        <extend val="0"/>
        <outline val="0"/>
        <shadow val="0"/>
        <u val="none"/>
        <vertAlign val="baseline"/>
        <sz val="9"/>
        <color theme="1"/>
        <name val="Arial"/>
        <scheme val="none"/>
      </font>
      <fill>
        <patternFill patternType="solid">
          <fgColor indexed="64"/>
          <bgColor rgb="FFFFFFFF"/>
        </patternFill>
      </fill>
      <alignment horizontal="left" vertical="center" textRotation="0" wrapText="0" indent="0" justifyLastLine="0" shrinkToFit="0" readingOrder="0"/>
    </dxf>
    <dxf>
      <font>
        <b val="0"/>
        <i val="0"/>
        <strike val="0"/>
        <condense val="0"/>
        <extend val="0"/>
        <outline val="0"/>
        <shadow val="0"/>
        <u val="none"/>
        <vertAlign val="baseline"/>
        <sz val="9"/>
        <color theme="1"/>
        <name val="Arial"/>
        <scheme val="none"/>
      </font>
      <fill>
        <patternFill patternType="solid">
          <fgColor indexed="64"/>
          <bgColor rgb="FFFFFFFF"/>
        </patternFill>
      </fill>
      <alignment horizontal="right"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indexed="64"/>
          <bgColor rgb="FFFFFFFF"/>
        </patternFill>
      </fill>
      <alignment horizontal="right" vertical="center" textRotation="0" wrapText="1" indent="0" justifyLastLine="0" shrinkToFit="0" readingOrder="0"/>
    </dxf>
    <dxf>
      <font>
        <b val="0"/>
        <i val="0"/>
        <strike val="0"/>
        <condense val="0"/>
        <extend val="0"/>
        <outline val="0"/>
        <shadow val="0"/>
        <u val="none"/>
        <vertAlign val="baseline"/>
        <sz val="9"/>
        <color theme="1"/>
        <name val="Arial"/>
        <scheme val="none"/>
      </font>
      <fill>
        <patternFill patternType="solid">
          <fgColor indexed="64"/>
          <bgColor rgb="FFFFFFFF"/>
        </patternFill>
      </fill>
      <alignment horizontal="left" vertical="center" textRotation="0" wrapText="0" indent="0" justifyLastLine="0" shrinkToFit="0" readingOrder="0"/>
    </dxf>
    <dxf>
      <font>
        <b val="0"/>
        <i val="0"/>
        <strike val="0"/>
        <condense val="0"/>
        <extend val="0"/>
        <outline val="0"/>
        <shadow val="0"/>
        <u val="none"/>
        <vertAlign val="baseline"/>
        <sz val="9"/>
        <color theme="1"/>
        <name val="Arial"/>
        <scheme val="none"/>
      </font>
      <fill>
        <patternFill patternType="solid">
          <fgColor indexed="64"/>
          <bgColor rgb="FFFFFFFF"/>
        </patternFill>
      </fill>
      <alignment horizontal="right" vertical="center" textRotation="0" wrapText="1" indent="0" justifyLastLine="0" shrinkToFit="0" readingOrder="0"/>
    </dxf>
    <dxf>
      <numFmt numFmtId="0" formatCode="General"/>
    </dxf>
    <dxf>
      <numFmt numFmtId="19" formatCode="m/d/yyyy"/>
    </dxf>
    <dxf>
      <numFmt numFmtId="0" formatCode="General"/>
    </dxf>
    <dxf>
      <font>
        <b val="0"/>
        <i val="0"/>
        <strike val="0"/>
        <condense val="0"/>
        <extend val="0"/>
        <outline val="0"/>
        <shadow val="0"/>
        <u val="none"/>
        <vertAlign val="baseline"/>
        <sz val="10"/>
        <color auto="1"/>
        <name val="Arial"/>
        <scheme val="none"/>
      </font>
      <numFmt numFmtId="164" formatCode="_(* #,##0_);_(* \(#,##0\);_(* &quot;-&quot;??_);_(@_)"/>
    </dxf>
    <dxf>
      <numFmt numFmtId="0" formatCode="General"/>
    </dxf>
    <dxf>
      <numFmt numFmtId="19" formatCode="m/d/yyyy"/>
    </dxf>
    <dxf>
      <border outline="0">
        <top style="thin">
          <color indexed="64"/>
        </top>
      </border>
    </dxf>
    <dxf>
      <border outline="0">
        <bottom style="thin">
          <color indexed="64"/>
        </bottom>
      </border>
    </dxf>
    <dxf>
      <font>
        <b val="0"/>
        <i val="0"/>
        <strike val="0"/>
        <condense val="0"/>
        <extend val="0"/>
        <outline val="0"/>
        <shadow val="0"/>
        <u val="none"/>
        <vertAlign val="baseline"/>
        <sz val="8"/>
        <color auto="1"/>
        <name val="Arial"/>
        <scheme val="none"/>
      </font>
      <fill>
        <patternFill patternType="solid">
          <fgColor indexed="64"/>
          <bgColor theme="3" tint="0.59999389629810485"/>
        </patternFill>
      </fill>
      <alignment horizontal="center" vertical="top" textRotation="0" wrapText="0" indent="0" justifyLastLine="0" shrinkToFit="0" readingOrder="0"/>
      <border diagonalUp="0" diagonalDown="0" outline="0">
        <left style="thin">
          <color indexed="64"/>
        </left>
        <right style="thin">
          <color indexed="64"/>
        </right>
        <top/>
        <bottom/>
      </border>
    </dxf>
    <dxf>
      <border outline="0">
        <bottom style="thin">
          <color rgb="FF000000"/>
        </bottom>
      </border>
    </dxf>
    <dxf>
      <font>
        <b val="0"/>
        <i val="0"/>
        <strike val="0"/>
        <condense val="0"/>
        <extend val="0"/>
        <outline val="0"/>
        <shadow val="0"/>
        <u val="none"/>
        <vertAlign val="baseline"/>
        <sz val="8"/>
        <color auto="1"/>
        <name val="Arial"/>
        <scheme val="none"/>
      </font>
      <fill>
        <patternFill patternType="solid">
          <fgColor indexed="64"/>
          <bgColor theme="3" tint="0.59999389629810485"/>
        </patternFill>
      </fill>
      <alignment horizontal="center" vertical="top" textRotation="0" wrapText="0" indent="0" justifyLastLine="0" shrinkToFit="0" readingOrder="0"/>
      <border diagonalUp="0" diagonalDown="0" outline="0">
        <left style="thin">
          <color indexed="64"/>
        </left>
        <right style="thin">
          <color indexed="64"/>
        </right>
        <top/>
        <bottom/>
      </border>
    </dxf>
    <dxf>
      <border>
        <right style="thin">
          <color theme="0"/>
        </right>
      </border>
    </dxf>
    <dxf>
      <border>
        <right style="thin">
          <color theme="0"/>
        </right>
      </border>
    </dxf>
    <dxf>
      <border>
        <right style="thin">
          <color theme="0"/>
        </right>
      </border>
    </dxf>
    <dxf>
      <border>
        <right style="thin">
          <color theme="0"/>
        </right>
      </border>
    </dxf>
    <dxf>
      <border>
        <left style="medium">
          <color indexed="64"/>
        </left>
        <right style="medium">
          <color indexed="64"/>
        </right>
        <top style="medium">
          <color indexed="64"/>
        </top>
        <bottom style="medium">
          <color indexed="64"/>
        </bottom>
      </border>
    </dxf>
    <dxf>
      <border>
        <right style="thin">
          <color indexed="64"/>
        </right>
      </border>
    </dxf>
    <dxf>
      <border>
        <right/>
      </border>
    </dxf>
    <dxf>
      <border>
        <right/>
      </border>
    </dxf>
    <dxf>
      <border>
        <right/>
      </border>
    </dxf>
    <dxf>
      <border>
        <left/>
        <right/>
      </border>
    </dxf>
    <dxf>
      <border>
        <left/>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style="thin">
          <color indexed="64"/>
        </right>
      </border>
    </dxf>
    <dxf>
      <border>
        <right/>
      </border>
    </dxf>
    <dxf>
      <border>
        <right/>
      </border>
    </dxf>
    <dxf>
      <alignment horizontal="center" readingOrder="0"/>
    </dxf>
    <dxf>
      <border>
        <right style="thin">
          <color indexed="64"/>
        </right>
      </border>
    </dxf>
    <dxf>
      <alignment horizontal="center" readingOrder="0"/>
    </dxf>
    <dxf>
      <alignment horizontal="center" readingOrder="0"/>
    </dxf>
    <dxf>
      <fill>
        <patternFill patternType="solid">
          <fgColor indexed="64"/>
          <bgColor theme="5" tint="0.79998168889431442"/>
        </patternFill>
      </fill>
    </dxf>
    <dxf>
      <font>
        <color theme="0"/>
      </font>
    </dxf>
    <dxf>
      <fill>
        <patternFill patternType="solid">
          <bgColor theme="9"/>
        </patternFill>
      </fill>
    </dxf>
    <dxf>
      <alignment horizontal="center" wrapText="1" readingOrder="0"/>
    </dxf>
    <dxf>
      <alignment horizontal="center" wrapText="1" readingOrder="0"/>
    </dxf>
    <dxf>
      <border>
        <left style="thin">
          <color indexed="64"/>
        </left>
      </border>
    </dxf>
    <dxf>
      <border>
        <right style="thin">
          <color indexed="64"/>
        </right>
      </border>
    </dxf>
    <dxf>
      <border>
        <right style="thin">
          <color indexed="64"/>
        </right>
      </border>
    </dxf>
    <dxf>
      <border>
        <right style="thin">
          <color indexed="64"/>
        </right>
      </border>
    </dxf>
    <dxf>
      <alignment horizontal="center" wrapText="1" readingOrder="0"/>
    </dxf>
    <dxf>
      <alignment horizontal="center" wrapText="1" readingOrder="0"/>
    </dxf>
    <dxf>
      <alignment vertical="center" readingOrder="0"/>
    </dxf>
    <dxf>
      <alignment vertical="center" readingOrder="0"/>
    </dxf>
    <dxf>
      <alignment wrapText="1" readingOrder="0"/>
    </dxf>
    <dxf>
      <alignment wrapText="1" readingOrder="0"/>
    </dxf>
    <dxf>
      <alignment horizontal="center" readingOrder="0"/>
    </dxf>
    <dxf>
      <alignment horizontal="center" readingOrder="0"/>
    </dxf>
    <dxf>
      <font>
        <color theme="0"/>
      </font>
    </dxf>
    <dxf>
      <fill>
        <patternFill>
          <bgColor theme="9"/>
        </patternFill>
      </fill>
    </dxf>
    <dxf>
      <fill>
        <patternFill patternType="solid">
          <bgColor rgb="FFFFFF00"/>
        </patternFill>
      </fill>
    </dxf>
    <dxf>
      <border>
        <right style="thin">
          <color indexed="64"/>
        </right>
      </border>
    </dxf>
    <dxf>
      <alignment horizontal="center" vertical="center" wrapText="1" readingOrder="0"/>
    </dxf>
    <dxf>
      <alignment horizontal="center" wrapText="1" readingOrder="0"/>
    </dxf>
    <dxf>
      <alignment horizontal="center" wrapText="1" readingOrder="0"/>
    </dxf>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1" defaultTableStyle="TableStyleMedium2" defaultPivotStyle="PivotStyleLight16">
    <tableStyle name="Flattened Pivot Style" table="0" count="3">
      <tableStyleElement type="headerRow" dxfId="165"/>
      <tableStyleElement type="totalRow" dxfId="164"/>
      <tableStyleElement type="secondRowStripe" dxfId="16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olapFunctions">
    <main first="ThisWorkbookDataModel">
      <tp t="e">
        <v>#N/A</v>
        <stp>1</stp>
        <tr r="B18" s="6"/>
        <tr r="B16" s="6"/>
        <tr r="C17" s="8"/>
        <tr r="C17" s="8"/>
        <tr r="C17" s="8"/>
        <tr r="C17" s="8"/>
        <tr r="B15" s="6"/>
        <tr r="B17" s="6"/>
        <tr r="B13" s="6"/>
        <tr r="B19" s="6"/>
        <tr r="D15" s="6"/>
        <tr r="D15" s="6"/>
        <tr r="D15" s="6"/>
        <tr r="D16" s="6"/>
        <tr r="D16" s="6"/>
        <tr r="D16" s="6"/>
        <tr r="C19" s="6"/>
        <tr r="B20" s="6"/>
        <tr r="B20" s="6"/>
        <tr r="B20" s="6"/>
        <tr r="B20" s="6"/>
        <tr r="C16" s="6"/>
        <tr r="D19" s="6"/>
        <tr r="D19" s="6"/>
        <tr r="D19" s="6"/>
        <tr r="C13" s="6"/>
        <tr r="C15" s="6"/>
        <tr r="D18" s="6"/>
        <tr r="D18" s="6"/>
        <tr r="D18" s="6"/>
        <tr r="C18" s="6"/>
        <tr r="C17" s="6"/>
        <tr r="B2" s="9"/>
        <tr r="B2" s="9"/>
        <tr r="B2" s="9"/>
        <tr r="B2" s="9"/>
        <tr r="C17" s="5"/>
        <tr r="C17" s="5"/>
        <tr r="C17" s="5"/>
        <tr r="C17" s="5"/>
        <tr r="D14" s="6"/>
        <tr r="D14" s="6"/>
        <tr r="D14" s="6"/>
        <tr r="B14" s="6"/>
        <tr r="C14" s="6"/>
        <tr r="D12" s="6"/>
        <tr r="D12" s="6"/>
        <tr r="D12" s="6"/>
        <tr r="C12" s="6"/>
        <tr r="B12" s="6"/>
        <tr r="D17" s="6"/>
        <tr r="D17" s="6"/>
        <tr r="D17" s="6"/>
        <tr r="D13" s="6"/>
        <tr r="D13" s="6"/>
        <tr r="D13" s="6"/>
        <tr r="C16" s="8"/>
        <tr r="C16" s="8"/>
        <tr r="C16" s="8"/>
        <tr r="C16" s="8"/>
        <tr r="C16" s="5"/>
        <tr r="C16" s="5"/>
        <tr r="C16" s="5"/>
        <tr r="C16" s="5"/>
      </tp>
    </main>
  </volType>
</volTypes>
</file>

<file path=xl/_rels/workbook.xml.rels><?xml version="1.0" encoding="UTF-8" standalone="yes"?>
<Relationships xmlns="http://schemas.openxmlformats.org/package/2006/relationships"><Relationship Id="rId26" Type="http://schemas.microsoft.com/office/2007/relationships/slicerCache" Target="slicerCaches/slicerCache7.xml"/><Relationship Id="rId21" Type="http://schemas.microsoft.com/office/2007/relationships/slicerCache" Target="slicerCaches/slicerCache2.xml"/><Relationship Id="rId42" Type="http://schemas.openxmlformats.org/officeDocument/2006/relationships/pivotCacheDefinition" Target="pivotCache/pivotCacheDefinition10.xml"/><Relationship Id="rId47" Type="http://schemas.openxmlformats.org/officeDocument/2006/relationships/pivotTable" Target="pivotTables/pivotTable2.xml"/><Relationship Id="rId63" Type="http://schemas.openxmlformats.org/officeDocument/2006/relationships/customXml" Target="../customXml/item4.xml"/><Relationship Id="rId68" Type="http://schemas.openxmlformats.org/officeDocument/2006/relationships/customXml" Target="../customXml/item9.xml"/><Relationship Id="rId84" Type="http://schemas.openxmlformats.org/officeDocument/2006/relationships/customXml" Target="../customXml/item25.xml"/><Relationship Id="rId89" Type="http://schemas.openxmlformats.org/officeDocument/2006/relationships/customXml" Target="../customXml/item30.xml"/><Relationship Id="rId16" Type="http://schemas.openxmlformats.org/officeDocument/2006/relationships/pivotCacheDefinition" Target="pivotCache/pivotCacheDefinition6.xml"/><Relationship Id="rId11" Type="http://schemas.openxmlformats.org/officeDocument/2006/relationships/pivotCacheDefinition" Target="pivotCache/pivotCacheDefinition1.xml"/><Relationship Id="rId32" Type="http://schemas.microsoft.com/office/2007/relationships/slicerCache" Target="slicerCaches/slicerCache13.xml"/><Relationship Id="rId37" Type="http://schemas.microsoft.com/office/2007/relationships/slicerCache" Target="slicerCaches/slicerCache18.xml"/><Relationship Id="rId53" Type="http://schemas.openxmlformats.org/officeDocument/2006/relationships/theme" Target="theme/theme1.xml"/><Relationship Id="rId58" Type="http://schemas.openxmlformats.org/officeDocument/2006/relationships/powerPivotData" Target="model/item.data"/><Relationship Id="rId74" Type="http://schemas.openxmlformats.org/officeDocument/2006/relationships/customXml" Target="../customXml/item15.xml"/><Relationship Id="rId79" Type="http://schemas.openxmlformats.org/officeDocument/2006/relationships/customXml" Target="../customXml/item20.xml"/><Relationship Id="rId102" Type="http://schemas.openxmlformats.org/officeDocument/2006/relationships/customXml" Target="../customXml/item43.xml"/><Relationship Id="rId5" Type="http://schemas.openxmlformats.org/officeDocument/2006/relationships/worksheet" Target="worksheets/sheet5.xml"/><Relationship Id="rId90" Type="http://schemas.openxmlformats.org/officeDocument/2006/relationships/customXml" Target="../customXml/item31.xml"/><Relationship Id="rId95" Type="http://schemas.openxmlformats.org/officeDocument/2006/relationships/customXml" Target="../customXml/item36.xml"/><Relationship Id="rId22" Type="http://schemas.microsoft.com/office/2007/relationships/slicerCache" Target="slicerCaches/slicerCache3.xml"/><Relationship Id="rId27" Type="http://schemas.microsoft.com/office/2007/relationships/slicerCache" Target="slicerCaches/slicerCache8.xml"/><Relationship Id="rId43" Type="http://schemas.openxmlformats.org/officeDocument/2006/relationships/pivotCacheDefinition" Target="pivotCache/pivotCacheDefinition11.xml"/><Relationship Id="rId48" Type="http://schemas.openxmlformats.org/officeDocument/2006/relationships/pivotTable" Target="pivotTables/pivotTable3.xml"/><Relationship Id="rId64" Type="http://schemas.openxmlformats.org/officeDocument/2006/relationships/customXml" Target="../customXml/item5.xml"/><Relationship Id="rId69" Type="http://schemas.openxmlformats.org/officeDocument/2006/relationships/customXml" Target="../customXml/item10.xml"/><Relationship Id="rId80" Type="http://schemas.openxmlformats.org/officeDocument/2006/relationships/customXml" Target="../customXml/item21.xml"/><Relationship Id="rId85" Type="http://schemas.openxmlformats.org/officeDocument/2006/relationships/customXml" Target="../customXml/item26.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33" Type="http://schemas.microsoft.com/office/2007/relationships/slicerCache" Target="slicerCaches/slicerCache14.xml"/><Relationship Id="rId38" Type="http://schemas.microsoft.com/office/2007/relationships/slicerCache" Target="slicerCaches/slicerCache19.xml"/><Relationship Id="rId59" Type="http://schemas.openxmlformats.org/officeDocument/2006/relationships/calcChain" Target="calcChain.xml"/><Relationship Id="rId103" Type="http://schemas.openxmlformats.org/officeDocument/2006/relationships/customXml" Target="../customXml/item44.xml"/><Relationship Id="rId20" Type="http://schemas.microsoft.com/office/2007/relationships/slicerCache" Target="slicerCaches/slicerCache1.xml"/><Relationship Id="rId41" Type="http://schemas.microsoft.com/office/2007/relationships/slicerCache" Target="slicerCaches/slicerCache22.xml"/><Relationship Id="rId54" Type="http://schemas.openxmlformats.org/officeDocument/2006/relationships/connections" Target="connections.xml"/><Relationship Id="rId62" Type="http://schemas.openxmlformats.org/officeDocument/2006/relationships/customXml" Target="../customXml/item3.xml"/><Relationship Id="rId70" Type="http://schemas.openxmlformats.org/officeDocument/2006/relationships/customXml" Target="../customXml/item11.xml"/><Relationship Id="rId75" Type="http://schemas.openxmlformats.org/officeDocument/2006/relationships/customXml" Target="../customXml/item16.xml"/><Relationship Id="rId83" Type="http://schemas.openxmlformats.org/officeDocument/2006/relationships/customXml" Target="../customXml/item24.xml"/><Relationship Id="rId88" Type="http://schemas.openxmlformats.org/officeDocument/2006/relationships/customXml" Target="../customXml/item29.xml"/><Relationship Id="rId91" Type="http://schemas.openxmlformats.org/officeDocument/2006/relationships/customXml" Target="../customXml/item32.xml"/><Relationship Id="rId96" Type="http://schemas.openxmlformats.org/officeDocument/2006/relationships/customXml" Target="../customXml/item3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5.xml"/><Relationship Id="rId23" Type="http://schemas.microsoft.com/office/2007/relationships/slicerCache" Target="slicerCaches/slicerCache4.xml"/><Relationship Id="rId28" Type="http://schemas.microsoft.com/office/2007/relationships/slicerCache" Target="slicerCaches/slicerCache9.xml"/><Relationship Id="rId36" Type="http://schemas.microsoft.com/office/2007/relationships/slicerCache" Target="slicerCaches/slicerCache17.xml"/><Relationship Id="rId49" Type="http://schemas.openxmlformats.org/officeDocument/2006/relationships/pivotTable" Target="pivotTables/pivotTable4.xml"/><Relationship Id="rId57" Type="http://schemas.openxmlformats.org/officeDocument/2006/relationships/sheetMetadata" Target="metadata.xml"/><Relationship Id="rId10" Type="http://schemas.openxmlformats.org/officeDocument/2006/relationships/worksheet" Target="worksheets/sheet10.xml"/><Relationship Id="rId31" Type="http://schemas.microsoft.com/office/2007/relationships/slicerCache" Target="slicerCaches/slicerCache12.xml"/><Relationship Id="rId44" Type="http://schemas.openxmlformats.org/officeDocument/2006/relationships/pivotCacheDefinition" Target="pivotCache/pivotCacheDefinition12.xml"/><Relationship Id="rId52" Type="http://schemas.microsoft.com/office/2011/relationships/timelineCache" Target="timelineCaches/timelineCache2.xml"/><Relationship Id="rId60" Type="http://schemas.openxmlformats.org/officeDocument/2006/relationships/customXml" Target="../customXml/item1.xml"/><Relationship Id="rId65" Type="http://schemas.openxmlformats.org/officeDocument/2006/relationships/customXml" Target="../customXml/item6.xml"/><Relationship Id="rId73" Type="http://schemas.openxmlformats.org/officeDocument/2006/relationships/customXml" Target="../customXml/item14.xml"/><Relationship Id="rId78" Type="http://schemas.openxmlformats.org/officeDocument/2006/relationships/customXml" Target="../customXml/item19.xml"/><Relationship Id="rId81" Type="http://schemas.openxmlformats.org/officeDocument/2006/relationships/customXml" Target="../customXml/item22.xml"/><Relationship Id="rId86" Type="http://schemas.openxmlformats.org/officeDocument/2006/relationships/customXml" Target="../customXml/item27.xml"/><Relationship Id="rId94" Type="http://schemas.openxmlformats.org/officeDocument/2006/relationships/customXml" Target="../customXml/item35.xml"/><Relationship Id="rId99" Type="http://schemas.openxmlformats.org/officeDocument/2006/relationships/customXml" Target="../customXml/item40.xml"/><Relationship Id="rId101" Type="http://schemas.openxmlformats.org/officeDocument/2006/relationships/customXml" Target="../customXml/item4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pivotCacheDefinition" Target="pivotCache/pivotCacheDefinition3.xml"/><Relationship Id="rId18" Type="http://schemas.openxmlformats.org/officeDocument/2006/relationships/pivotCacheDefinition" Target="pivotCache/pivotCacheDefinition8.xml"/><Relationship Id="rId39" Type="http://schemas.microsoft.com/office/2007/relationships/slicerCache" Target="slicerCaches/slicerCache20.xml"/><Relationship Id="rId34" Type="http://schemas.microsoft.com/office/2007/relationships/slicerCache" Target="slicerCaches/slicerCache15.xml"/><Relationship Id="rId50" Type="http://schemas.openxmlformats.org/officeDocument/2006/relationships/pivotCacheDefinition" Target="pivotCache/pivotCacheDefinition14.xml"/><Relationship Id="rId55" Type="http://schemas.openxmlformats.org/officeDocument/2006/relationships/styles" Target="styles.xml"/><Relationship Id="rId76" Type="http://schemas.openxmlformats.org/officeDocument/2006/relationships/customXml" Target="../customXml/item17.xml"/><Relationship Id="rId97" Type="http://schemas.openxmlformats.org/officeDocument/2006/relationships/customXml" Target="../customXml/item38.xml"/><Relationship Id="rId104" Type="http://schemas.openxmlformats.org/officeDocument/2006/relationships/customXml" Target="../customXml/item45.xml"/><Relationship Id="rId7" Type="http://schemas.openxmlformats.org/officeDocument/2006/relationships/worksheet" Target="worksheets/sheet7.xml"/><Relationship Id="rId71" Type="http://schemas.openxmlformats.org/officeDocument/2006/relationships/customXml" Target="../customXml/item12.xml"/><Relationship Id="rId92" Type="http://schemas.openxmlformats.org/officeDocument/2006/relationships/customXml" Target="../customXml/item33.xml"/><Relationship Id="rId2" Type="http://schemas.openxmlformats.org/officeDocument/2006/relationships/worksheet" Target="worksheets/sheet2.xml"/><Relationship Id="rId29" Type="http://schemas.microsoft.com/office/2007/relationships/slicerCache" Target="slicerCaches/slicerCache10.xml"/><Relationship Id="rId24" Type="http://schemas.microsoft.com/office/2007/relationships/slicerCache" Target="slicerCaches/slicerCache5.xml"/><Relationship Id="rId40" Type="http://schemas.microsoft.com/office/2007/relationships/slicerCache" Target="slicerCaches/slicerCache21.xml"/><Relationship Id="rId45" Type="http://schemas.openxmlformats.org/officeDocument/2006/relationships/pivotCacheDefinition" Target="pivotCache/pivotCacheDefinition13.xml"/><Relationship Id="rId66" Type="http://schemas.openxmlformats.org/officeDocument/2006/relationships/customXml" Target="../customXml/item7.xml"/><Relationship Id="rId87" Type="http://schemas.openxmlformats.org/officeDocument/2006/relationships/customXml" Target="../customXml/item28.xml"/><Relationship Id="rId61" Type="http://schemas.openxmlformats.org/officeDocument/2006/relationships/customXml" Target="../customXml/item2.xml"/><Relationship Id="rId82" Type="http://schemas.openxmlformats.org/officeDocument/2006/relationships/customXml" Target="../customXml/item23.xml"/><Relationship Id="rId19" Type="http://schemas.openxmlformats.org/officeDocument/2006/relationships/pivotCacheDefinition" Target="pivotCache/pivotCacheDefinition9.xml"/><Relationship Id="rId14" Type="http://schemas.openxmlformats.org/officeDocument/2006/relationships/pivotCacheDefinition" Target="pivotCache/pivotCacheDefinition4.xml"/><Relationship Id="rId30" Type="http://schemas.microsoft.com/office/2007/relationships/slicerCache" Target="slicerCaches/slicerCache11.xml"/><Relationship Id="rId35" Type="http://schemas.microsoft.com/office/2007/relationships/slicerCache" Target="slicerCaches/slicerCache16.xml"/><Relationship Id="rId56" Type="http://schemas.openxmlformats.org/officeDocument/2006/relationships/sharedStrings" Target="sharedStrings.xml"/><Relationship Id="rId77" Type="http://schemas.openxmlformats.org/officeDocument/2006/relationships/customXml" Target="../customXml/item18.xml"/><Relationship Id="rId100" Type="http://schemas.openxmlformats.org/officeDocument/2006/relationships/customXml" Target="../customXml/item41.xml"/><Relationship Id="rId105" Type="http://schemas.openxmlformats.org/officeDocument/2006/relationships/volatileDependencies" Target="volatileDependencies.xml"/><Relationship Id="rId8" Type="http://schemas.openxmlformats.org/officeDocument/2006/relationships/worksheet" Target="worksheets/sheet8.xml"/><Relationship Id="rId51" Type="http://schemas.microsoft.com/office/2011/relationships/timelineCache" Target="timelineCaches/timelineCache1.xml"/><Relationship Id="rId72" Type="http://schemas.openxmlformats.org/officeDocument/2006/relationships/customXml" Target="../customXml/item13.xml"/><Relationship Id="rId93" Type="http://schemas.openxmlformats.org/officeDocument/2006/relationships/customXml" Target="../customXml/item34.xml"/><Relationship Id="rId98" Type="http://schemas.openxmlformats.org/officeDocument/2006/relationships/customXml" Target="../customXml/item39.xml"/><Relationship Id="rId3" Type="http://schemas.openxmlformats.org/officeDocument/2006/relationships/worksheet" Target="worksheets/sheet3.xml"/><Relationship Id="rId25" Type="http://schemas.microsoft.com/office/2007/relationships/slicerCache" Target="slicerCaches/slicerCache6.xml"/><Relationship Id="rId46" Type="http://schemas.openxmlformats.org/officeDocument/2006/relationships/pivotTable" Target="pivotTables/pivotTable1.xml"/><Relationship Id="rId67" Type="http://schemas.openxmlformats.org/officeDocument/2006/relationships/customXml" Target="../customXml/item8.xml"/></Relationships>
</file>

<file path=xl/activeX/activeX1.xml><?xml version="1.0" encoding="utf-8"?>
<ax:ocx xmlns:ax="http://schemas.microsoft.com/office/2006/activeX" xmlns:r="http://schemas.openxmlformats.org/officeDocument/2006/relationships" ax:classid="{FE70AD91-ECA9-4DED-9DD9-10867A0106B4}" ax:persistence="persistPropertyBag"/>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Aged Receivable</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s>
    <c:plotArea>
      <c:layout/>
      <c:barChart>
        <c:barDir val="bar"/>
        <c:grouping val="percentStacked"/>
        <c:varyColors val="0"/>
        <c:ser>
          <c:idx val="0"/>
          <c:order val="0"/>
          <c:tx>
            <c:v>Over Due</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Lit>
              <c:ptCount val="1"/>
              <c:pt idx="0">
                <c:v>Total</c:v>
              </c:pt>
            </c:strLit>
          </c:cat>
          <c:val>
            <c:numLit>
              <c:formatCode>#,##0.00</c:formatCode>
              <c:ptCount val="1"/>
              <c:pt idx="0">
                <c:v>20798.179999999993</c:v>
              </c:pt>
            </c:numLit>
          </c:val>
        </c:ser>
        <c:ser>
          <c:idx val="1"/>
          <c:order val="1"/>
          <c:tx>
            <c:v>-1 to 1</c:v>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Lit>
              <c:ptCount val="1"/>
              <c:pt idx="0">
                <c:v>Total</c:v>
              </c:pt>
            </c:strLit>
          </c:cat>
          <c:val>
            <c:numLit>
              <c:formatCode>#,##0.00</c:formatCode>
              <c:ptCount val="1"/>
              <c:pt idx="0">
                <c:v>1567.9099999999999</c:v>
              </c:pt>
            </c:numLit>
          </c:val>
        </c:ser>
        <c:ser>
          <c:idx val="2"/>
          <c:order val="2"/>
          <c:tx>
            <c:v>2 to 30</c:v>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Lit>
              <c:ptCount val="1"/>
              <c:pt idx="0">
                <c:v>Total</c:v>
              </c:pt>
            </c:strLit>
          </c:cat>
          <c:val>
            <c:numLit>
              <c:formatCode>#,##0.00</c:formatCode>
              <c:ptCount val="1"/>
              <c:pt idx="0">
                <c:v>4258.63</c:v>
              </c:pt>
            </c:numLit>
          </c:val>
        </c:ser>
        <c:ser>
          <c:idx val="3"/>
          <c:order val="3"/>
          <c:tx>
            <c:v>31 to 60</c:v>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Lit>
              <c:ptCount val="1"/>
              <c:pt idx="0">
                <c:v>Total</c:v>
              </c:pt>
            </c:strLit>
          </c:cat>
          <c:val>
            <c:numLit>
              <c:formatCode>#,##0.00</c:formatCode>
              <c:ptCount val="1"/>
            </c:numLit>
          </c:val>
        </c:ser>
        <c:ser>
          <c:idx val="4"/>
          <c:order val="4"/>
          <c:tx>
            <c:v>61 to 90</c:v>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Lit>
              <c:ptCount val="1"/>
              <c:pt idx="0">
                <c:v>Total</c:v>
              </c:pt>
            </c:strLit>
          </c:cat>
          <c:val>
            <c:numLit>
              <c:formatCode>#,##0.00</c:formatCode>
              <c:ptCount val="1"/>
            </c:numLit>
          </c:val>
        </c:ser>
        <c:ser>
          <c:idx val="5"/>
          <c:order val="5"/>
          <c:tx>
            <c:v>91 to 120</c:v>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Lit>
              <c:ptCount val="1"/>
              <c:pt idx="0">
                <c:v>Total</c:v>
              </c:pt>
            </c:strLit>
          </c:cat>
          <c:val>
            <c:numLit>
              <c:formatCode>#,##0.00</c:formatCode>
              <c:ptCount val="1"/>
            </c:numLit>
          </c:val>
        </c:ser>
        <c:ser>
          <c:idx val="6"/>
          <c:order val="6"/>
          <c:tx>
            <c:v>Over 120</c:v>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Lit>
              <c:ptCount val="1"/>
              <c:pt idx="0">
                <c:v>Total</c:v>
              </c:pt>
            </c:strLit>
          </c:cat>
          <c:val>
            <c:numLit>
              <c:formatCode>#,##0.00</c:formatCode>
              <c:ptCount val="1"/>
            </c:numLit>
          </c:val>
        </c:ser>
        <c:dLbls>
          <c:showLegendKey val="0"/>
          <c:showVal val="0"/>
          <c:showCatName val="0"/>
          <c:showSerName val="0"/>
          <c:showPercent val="0"/>
          <c:showBubbleSize val="0"/>
        </c:dLbls>
        <c:gapWidth val="75"/>
        <c:overlap val="100"/>
        <c:axId val="-932554144"/>
        <c:axId val="-932557408"/>
      </c:barChart>
      <c:catAx>
        <c:axId val="-932554144"/>
        <c:scaling>
          <c:orientation val="minMax"/>
        </c:scaling>
        <c:delete val="1"/>
        <c:axPos val="l"/>
        <c:numFmt formatCode="General" sourceLinked="0"/>
        <c:majorTickMark val="none"/>
        <c:minorTickMark val="none"/>
        <c:tickLblPos val="nextTo"/>
        <c:crossAx val="-932557408"/>
        <c:crosses val="autoZero"/>
        <c:auto val="1"/>
        <c:lblAlgn val="ctr"/>
        <c:lblOffset val="100"/>
        <c:noMultiLvlLbl val="0"/>
        <c:extLst>
          <c:ext xmlns:c15="http://schemas.microsoft.com/office/drawing/2012/chart" uri="{F40574EE-89B7-4290-83BB-5DA773EAF853}">
            <c15:numFmt c:formatCode="General" c:sourceLinked="1"/>
          </c:ext>
        </c:extLst>
      </c:catAx>
      <c:valAx>
        <c:axId val="-932557408"/>
        <c:scaling>
          <c:orientation val="minMax"/>
        </c:scaling>
        <c:delete val="0"/>
        <c:axPos val="b"/>
        <c:majorGridlines>
          <c:spPr>
            <a:ln w="9525" cap="flat" cmpd="sng" algn="ctr">
              <a:solidFill>
                <a:schemeClr val="dk1">
                  <a:lumMod val="50000"/>
                  <a:lumOff val="5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932554144"/>
        <c:crosses val="autoZero"/>
        <c:crossBetween val="between"/>
        <c:extLst>
          <c:ext xmlns:c15="http://schemas.microsoft.com/office/drawing/2012/chart" uri="{F40574EE-89B7-4290-83BB-5DA773EAF853}">
            <c15:numFmt c:formatCode="0%" c:sourceLinked="1"/>
          </c:ext>
        </c:extLs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extLst>
    <c:ext xmlns:c15="http://schemas.microsoft.com/office/drawing/2012/chart" uri="{723BEF56-08C2-4564-9609-F4CBC75E7E54}">
      <c15:pivotSource>
        <c15:name>[Power BI - Financial.xlsx]PivotChartTable1</c15:name>
        <c15:fmtId val="0"/>
      </c15:pivotSource>
      <c15:pivotOptions>
        <c15:dropZoneFilter val="1"/>
        <c15:dropZoneCategories val="1"/>
        <c15:dropZoneData val="1"/>
        <c15:dropZoneSeries val="1"/>
      </c15: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Days Sales Outstanding</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5"/>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pivotFmt>
    </c:pivotFmts>
    <c:plotArea>
      <c:layout/>
      <c:barChart>
        <c:barDir val="col"/>
        <c:grouping val="clustered"/>
        <c:varyColors val="0"/>
        <c:ser>
          <c:idx val="0"/>
          <c:order val="0"/>
          <c:tx>
            <c:v>Document Balance</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Lit>
              <c:ptCount val="20"/>
              <c:pt idx="1">
                <c:v>2019-01</c:v>
              </c:pt>
              <c:pt idx="2">
                <c:v>2019-02</c:v>
              </c:pt>
              <c:pt idx="3">
                <c:v>2019-03</c:v>
              </c:pt>
              <c:pt idx="4">
                <c:v>2019-04</c:v>
              </c:pt>
              <c:pt idx="5">
                <c:v>2019-05</c:v>
              </c:pt>
              <c:pt idx="6">
                <c:v>2019-06</c:v>
              </c:pt>
              <c:pt idx="7">
                <c:v>2019-07</c:v>
              </c:pt>
              <c:pt idx="8">
                <c:v>2019-08</c:v>
              </c:pt>
              <c:pt idx="9">
                <c:v>2019-09</c:v>
              </c:pt>
              <c:pt idx="10">
                <c:v>2019-10</c:v>
              </c:pt>
              <c:pt idx="11">
                <c:v>2019-11</c:v>
              </c:pt>
              <c:pt idx="12">
                <c:v>2019-12</c:v>
              </c:pt>
              <c:pt idx="13">
                <c:v>2020-01</c:v>
              </c:pt>
              <c:pt idx="14">
                <c:v>2020-02</c:v>
              </c:pt>
              <c:pt idx="15">
                <c:v>2020-03</c:v>
              </c:pt>
              <c:pt idx="16">
                <c:v>2020-04</c:v>
              </c:pt>
              <c:pt idx="17">
                <c:v>2020-05</c:v>
              </c:pt>
              <c:pt idx="18">
                <c:v>2020-06</c:v>
              </c:pt>
              <c:pt idx="19">
                <c:v>(blank)</c:v>
              </c:pt>
            </c:strLit>
          </c:cat>
          <c:val>
            <c:numLit>
              <c:formatCode>#,##0.00</c:formatCode>
              <c:ptCount val="20"/>
              <c:pt idx="0">
                <c:v>27404.7</c:v>
              </c:pt>
              <c:pt idx="1">
                <c:v>351.58</c:v>
              </c:pt>
              <c:pt idx="2">
                <c:v>-3296.73</c:v>
              </c:pt>
              <c:pt idx="3">
                <c:v>-3296.73</c:v>
              </c:pt>
              <c:pt idx="4">
                <c:v>-3296.73</c:v>
              </c:pt>
              <c:pt idx="5">
                <c:v>34.090000000000146</c:v>
              </c:pt>
              <c:pt idx="6">
                <c:v>-1749.9899999999998</c:v>
              </c:pt>
              <c:pt idx="7">
                <c:v>-1749.9899999999998</c:v>
              </c:pt>
              <c:pt idx="8">
                <c:v>1580.8300000000004</c:v>
              </c:pt>
              <c:pt idx="9">
                <c:v>9745.01</c:v>
              </c:pt>
              <c:pt idx="10">
                <c:v>11405.04</c:v>
              </c:pt>
              <c:pt idx="11">
                <c:v>11405.04</c:v>
              </c:pt>
              <c:pt idx="12">
                <c:v>14737.390000000001</c:v>
              </c:pt>
              <c:pt idx="13">
                <c:v>19418.080000000002</c:v>
              </c:pt>
              <c:pt idx="14">
                <c:v>21464.010000000002</c:v>
              </c:pt>
              <c:pt idx="15">
                <c:v>24407.29</c:v>
              </c:pt>
              <c:pt idx="16">
                <c:v>26597.07</c:v>
              </c:pt>
              <c:pt idx="17">
                <c:v>22491.039999999997</c:v>
              </c:pt>
              <c:pt idx="18">
                <c:v>26624.719999999998</c:v>
              </c:pt>
              <c:pt idx="19">
                <c:v>27404.7</c:v>
              </c:pt>
            </c:numLit>
          </c:val>
        </c:ser>
        <c:ser>
          <c:idx val="1"/>
          <c:order val="1"/>
          <c:tx>
            <c:v>MATBilling</c:v>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Lit>
              <c:ptCount val="20"/>
              <c:pt idx="1">
                <c:v>2019-01</c:v>
              </c:pt>
              <c:pt idx="2">
                <c:v>2019-02</c:v>
              </c:pt>
              <c:pt idx="3">
                <c:v>2019-03</c:v>
              </c:pt>
              <c:pt idx="4">
                <c:v>2019-04</c:v>
              </c:pt>
              <c:pt idx="5">
                <c:v>2019-05</c:v>
              </c:pt>
              <c:pt idx="6">
                <c:v>2019-06</c:v>
              </c:pt>
              <c:pt idx="7">
                <c:v>2019-07</c:v>
              </c:pt>
              <c:pt idx="8">
                <c:v>2019-08</c:v>
              </c:pt>
              <c:pt idx="9">
                <c:v>2019-09</c:v>
              </c:pt>
              <c:pt idx="10">
                <c:v>2019-10</c:v>
              </c:pt>
              <c:pt idx="11">
                <c:v>2019-11</c:v>
              </c:pt>
              <c:pt idx="12">
                <c:v>2019-12</c:v>
              </c:pt>
              <c:pt idx="13">
                <c:v>2020-01</c:v>
              </c:pt>
              <c:pt idx="14">
                <c:v>2020-02</c:v>
              </c:pt>
              <c:pt idx="15">
                <c:v>2020-03</c:v>
              </c:pt>
              <c:pt idx="16">
                <c:v>2020-04</c:v>
              </c:pt>
              <c:pt idx="17">
                <c:v>2020-05</c:v>
              </c:pt>
              <c:pt idx="18">
                <c:v>2020-06</c:v>
              </c:pt>
              <c:pt idx="19">
                <c:v>(blank)</c:v>
              </c:pt>
            </c:strLit>
          </c:cat>
          <c:val>
            <c:numLit>
              <c:formatCode>#,##0.00</c:formatCode>
              <c:ptCount val="20"/>
              <c:pt idx="0">
                <c:v>59232.840000000004</c:v>
              </c:pt>
              <c:pt idx="1">
                <c:v>351.58</c:v>
              </c:pt>
              <c:pt idx="2">
                <c:v>2310.56</c:v>
              </c:pt>
              <c:pt idx="3">
                <c:v>2310.56</c:v>
              </c:pt>
              <c:pt idx="4">
                <c:v>2310.56</c:v>
              </c:pt>
              <c:pt idx="5">
                <c:v>5641.38</c:v>
              </c:pt>
              <c:pt idx="6">
                <c:v>5641.38</c:v>
              </c:pt>
              <c:pt idx="7">
                <c:v>5641.38</c:v>
              </c:pt>
              <c:pt idx="8">
                <c:v>8972.2000000000007</c:v>
              </c:pt>
              <c:pt idx="9">
                <c:v>18749.400000000001</c:v>
              </c:pt>
              <c:pt idx="10">
                <c:v>20409.43</c:v>
              </c:pt>
              <c:pt idx="11">
                <c:v>20409.43</c:v>
              </c:pt>
              <c:pt idx="12">
                <c:v>23741.78</c:v>
              </c:pt>
              <c:pt idx="13">
                <c:v>32021.03</c:v>
              </c:pt>
              <c:pt idx="14">
                <c:v>32107.98</c:v>
              </c:pt>
              <c:pt idx="15">
                <c:v>41816.009999999995</c:v>
              </c:pt>
              <c:pt idx="16">
                <c:v>53500.849999999991</c:v>
              </c:pt>
              <c:pt idx="17">
                <c:v>65083.670000000006</c:v>
              </c:pt>
              <c:pt idx="18">
                <c:v>72563.570000000007</c:v>
              </c:pt>
              <c:pt idx="19">
                <c:v>82974.62</c:v>
              </c:pt>
            </c:numLit>
          </c:val>
        </c:ser>
        <c:dLbls>
          <c:showLegendKey val="0"/>
          <c:showVal val="0"/>
          <c:showCatName val="0"/>
          <c:showSerName val="0"/>
          <c:showPercent val="0"/>
          <c:showBubbleSize val="0"/>
        </c:dLbls>
        <c:gapWidth val="75"/>
        <c:overlap val="-25"/>
        <c:axId val="-932560672"/>
        <c:axId val="-932555776"/>
      </c:barChart>
      <c:lineChart>
        <c:grouping val="standard"/>
        <c:varyColors val="0"/>
        <c:ser>
          <c:idx val="2"/>
          <c:order val="2"/>
          <c:tx>
            <c:v>DSO</c:v>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cat>
            <c:strLit>
              <c:ptCount val="20"/>
              <c:pt idx="1">
                <c:v>2019-01</c:v>
              </c:pt>
              <c:pt idx="2">
                <c:v>2019-02</c:v>
              </c:pt>
              <c:pt idx="3">
                <c:v>2019-03</c:v>
              </c:pt>
              <c:pt idx="4">
                <c:v>2019-04</c:v>
              </c:pt>
              <c:pt idx="5">
                <c:v>2019-05</c:v>
              </c:pt>
              <c:pt idx="6">
                <c:v>2019-06</c:v>
              </c:pt>
              <c:pt idx="7">
                <c:v>2019-07</c:v>
              </c:pt>
              <c:pt idx="8">
                <c:v>2019-08</c:v>
              </c:pt>
              <c:pt idx="9">
                <c:v>2019-09</c:v>
              </c:pt>
              <c:pt idx="10">
                <c:v>2019-10</c:v>
              </c:pt>
              <c:pt idx="11">
                <c:v>2019-11</c:v>
              </c:pt>
              <c:pt idx="12">
                <c:v>2019-12</c:v>
              </c:pt>
              <c:pt idx="13">
                <c:v>2020-01</c:v>
              </c:pt>
              <c:pt idx="14">
                <c:v>2020-02</c:v>
              </c:pt>
              <c:pt idx="15">
                <c:v>2020-03</c:v>
              </c:pt>
              <c:pt idx="16">
                <c:v>2020-04</c:v>
              </c:pt>
              <c:pt idx="17">
                <c:v>2020-05</c:v>
              </c:pt>
              <c:pt idx="18">
                <c:v>2020-06</c:v>
              </c:pt>
              <c:pt idx="19">
                <c:v>(blank)</c:v>
              </c:pt>
            </c:strLit>
          </c:cat>
          <c:val>
            <c:numLit>
              <c:formatCode>#,##0</c:formatCode>
              <c:ptCount val="20"/>
              <c:pt idx="0">
                <c:v>168.87111102557296</c:v>
              </c:pt>
              <c:pt idx="1">
                <c:v>365</c:v>
              </c:pt>
              <c:pt idx="2">
                <c:v>-520.7856320545668</c:v>
              </c:pt>
              <c:pt idx="3">
                <c:v>-520.7856320545668</c:v>
              </c:pt>
              <c:pt idx="4">
                <c:v>-520.7856320545668</c:v>
              </c:pt>
              <c:pt idx="5">
                <c:v>2.2056394002885913</c:v>
              </c:pt>
              <c:pt idx="6">
                <c:v>-113.22519489912042</c:v>
              </c:pt>
              <c:pt idx="7">
                <c:v>-113.22519489912042</c:v>
              </c:pt>
              <c:pt idx="8">
                <c:v>64.310085597735238</c:v>
              </c:pt>
              <c:pt idx="9">
                <c:v>189.70893201915791</c:v>
              </c:pt>
              <c:pt idx="10">
                <c:v>203.96648020057395</c:v>
              </c:pt>
              <c:pt idx="11">
                <c:v>203.96648020057395</c:v>
              </c:pt>
              <c:pt idx="12">
                <c:v>226.56883140185786</c:v>
              </c:pt>
              <c:pt idx="13">
                <c:v>221.34201179662242</c:v>
              </c:pt>
              <c:pt idx="14">
                <c:v>244.00051482528644</c:v>
              </c:pt>
              <c:pt idx="15">
                <c:v>213.0442586463893</c:v>
              </c:pt>
              <c:pt idx="16">
                <c:v>181.45376288414113</c:v>
              </c:pt>
              <c:pt idx="17">
                <c:v>126.13347710723747</c:v>
              </c:pt>
              <c:pt idx="18">
                <c:v>133.92426530282341</c:v>
              </c:pt>
              <c:pt idx="19">
                <c:v>120.55150719581482</c:v>
              </c:pt>
            </c:numLit>
          </c:val>
          <c:smooth val="0"/>
        </c:ser>
        <c:dLbls>
          <c:showLegendKey val="0"/>
          <c:showVal val="0"/>
          <c:showCatName val="0"/>
          <c:showSerName val="0"/>
          <c:showPercent val="0"/>
          <c:showBubbleSize val="0"/>
        </c:dLbls>
        <c:marker val="1"/>
        <c:smooth val="0"/>
        <c:axId val="-925828432"/>
        <c:axId val="-925837680"/>
      </c:lineChart>
      <c:catAx>
        <c:axId val="-932560672"/>
        <c:scaling>
          <c:orientation val="minMax"/>
        </c:scaling>
        <c:delete val="0"/>
        <c:axPos val="b"/>
        <c:numFmt formatCode="General" sourceLinked="0"/>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932555776"/>
        <c:crosses val="autoZero"/>
        <c:auto val="1"/>
        <c:lblAlgn val="ctr"/>
        <c:lblOffset val="100"/>
        <c:noMultiLvlLbl val="0"/>
        <c:extLst>
          <c:ext xmlns:c15="http://schemas.microsoft.com/office/drawing/2012/chart" uri="{F40574EE-89B7-4290-83BB-5DA773EAF853}">
            <c15:numFmt c:formatCode="General" c:sourceLinked="1"/>
          </c:ext>
        </c:extLst>
      </c:catAx>
      <c:valAx>
        <c:axId val="-932555776"/>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932560672"/>
        <c:crosses val="autoZero"/>
        <c:crossBetween val="between"/>
      </c:valAx>
      <c:valAx>
        <c:axId val="-925837680"/>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925828432"/>
        <c:crosses val="max"/>
        <c:crossBetween val="between"/>
        <c:extLst>
          <c:ext xmlns:c15="http://schemas.microsoft.com/office/drawing/2012/chart" uri="{F40574EE-89B7-4290-83BB-5DA773EAF853}">
            <c15:numFmt c:formatCode="#,##0" c:sourceLinked="1"/>
          </c:ext>
        </c:extLst>
      </c:valAx>
      <c:catAx>
        <c:axId val="-925828432"/>
        <c:scaling>
          <c:orientation val="minMax"/>
        </c:scaling>
        <c:delete val="1"/>
        <c:axPos val="b"/>
        <c:numFmt formatCode="General" sourceLinked="0"/>
        <c:majorTickMark val="none"/>
        <c:minorTickMark val="none"/>
        <c:tickLblPos val="nextTo"/>
        <c:crossAx val="-925837680"/>
        <c:crosses val="autoZero"/>
        <c:auto val="1"/>
        <c:lblAlgn val="ctr"/>
        <c:lblOffset val="100"/>
        <c:noMultiLvlLbl val="0"/>
        <c:extLst>
          <c:ext xmlns:c15="http://schemas.microsoft.com/office/drawing/2012/chart" uri="{F40574EE-89B7-4290-83BB-5DA773EAF853}">
            <c15:numFmt c:formatCode="General" c:sourceLinked="1"/>
          </c:ext>
        </c:extLst>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extLst>
    <c:ext xmlns:c15="http://schemas.microsoft.com/office/drawing/2012/chart" uri="{723BEF56-08C2-4564-9609-F4CBC75E7E54}">
      <c15:pivotSource>
        <c15:name>[Power BI - Financial.xlsx]PivotChartTable2</c15:name>
        <c15:fmtId val="0"/>
      </c15:pivotSource>
      <c15:pivotOptions>
        <c15:dropZoneFilter val="1"/>
        <c15:dropZoneCategories val="1"/>
        <c15:dropZoneData val="1"/>
        <c15:dropZoneSeries val="1"/>
      </c15: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Aged Payable</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7"/>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9"/>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2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2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s>
    <c:plotArea>
      <c:layout/>
      <c:barChart>
        <c:barDir val="bar"/>
        <c:grouping val="percentStacked"/>
        <c:varyColors val="0"/>
        <c:ser>
          <c:idx val="0"/>
          <c:order val="0"/>
          <c:tx>
            <c:v>Over Due</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Lit>
              <c:ptCount val="1"/>
              <c:pt idx="0">
                <c:v>Total</c:v>
              </c:pt>
            </c:strLit>
          </c:cat>
          <c:val>
            <c:numLit>
              <c:formatCode>#,##0.00</c:formatCode>
              <c:ptCount val="1"/>
              <c:pt idx="0">
                <c:v>30757.299999999996</c:v>
              </c:pt>
            </c:numLit>
          </c:val>
        </c:ser>
        <c:ser>
          <c:idx val="1"/>
          <c:order val="1"/>
          <c:tx>
            <c:v>-1 to 1</c:v>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Lit>
              <c:ptCount val="1"/>
              <c:pt idx="0">
                <c:v>Total</c:v>
              </c:pt>
            </c:strLit>
          </c:cat>
          <c:val>
            <c:numLit>
              <c:formatCode>#,##0.00</c:formatCode>
              <c:ptCount val="1"/>
              <c:pt idx="0">
                <c:v>-60</c:v>
              </c:pt>
            </c:numLit>
          </c:val>
        </c:ser>
        <c:ser>
          <c:idx val="2"/>
          <c:order val="2"/>
          <c:tx>
            <c:v>2 to 30</c:v>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Lit>
              <c:ptCount val="1"/>
              <c:pt idx="0">
                <c:v>Total</c:v>
              </c:pt>
            </c:strLit>
          </c:cat>
          <c:val>
            <c:numLit>
              <c:formatCode>#,##0.00</c:formatCode>
              <c:ptCount val="1"/>
              <c:pt idx="0">
                <c:v>5561.6900000000005</c:v>
              </c:pt>
            </c:numLit>
          </c:val>
        </c:ser>
        <c:ser>
          <c:idx val="3"/>
          <c:order val="3"/>
          <c:tx>
            <c:v>31 to 60</c:v>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Lit>
              <c:ptCount val="1"/>
              <c:pt idx="0">
                <c:v>Total</c:v>
              </c:pt>
            </c:strLit>
          </c:cat>
          <c:val>
            <c:numLit>
              <c:formatCode>#,##0.00</c:formatCode>
              <c:ptCount val="1"/>
              <c:pt idx="0">
                <c:v>12403.59</c:v>
              </c:pt>
            </c:numLit>
          </c:val>
        </c:ser>
        <c:ser>
          <c:idx val="4"/>
          <c:order val="4"/>
          <c:tx>
            <c:v>61 to 90</c:v>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Lit>
              <c:ptCount val="1"/>
              <c:pt idx="0">
                <c:v>Total</c:v>
              </c:pt>
            </c:strLit>
          </c:cat>
          <c:val>
            <c:numLit>
              <c:formatCode>#,##0.00</c:formatCode>
              <c:ptCount val="1"/>
            </c:numLit>
          </c:val>
        </c:ser>
        <c:ser>
          <c:idx val="5"/>
          <c:order val="5"/>
          <c:tx>
            <c:v>91 to 120</c:v>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Lit>
              <c:ptCount val="1"/>
              <c:pt idx="0">
                <c:v>Total</c:v>
              </c:pt>
            </c:strLit>
          </c:cat>
          <c:val>
            <c:numLit>
              <c:formatCode>#,##0.00</c:formatCode>
              <c:ptCount val="1"/>
            </c:numLit>
          </c:val>
        </c:ser>
        <c:ser>
          <c:idx val="6"/>
          <c:order val="6"/>
          <c:tx>
            <c:v>Over 120</c:v>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Lit>
              <c:ptCount val="1"/>
              <c:pt idx="0">
                <c:v>Total</c:v>
              </c:pt>
            </c:strLit>
          </c:cat>
          <c:val>
            <c:numLit>
              <c:formatCode>#,##0.00</c:formatCode>
              <c:ptCount val="1"/>
            </c:numLit>
          </c:val>
        </c:ser>
        <c:dLbls>
          <c:showLegendKey val="0"/>
          <c:showVal val="0"/>
          <c:showCatName val="0"/>
          <c:showSerName val="0"/>
          <c:showPercent val="0"/>
          <c:showBubbleSize val="0"/>
        </c:dLbls>
        <c:gapWidth val="75"/>
        <c:overlap val="100"/>
        <c:axId val="-925827888"/>
        <c:axId val="-925831152"/>
      </c:barChart>
      <c:catAx>
        <c:axId val="-925827888"/>
        <c:scaling>
          <c:orientation val="minMax"/>
        </c:scaling>
        <c:delete val="1"/>
        <c:axPos val="l"/>
        <c:numFmt formatCode="General" sourceLinked="0"/>
        <c:majorTickMark val="none"/>
        <c:minorTickMark val="none"/>
        <c:tickLblPos val="nextTo"/>
        <c:crossAx val="-925831152"/>
        <c:crosses val="autoZero"/>
        <c:auto val="1"/>
        <c:lblAlgn val="ctr"/>
        <c:lblOffset val="100"/>
        <c:noMultiLvlLbl val="0"/>
        <c:extLst>
          <c:ext xmlns:c15="http://schemas.microsoft.com/office/drawing/2012/chart" uri="{F40574EE-89B7-4290-83BB-5DA773EAF853}">
            <c15:numFmt c:formatCode="General" c:sourceLinked="1"/>
          </c:ext>
        </c:extLst>
      </c:catAx>
      <c:valAx>
        <c:axId val="-925831152"/>
        <c:scaling>
          <c:orientation val="minMax"/>
        </c:scaling>
        <c:delete val="0"/>
        <c:axPos val="b"/>
        <c:majorGridlines>
          <c:spPr>
            <a:ln w="9525" cap="flat" cmpd="sng" algn="ctr">
              <a:solidFill>
                <a:schemeClr val="dk1">
                  <a:lumMod val="50000"/>
                  <a:lumOff val="5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925827888"/>
        <c:crosses val="autoZero"/>
        <c:crossBetween val="between"/>
        <c:extLst>
          <c:ext xmlns:c15="http://schemas.microsoft.com/office/drawing/2012/chart" uri="{F40574EE-89B7-4290-83BB-5DA773EAF853}">
            <c15:numFmt c:formatCode="0%" c:sourceLinked="1"/>
          </c:ext>
        </c:extLs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extLst>
    <c:ext xmlns:c15="http://schemas.microsoft.com/office/drawing/2012/chart" uri="{723BEF56-08C2-4564-9609-F4CBC75E7E54}">
      <c15:pivotSource>
        <c15:name>[Power BI - Financial.xlsx]PivotChartTable5</c15:name>
        <c15:fmtId val="0"/>
      </c15:pivotSource>
      <c15:pivotOptions>
        <c15:dropZoneFilter val="1"/>
        <c15:dropZoneCategories val="1"/>
        <c15:dropZoneData val="1"/>
        <c15:dropZoneSeries val="1"/>
      </c15: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Days Payable Outstanding</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marker>
          <c:symbol val="none"/>
        </c:marker>
      </c:pivotFmt>
      <c:pivotFmt>
        <c:idx val="5"/>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pivotFmt>
    </c:pivotFmts>
    <c:plotArea>
      <c:layout/>
      <c:barChart>
        <c:barDir val="col"/>
        <c:grouping val="clustered"/>
        <c:varyColors val="0"/>
        <c:ser>
          <c:idx val="0"/>
          <c:order val="0"/>
          <c:tx>
            <c:v>AP Document Balance</c:v>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Lit>
              <c:ptCount val="20"/>
              <c:pt idx="1">
                <c:v>2019-01</c:v>
              </c:pt>
              <c:pt idx="2">
                <c:v>2019-02</c:v>
              </c:pt>
              <c:pt idx="3">
                <c:v>2019-03</c:v>
              </c:pt>
              <c:pt idx="4">
                <c:v>2019-04</c:v>
              </c:pt>
              <c:pt idx="5">
                <c:v>2019-05</c:v>
              </c:pt>
              <c:pt idx="6">
                <c:v>2019-06</c:v>
              </c:pt>
              <c:pt idx="7">
                <c:v>2019-07</c:v>
              </c:pt>
              <c:pt idx="8">
                <c:v>2019-08</c:v>
              </c:pt>
              <c:pt idx="9">
                <c:v>2019-09</c:v>
              </c:pt>
              <c:pt idx="10">
                <c:v>2019-10</c:v>
              </c:pt>
              <c:pt idx="11">
                <c:v>2019-11</c:v>
              </c:pt>
              <c:pt idx="12">
                <c:v>2019-12</c:v>
              </c:pt>
              <c:pt idx="13">
                <c:v>2020-01</c:v>
              </c:pt>
              <c:pt idx="14">
                <c:v>2020-02</c:v>
              </c:pt>
              <c:pt idx="15">
                <c:v>2020-03</c:v>
              </c:pt>
              <c:pt idx="16">
                <c:v>2020-04</c:v>
              </c:pt>
              <c:pt idx="17">
                <c:v>2020-05</c:v>
              </c:pt>
              <c:pt idx="18">
                <c:v>2020-06</c:v>
              </c:pt>
              <c:pt idx="19">
                <c:v>(blank)</c:v>
              </c:pt>
            </c:strLit>
          </c:cat>
          <c:val>
            <c:numLit>
              <c:formatCode>#,##0.00</c:formatCode>
              <c:ptCount val="20"/>
              <c:pt idx="0">
                <c:v>53146.089999999989</c:v>
              </c:pt>
              <c:pt idx="1">
                <c:v>21514.690000000002</c:v>
              </c:pt>
              <c:pt idx="2">
                <c:v>60837.87</c:v>
              </c:pt>
              <c:pt idx="3">
                <c:v>64591.39</c:v>
              </c:pt>
              <c:pt idx="4">
                <c:v>2212362.52</c:v>
              </c:pt>
              <c:pt idx="5">
                <c:v>2212362.52</c:v>
              </c:pt>
              <c:pt idx="6">
                <c:v>1657942.35</c:v>
              </c:pt>
              <c:pt idx="10">
                <c:v>6868.61</c:v>
              </c:pt>
              <c:pt idx="11">
                <c:v>9173.5299999999988</c:v>
              </c:pt>
              <c:pt idx="12">
                <c:v>16673.46</c:v>
              </c:pt>
              <c:pt idx="13">
                <c:v>17166.849999999999</c:v>
              </c:pt>
              <c:pt idx="14">
                <c:v>17350.329999999998</c:v>
              </c:pt>
              <c:pt idx="15">
                <c:v>6188.0899999999983</c:v>
              </c:pt>
              <c:pt idx="16">
                <c:v>183.47999999999774</c:v>
              </c:pt>
              <c:pt idx="17">
                <c:v>19250.279999999995</c:v>
              </c:pt>
              <c:pt idx="18">
                <c:v>48662.579999999994</c:v>
              </c:pt>
              <c:pt idx="19">
                <c:v>53146.089999999989</c:v>
              </c:pt>
            </c:numLit>
          </c:val>
        </c:ser>
        <c:ser>
          <c:idx val="1"/>
          <c:order val="1"/>
          <c:tx>
            <c:v>AP MATInvoice</c:v>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Lit>
              <c:ptCount val="20"/>
              <c:pt idx="1">
                <c:v>2019-01</c:v>
              </c:pt>
              <c:pt idx="2">
                <c:v>2019-02</c:v>
              </c:pt>
              <c:pt idx="3">
                <c:v>2019-03</c:v>
              </c:pt>
              <c:pt idx="4">
                <c:v>2019-04</c:v>
              </c:pt>
              <c:pt idx="5">
                <c:v>2019-05</c:v>
              </c:pt>
              <c:pt idx="6">
                <c:v>2019-06</c:v>
              </c:pt>
              <c:pt idx="7">
                <c:v>2019-07</c:v>
              </c:pt>
              <c:pt idx="8">
                <c:v>2019-08</c:v>
              </c:pt>
              <c:pt idx="9">
                <c:v>2019-09</c:v>
              </c:pt>
              <c:pt idx="10">
                <c:v>2019-10</c:v>
              </c:pt>
              <c:pt idx="11">
                <c:v>2019-11</c:v>
              </c:pt>
              <c:pt idx="12">
                <c:v>2019-12</c:v>
              </c:pt>
              <c:pt idx="13">
                <c:v>2020-01</c:v>
              </c:pt>
              <c:pt idx="14">
                <c:v>2020-02</c:v>
              </c:pt>
              <c:pt idx="15">
                <c:v>2020-03</c:v>
              </c:pt>
              <c:pt idx="16">
                <c:v>2020-04</c:v>
              </c:pt>
              <c:pt idx="17">
                <c:v>2020-05</c:v>
              </c:pt>
              <c:pt idx="18">
                <c:v>2020-06</c:v>
              </c:pt>
              <c:pt idx="19">
                <c:v>(blank)</c:v>
              </c:pt>
            </c:strLit>
          </c:cat>
          <c:val>
            <c:numLit>
              <c:formatCode>#,##0.00</c:formatCode>
              <c:ptCount val="20"/>
              <c:pt idx="0">
                <c:v>83602.819999999992</c:v>
              </c:pt>
              <c:pt idx="1">
                <c:v>45903.69</c:v>
              </c:pt>
              <c:pt idx="2">
                <c:v>85226.87</c:v>
              </c:pt>
              <c:pt idx="3">
                <c:v>88980.39</c:v>
              </c:pt>
              <c:pt idx="4">
                <c:v>2267514.7800000003</c:v>
              </c:pt>
              <c:pt idx="5">
                <c:v>2267514.7800000003</c:v>
              </c:pt>
              <c:pt idx="6">
                <c:v>2267514.7800000003</c:v>
              </c:pt>
              <c:pt idx="7">
                <c:v>2275014.7100000004</c:v>
              </c:pt>
              <c:pt idx="8">
                <c:v>2275014.7100000004</c:v>
              </c:pt>
              <c:pt idx="9">
                <c:v>2275014.7100000004</c:v>
              </c:pt>
              <c:pt idx="10">
                <c:v>2281883.3200000003</c:v>
              </c:pt>
              <c:pt idx="11">
                <c:v>2284188.2400000002</c:v>
              </c:pt>
              <c:pt idx="12">
                <c:v>2291688.1700000004</c:v>
              </c:pt>
              <c:pt idx="13">
                <c:v>2246242.8699999996</c:v>
              </c:pt>
              <c:pt idx="14">
                <c:v>2207103.17</c:v>
              </c:pt>
              <c:pt idx="15">
                <c:v>2203349.65</c:v>
              </c:pt>
              <c:pt idx="16">
                <c:v>24815.26</c:v>
              </c:pt>
              <c:pt idx="17">
                <c:v>46318.080000000002</c:v>
              </c:pt>
              <c:pt idx="18">
                <c:v>81351.66</c:v>
              </c:pt>
              <c:pt idx="19">
                <c:v>2375290.9899999998</c:v>
              </c:pt>
            </c:numLit>
          </c:val>
        </c:ser>
        <c:dLbls>
          <c:showLegendKey val="0"/>
          <c:showVal val="0"/>
          <c:showCatName val="0"/>
          <c:showSerName val="0"/>
          <c:showPercent val="0"/>
          <c:showBubbleSize val="0"/>
        </c:dLbls>
        <c:gapWidth val="75"/>
        <c:overlap val="-25"/>
        <c:axId val="-925838768"/>
        <c:axId val="-925830608"/>
      </c:barChart>
      <c:lineChart>
        <c:grouping val="standard"/>
        <c:varyColors val="0"/>
        <c:ser>
          <c:idx val="2"/>
          <c:order val="2"/>
          <c:tx>
            <c:v>DPO</c:v>
          </c:tx>
          <c:spPr>
            <a:ln w="34925" cap="rnd">
              <a:solidFill>
                <a:schemeClr val="accent3"/>
              </a:solidFill>
              <a:round/>
            </a:ln>
            <a:effectLst>
              <a:outerShdw blurRad="57150" dist="19050" dir="5400000" algn="ctr" rotWithShape="0">
                <a:srgbClr val="000000">
                  <a:alpha val="63000"/>
                </a:srgbClr>
              </a:outerShdw>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9525">
                <a:solidFill>
                  <a:schemeClr val="accent3"/>
                </a:solidFill>
                <a:round/>
              </a:ln>
              <a:effectLst>
                <a:outerShdw blurRad="57150" dist="19050" dir="5400000" algn="ctr" rotWithShape="0">
                  <a:srgbClr val="000000">
                    <a:alpha val="63000"/>
                  </a:srgbClr>
                </a:outerShdw>
              </a:effectLst>
            </c:spPr>
          </c:marker>
          <c:cat>
            <c:strLit>
              <c:ptCount val="20"/>
              <c:pt idx="1">
                <c:v>2019-01</c:v>
              </c:pt>
              <c:pt idx="2">
                <c:v>2019-02</c:v>
              </c:pt>
              <c:pt idx="3">
                <c:v>2019-03</c:v>
              </c:pt>
              <c:pt idx="4">
                <c:v>2019-04</c:v>
              </c:pt>
              <c:pt idx="5">
                <c:v>2019-05</c:v>
              </c:pt>
              <c:pt idx="6">
                <c:v>2019-06</c:v>
              </c:pt>
              <c:pt idx="7">
                <c:v>2019-07</c:v>
              </c:pt>
              <c:pt idx="8">
                <c:v>2019-08</c:v>
              </c:pt>
              <c:pt idx="9">
                <c:v>2019-09</c:v>
              </c:pt>
              <c:pt idx="10">
                <c:v>2019-10</c:v>
              </c:pt>
              <c:pt idx="11">
                <c:v>2019-11</c:v>
              </c:pt>
              <c:pt idx="12">
                <c:v>2019-12</c:v>
              </c:pt>
              <c:pt idx="13">
                <c:v>2020-01</c:v>
              </c:pt>
              <c:pt idx="14">
                <c:v>2020-02</c:v>
              </c:pt>
              <c:pt idx="15">
                <c:v>2020-03</c:v>
              </c:pt>
              <c:pt idx="16">
                <c:v>2020-04</c:v>
              </c:pt>
              <c:pt idx="17">
                <c:v>2020-05</c:v>
              </c:pt>
              <c:pt idx="18">
                <c:v>2020-06</c:v>
              </c:pt>
              <c:pt idx="19">
                <c:v>(blank)</c:v>
              </c:pt>
            </c:strLit>
          </c:cat>
          <c:val>
            <c:numLit>
              <c:formatCode>#,##0</c:formatCode>
              <c:ptCount val="20"/>
              <c:pt idx="0">
                <c:v>232.02952783171668</c:v>
              </c:pt>
              <c:pt idx="1">
                <c:v>171.07256192258183</c:v>
              </c:pt>
              <c:pt idx="2">
                <c:v>260.54954910346936</c:v>
              </c:pt>
              <c:pt idx="3">
                <c:v>264.95565315009299</c:v>
              </c:pt>
              <c:pt idx="4">
                <c:v>356.12218580555395</c:v>
              </c:pt>
              <c:pt idx="5">
                <c:v>356.12218580555395</c:v>
              </c:pt>
              <c:pt idx="6">
                <c:v>266.87762438752435</c:v>
              </c:pt>
              <c:pt idx="10">
                <c:v>1.0986725868174538</c:v>
              </c:pt>
              <c:pt idx="11">
                <c:v>1.4658767571625355</c:v>
              </c:pt>
              <c:pt idx="12">
                <c:v>2.6556025290299416</c:v>
              </c:pt>
              <c:pt idx="13">
                <c:v>2.7895025661227808</c:v>
              </c:pt>
              <c:pt idx="14">
                <c:v>2.8693132863381279</c:v>
              </c:pt>
              <c:pt idx="15">
                <c:v>1.02509960232594</c:v>
              </c:pt>
              <c:pt idx="16">
                <c:v>2.6987506880846377</c:v>
              </c:pt>
              <c:pt idx="17">
                <c:v>151.69782944370746</c:v>
              </c:pt>
              <c:pt idx="18">
                <c:v>218.33410283207496</c:v>
              </c:pt>
              <c:pt idx="19">
                <c:v>8.1667142811837135</c:v>
              </c:pt>
            </c:numLit>
          </c:val>
          <c:smooth val="0"/>
        </c:ser>
        <c:dLbls>
          <c:showLegendKey val="0"/>
          <c:showVal val="0"/>
          <c:showCatName val="0"/>
          <c:showSerName val="0"/>
          <c:showPercent val="0"/>
          <c:showBubbleSize val="0"/>
        </c:dLbls>
        <c:marker val="1"/>
        <c:smooth val="0"/>
        <c:axId val="-925837136"/>
        <c:axId val="-925836592"/>
      </c:lineChart>
      <c:catAx>
        <c:axId val="-925838768"/>
        <c:scaling>
          <c:orientation val="minMax"/>
        </c:scaling>
        <c:delete val="0"/>
        <c:axPos val="b"/>
        <c:numFmt formatCode="General" sourceLinked="0"/>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925830608"/>
        <c:crosses val="autoZero"/>
        <c:auto val="1"/>
        <c:lblAlgn val="ctr"/>
        <c:lblOffset val="100"/>
        <c:noMultiLvlLbl val="0"/>
        <c:extLst>
          <c:ext xmlns:c15="http://schemas.microsoft.com/office/drawing/2012/chart" uri="{F40574EE-89B7-4290-83BB-5DA773EAF853}">
            <c15:numFmt c:formatCode="General" c:sourceLinked="1"/>
          </c:ext>
        </c:extLst>
      </c:catAx>
      <c:valAx>
        <c:axId val="-925830608"/>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925838768"/>
        <c:crosses val="autoZero"/>
        <c:crossBetween val="between"/>
      </c:valAx>
      <c:valAx>
        <c:axId val="-925836592"/>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925837136"/>
        <c:crosses val="max"/>
        <c:crossBetween val="between"/>
        <c:extLst>
          <c:ext xmlns:c15="http://schemas.microsoft.com/office/drawing/2012/chart" uri="{F40574EE-89B7-4290-83BB-5DA773EAF853}">
            <c15:numFmt c:formatCode="#,##0" c:sourceLinked="1"/>
          </c:ext>
        </c:extLst>
      </c:valAx>
      <c:catAx>
        <c:axId val="-925837136"/>
        <c:scaling>
          <c:orientation val="minMax"/>
        </c:scaling>
        <c:delete val="1"/>
        <c:axPos val="b"/>
        <c:numFmt formatCode="General" sourceLinked="0"/>
        <c:majorTickMark val="none"/>
        <c:minorTickMark val="none"/>
        <c:tickLblPos val="nextTo"/>
        <c:crossAx val="-925836592"/>
        <c:crosses val="autoZero"/>
        <c:auto val="1"/>
        <c:lblAlgn val="ctr"/>
        <c:lblOffset val="100"/>
        <c:noMultiLvlLbl val="0"/>
        <c:extLst>
          <c:ext xmlns:c15="http://schemas.microsoft.com/office/drawing/2012/chart" uri="{F40574EE-89B7-4290-83BB-5DA773EAF853}">
            <c15:numFmt c:formatCode="General" c:sourceLinked="1"/>
          </c:ext>
        </c:extLst>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extLst>
    <c:ext xmlns:c15="http://schemas.microsoft.com/office/drawing/2012/chart" uri="{723BEF56-08C2-4564-9609-F4CBC75E7E54}">
      <c15:pivotSource>
        <c15:name>[Power BI - Financial.xlsx]PivotChartTable6</c15:name>
        <c15:fmtId val="0"/>
      </c15:pivotSource>
      <c15:pivotOptions>
        <c15:dropZoneFilter val="1"/>
        <c15:dropZoneCategories val="1"/>
        <c15:dropZoneData val="1"/>
        <c15:dropZoneSeries val="1"/>
      </c15: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50000"/>
            <a:lumOff val="50000"/>
          </a:schemeClr>
        </a:solidFill>
        <a:round/>
      </a:ln>
    </cs:spPr>
  </cs:gridlineMajor>
  <cs:gridlineMinor>
    <cs:lnRef idx="0"/>
    <cs:fillRef idx="0"/>
    <cs:effectRef idx="0"/>
    <cs:fontRef idx="minor">
      <a:schemeClr val="tx1"/>
    </cs:fontRef>
    <cs:spPr>
      <a:ln>
        <a:solidFill>
          <a:schemeClr val="dk1">
            <a:lumMod val="60000"/>
            <a:lumOff val="40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9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50000"/>
            <a:lumOff val="50000"/>
          </a:schemeClr>
        </a:solidFill>
        <a:round/>
      </a:ln>
    </cs:spPr>
  </cs:gridlineMajor>
  <cs:gridlineMinor>
    <cs:lnRef idx="0"/>
    <cs:fillRef idx="0"/>
    <cs:effectRef idx="0"/>
    <cs:fontRef idx="minor">
      <a:schemeClr val="tx1"/>
    </cs:fontRef>
    <cs:spPr>
      <a:ln>
        <a:solidFill>
          <a:schemeClr val="dk1">
            <a:lumMod val="60000"/>
            <a:lumOff val="40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bterrell.com" TargetMode="Externa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7</xdr:col>
      <xdr:colOff>19050</xdr:colOff>
      <xdr:row>16</xdr:row>
      <xdr:rowOff>9526</xdr:rowOff>
    </xdr:from>
    <xdr:to>
      <xdr:col>8</xdr:col>
      <xdr:colOff>687705</xdr:colOff>
      <xdr:row>19</xdr:row>
      <xdr:rowOff>87630</xdr:rowOff>
    </xdr:to>
    <mc:AlternateContent xmlns:mc="http://schemas.openxmlformats.org/markup-compatibility/2006" xmlns:a14="http://schemas.microsoft.com/office/drawing/2010/main">
      <mc:Choice Requires="a14">
        <xdr:graphicFrame macro="">
          <xdr:nvGraphicFramePr>
            <xdr:cNvPr id="5" name="Age-As-Of Year"/>
            <xdr:cNvGraphicFramePr/>
          </xdr:nvGraphicFramePr>
          <xdr:xfrm>
            <a:off x="0" y="0"/>
            <a:ext cx="0" cy="0"/>
          </xdr:xfrm>
          <a:graphic>
            <a:graphicData uri="http://schemas.microsoft.com/office/drawing/2010/slicer">
              <sle:slicer xmlns:sle="http://schemas.microsoft.com/office/drawing/2010/slicer" name="Age-As-Of Year"/>
            </a:graphicData>
          </a:graphic>
        </xdr:graphicFrame>
      </mc:Choice>
      <mc:Fallback xmlns="">
        <xdr:sp macro="" textlink="">
          <xdr:nvSpPr>
            <xdr:cNvPr id="0" name=""/>
            <xdr:cNvSpPr>
              <a:spLocks noTextEdit="1"/>
            </xdr:cNvSpPr>
          </xdr:nvSpPr>
          <xdr:spPr>
            <a:xfrm>
              <a:off x="6286500" y="2190750"/>
              <a:ext cx="1554480" cy="15544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695325</xdr:colOff>
      <xdr:row>11</xdr:row>
      <xdr:rowOff>66675</xdr:rowOff>
    </xdr:from>
    <xdr:to>
      <xdr:col>10</xdr:col>
      <xdr:colOff>735330</xdr:colOff>
      <xdr:row>19</xdr:row>
      <xdr:rowOff>87630</xdr:rowOff>
    </xdr:to>
    <mc:AlternateContent xmlns:mc="http://schemas.openxmlformats.org/markup-compatibility/2006" xmlns:a14="http://schemas.microsoft.com/office/drawing/2010/main">
      <mc:Choice Requires="a14">
        <xdr:graphicFrame macro="">
          <xdr:nvGraphicFramePr>
            <xdr:cNvPr id="6" name="Age-As-Of Month"/>
            <xdr:cNvGraphicFramePr/>
          </xdr:nvGraphicFramePr>
          <xdr:xfrm>
            <a:off x="0" y="0"/>
            <a:ext cx="0" cy="0"/>
          </xdr:xfrm>
          <a:graphic>
            <a:graphicData uri="http://schemas.microsoft.com/office/drawing/2010/slicer">
              <sle:slicer xmlns:sle="http://schemas.microsoft.com/office/drawing/2010/slicer" name="Age-As-Of Month"/>
            </a:graphicData>
          </a:graphic>
        </xdr:graphicFrame>
      </mc:Choice>
      <mc:Fallback xmlns="">
        <xdr:sp macro="" textlink="">
          <xdr:nvSpPr>
            <xdr:cNvPr id="0" name=""/>
            <xdr:cNvSpPr>
              <a:spLocks noTextEdit="1"/>
            </xdr:cNvSpPr>
          </xdr:nvSpPr>
          <xdr:spPr>
            <a:xfrm>
              <a:off x="7848600" y="2190750"/>
              <a:ext cx="1554480" cy="15544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752475</xdr:colOff>
      <xdr:row>11</xdr:row>
      <xdr:rowOff>66675</xdr:rowOff>
    </xdr:from>
    <xdr:to>
      <xdr:col>13</xdr:col>
      <xdr:colOff>821055</xdr:colOff>
      <xdr:row>19</xdr:row>
      <xdr:rowOff>87630</xdr:rowOff>
    </xdr:to>
    <mc:AlternateContent xmlns:mc="http://schemas.openxmlformats.org/markup-compatibility/2006" xmlns:a14="http://schemas.microsoft.com/office/drawing/2010/main">
      <mc:Choice Requires="a14">
        <xdr:graphicFrame macro="">
          <xdr:nvGraphicFramePr>
            <xdr:cNvPr id="7" name="Age-As-Of Day"/>
            <xdr:cNvGraphicFramePr/>
          </xdr:nvGraphicFramePr>
          <xdr:xfrm>
            <a:off x="0" y="0"/>
            <a:ext cx="0" cy="0"/>
          </xdr:xfrm>
          <a:graphic>
            <a:graphicData uri="http://schemas.microsoft.com/office/drawing/2010/slicer">
              <sle:slicer xmlns:sle="http://schemas.microsoft.com/office/drawing/2010/slicer" name="Age-As-Of Day"/>
            </a:graphicData>
          </a:graphic>
        </xdr:graphicFrame>
      </mc:Choice>
      <mc:Fallback xmlns="">
        <xdr:sp macro="" textlink="">
          <xdr:nvSpPr>
            <xdr:cNvPr id="0" name=""/>
            <xdr:cNvSpPr>
              <a:spLocks noTextEdit="1"/>
            </xdr:cNvSpPr>
          </xdr:nvSpPr>
          <xdr:spPr>
            <a:xfrm>
              <a:off x="9420225" y="2190750"/>
              <a:ext cx="2926080" cy="15544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809625</xdr:colOff>
      <xdr:row>0</xdr:row>
      <xdr:rowOff>76200</xdr:rowOff>
    </xdr:from>
    <xdr:to>
      <xdr:col>7</xdr:col>
      <xdr:colOff>19050</xdr:colOff>
      <xdr:row>2</xdr:row>
      <xdr:rowOff>161925</xdr:rowOff>
    </xdr:to>
    <xdr:pic>
      <xdr:nvPicPr>
        <xdr:cNvPr id="8" name="Picture 7">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43300" y="76200"/>
          <a:ext cx="2743200" cy="466725"/>
        </a:xfrm>
        <a:prstGeom prst="rect">
          <a:avLst/>
        </a:prstGeom>
        <a:noFill/>
        <a:ln>
          <a:noFill/>
        </a:ln>
      </xdr:spPr>
    </xdr:pic>
    <xdr:clientData/>
  </xdr:twoCellAnchor>
  <xdr:twoCellAnchor editAs="oneCell">
    <xdr:from>
      <xdr:col>7</xdr:col>
      <xdr:colOff>28573</xdr:colOff>
      <xdr:row>6</xdr:row>
      <xdr:rowOff>133350</xdr:rowOff>
    </xdr:from>
    <xdr:to>
      <xdr:col>8</xdr:col>
      <xdr:colOff>697228</xdr:colOff>
      <xdr:row>15</xdr:row>
      <xdr:rowOff>171450</xdr:rowOff>
    </xdr:to>
    <mc:AlternateContent xmlns:mc="http://schemas.openxmlformats.org/markup-compatibility/2006" xmlns:a14="http://schemas.microsoft.com/office/drawing/2010/main">
      <mc:Choice Requires="a14">
        <xdr:graphicFrame macro="">
          <xdr:nvGraphicFramePr>
            <xdr:cNvPr id="9" name="Document Type"/>
            <xdr:cNvGraphicFramePr/>
          </xdr:nvGraphicFramePr>
          <xdr:xfrm>
            <a:off x="0" y="0"/>
            <a:ext cx="0" cy="0"/>
          </xdr:xfrm>
          <a:graphic>
            <a:graphicData uri="http://schemas.microsoft.com/office/drawing/2010/slicer">
              <sle:slicer xmlns:sle="http://schemas.microsoft.com/office/drawing/2010/slicer" name="Document Type"/>
            </a:graphicData>
          </a:graphic>
        </xdr:graphicFrame>
      </mc:Choice>
      <mc:Fallback xmlns="">
        <xdr:sp macro="" textlink="">
          <xdr:nvSpPr>
            <xdr:cNvPr id="0" name=""/>
            <xdr:cNvSpPr>
              <a:spLocks noTextEdit="1"/>
            </xdr:cNvSpPr>
          </xdr:nvSpPr>
          <xdr:spPr>
            <a:xfrm>
              <a:off x="6296023" y="1295400"/>
              <a:ext cx="1554480" cy="17716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7</xdr:col>
      <xdr:colOff>19050</xdr:colOff>
      <xdr:row>2</xdr:row>
      <xdr:rowOff>190500</xdr:rowOff>
    </xdr:from>
    <xdr:to>
      <xdr:col>8</xdr:col>
      <xdr:colOff>687705</xdr:colOff>
      <xdr:row>6</xdr:row>
      <xdr:rowOff>123825</xdr:rowOff>
    </xdr:to>
    <mc:AlternateContent xmlns:mc="http://schemas.openxmlformats.org/markup-compatibility/2006" xmlns:a14="http://schemas.microsoft.com/office/drawing/2010/main">
      <mc:Choice Requires="a14">
        <xdr:graphicFrame macro="">
          <xdr:nvGraphicFramePr>
            <xdr:cNvPr id="11" name="CalendarYear"/>
            <xdr:cNvGraphicFramePr/>
          </xdr:nvGraphicFramePr>
          <xdr:xfrm>
            <a:off x="0" y="0"/>
            <a:ext cx="0" cy="0"/>
          </xdr:xfrm>
          <a:graphic>
            <a:graphicData uri="http://schemas.microsoft.com/office/drawing/2010/slicer">
              <sle:slicer xmlns:sle="http://schemas.microsoft.com/office/drawing/2010/slicer" name="CalendarYear"/>
            </a:graphicData>
          </a:graphic>
        </xdr:graphicFrame>
      </mc:Choice>
      <mc:Fallback xmlns="">
        <xdr:sp macro="" textlink="">
          <xdr:nvSpPr>
            <xdr:cNvPr id="0" name=""/>
            <xdr:cNvSpPr>
              <a:spLocks noTextEdit="1"/>
            </xdr:cNvSpPr>
          </xdr:nvSpPr>
          <xdr:spPr>
            <a:xfrm>
              <a:off x="6286500" y="571500"/>
              <a:ext cx="1554480" cy="15544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8</xdr:col>
      <xdr:colOff>695325</xdr:colOff>
      <xdr:row>2</xdr:row>
      <xdr:rowOff>190500</xdr:rowOff>
    </xdr:from>
    <xdr:to>
      <xdr:col>10</xdr:col>
      <xdr:colOff>735330</xdr:colOff>
      <xdr:row>11</xdr:row>
      <xdr:rowOff>1905</xdr:rowOff>
    </xdr:to>
    <mc:AlternateContent xmlns:mc="http://schemas.openxmlformats.org/markup-compatibility/2006" xmlns:a14="http://schemas.microsoft.com/office/drawing/2010/main">
      <mc:Choice Requires="a14">
        <xdr:graphicFrame macro="">
          <xdr:nvGraphicFramePr>
            <xdr:cNvPr id="12" name="MonthOfYear"/>
            <xdr:cNvGraphicFramePr/>
          </xdr:nvGraphicFramePr>
          <xdr:xfrm>
            <a:off x="0" y="0"/>
            <a:ext cx="0" cy="0"/>
          </xdr:xfrm>
          <a:graphic>
            <a:graphicData uri="http://schemas.microsoft.com/office/drawing/2010/slicer">
              <sle:slicer xmlns:sle="http://schemas.microsoft.com/office/drawing/2010/slicer" name="MonthOfYear"/>
            </a:graphicData>
          </a:graphic>
        </xdr:graphicFrame>
      </mc:Choice>
      <mc:Fallback xmlns="">
        <xdr:sp macro="" textlink="">
          <xdr:nvSpPr>
            <xdr:cNvPr id="0" name=""/>
            <xdr:cNvSpPr>
              <a:spLocks noTextEdit="1"/>
            </xdr:cNvSpPr>
          </xdr:nvSpPr>
          <xdr:spPr>
            <a:xfrm>
              <a:off x="7848600" y="571500"/>
              <a:ext cx="1554480" cy="15544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752475</xdr:colOff>
      <xdr:row>2</xdr:row>
      <xdr:rowOff>190500</xdr:rowOff>
    </xdr:from>
    <xdr:to>
      <xdr:col>13</xdr:col>
      <xdr:colOff>821055</xdr:colOff>
      <xdr:row>11</xdr:row>
      <xdr:rowOff>1905</xdr:rowOff>
    </xdr:to>
    <mc:AlternateContent xmlns:mc="http://schemas.openxmlformats.org/markup-compatibility/2006" xmlns:a14="http://schemas.microsoft.com/office/drawing/2010/main">
      <mc:Choice Requires="a14">
        <xdr:graphicFrame macro="">
          <xdr:nvGraphicFramePr>
            <xdr:cNvPr id="13" name="DayOfMonth"/>
            <xdr:cNvGraphicFramePr/>
          </xdr:nvGraphicFramePr>
          <xdr:xfrm>
            <a:off x="0" y="0"/>
            <a:ext cx="0" cy="0"/>
          </xdr:xfrm>
          <a:graphic>
            <a:graphicData uri="http://schemas.microsoft.com/office/drawing/2010/slicer">
              <sle:slicer xmlns:sle="http://schemas.microsoft.com/office/drawing/2010/slicer" name="DayOfMonth"/>
            </a:graphicData>
          </a:graphic>
        </xdr:graphicFrame>
      </mc:Choice>
      <mc:Fallback xmlns="">
        <xdr:sp macro="" textlink="">
          <xdr:nvSpPr>
            <xdr:cNvPr id="0" name=""/>
            <xdr:cNvSpPr>
              <a:spLocks noTextEdit="1"/>
            </xdr:cNvSpPr>
          </xdr:nvSpPr>
          <xdr:spPr>
            <a:xfrm>
              <a:off x="9420225" y="571500"/>
              <a:ext cx="2926080" cy="15544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857249</xdr:colOff>
      <xdr:row>8</xdr:row>
      <xdr:rowOff>9524</xdr:rowOff>
    </xdr:from>
    <xdr:to>
      <xdr:col>15</xdr:col>
      <xdr:colOff>548639</xdr:colOff>
      <xdr:row>19</xdr:row>
      <xdr:rowOff>89534</xdr:rowOff>
    </xdr:to>
    <mc:AlternateContent xmlns:mc="http://schemas.openxmlformats.org/markup-compatibility/2006" xmlns:a14="http://schemas.microsoft.com/office/drawing/2010/main">
      <mc:Choice Requires="a14">
        <xdr:graphicFrame macro="">
          <xdr:nvGraphicFramePr>
            <xdr:cNvPr id="14" name="Customer Number"/>
            <xdr:cNvGraphicFramePr/>
          </xdr:nvGraphicFramePr>
          <xdr:xfrm>
            <a:off x="0" y="0"/>
            <a:ext cx="0" cy="0"/>
          </xdr:xfrm>
          <a:graphic>
            <a:graphicData uri="http://schemas.microsoft.com/office/drawing/2010/slicer">
              <sle:slicer xmlns:sle="http://schemas.microsoft.com/office/drawing/2010/slicer" name="Customer Number"/>
            </a:graphicData>
          </a:graphic>
        </xdr:graphicFrame>
      </mc:Choice>
      <mc:Fallback xmlns="">
        <xdr:sp macro="" textlink="">
          <xdr:nvSpPr>
            <xdr:cNvPr id="0" name=""/>
            <xdr:cNvSpPr>
              <a:spLocks noTextEdit="1"/>
            </xdr:cNvSpPr>
          </xdr:nvSpPr>
          <xdr:spPr>
            <a:xfrm>
              <a:off x="12382499" y="1552574"/>
              <a:ext cx="1463040" cy="21945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847725</xdr:colOff>
      <xdr:row>0</xdr:row>
      <xdr:rowOff>38100</xdr:rowOff>
    </xdr:from>
    <xdr:to>
      <xdr:col>15</xdr:col>
      <xdr:colOff>539115</xdr:colOff>
      <xdr:row>7</xdr:row>
      <xdr:rowOff>148590</xdr:rowOff>
    </xdr:to>
    <mc:AlternateContent xmlns:mc="http://schemas.openxmlformats.org/markup-compatibility/2006" xmlns:a14="http://schemas.microsoft.com/office/drawing/2010/main">
      <mc:Choice Requires="a14">
        <xdr:graphicFrame macro="">
          <xdr:nvGraphicFramePr>
            <xdr:cNvPr id="15" name="Description"/>
            <xdr:cNvGraphicFramePr/>
          </xdr:nvGraphicFramePr>
          <xdr:xfrm>
            <a:off x="0" y="0"/>
            <a:ext cx="0" cy="0"/>
          </xdr:xfrm>
          <a:graphic>
            <a:graphicData uri="http://schemas.microsoft.com/office/drawing/2010/slicer">
              <sle:slicer xmlns:sle="http://schemas.microsoft.com/office/drawing/2010/slicer" name="Description"/>
            </a:graphicData>
          </a:graphic>
        </xdr:graphicFrame>
      </mc:Choice>
      <mc:Fallback xmlns="">
        <xdr:sp macro="" textlink="">
          <xdr:nvSpPr>
            <xdr:cNvPr id="0" name=""/>
            <xdr:cNvSpPr>
              <a:spLocks noTextEdit="1"/>
            </xdr:cNvSpPr>
          </xdr:nvSpPr>
          <xdr:spPr>
            <a:xfrm>
              <a:off x="12372975" y="38100"/>
              <a:ext cx="1463040" cy="14630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15</xdr:col>
      <xdr:colOff>561975</xdr:colOff>
      <xdr:row>0</xdr:row>
      <xdr:rowOff>38099</xdr:rowOff>
    </xdr:from>
    <xdr:to>
      <xdr:col>17</xdr:col>
      <xdr:colOff>253365</xdr:colOff>
      <xdr:row>7</xdr:row>
      <xdr:rowOff>148589</xdr:rowOff>
    </xdr:to>
    <mc:AlternateContent xmlns:mc="http://schemas.openxmlformats.org/markup-compatibility/2006" xmlns:a14="http://schemas.microsoft.com/office/drawing/2010/main">
      <mc:Choice Requires="a14">
        <xdr:graphicFrame macro="">
          <xdr:nvGraphicFramePr>
            <xdr:cNvPr id="16" name="Vendor Group"/>
            <xdr:cNvGraphicFramePr/>
          </xdr:nvGraphicFramePr>
          <xdr:xfrm>
            <a:off x="0" y="0"/>
            <a:ext cx="0" cy="0"/>
          </xdr:xfrm>
          <a:graphic>
            <a:graphicData uri="http://schemas.microsoft.com/office/drawing/2010/slicer">
              <sle:slicer xmlns:sle="http://schemas.microsoft.com/office/drawing/2010/slicer" name="Vendor Group"/>
            </a:graphicData>
          </a:graphic>
        </xdr:graphicFrame>
      </mc:Choice>
      <mc:Fallback xmlns="">
        <xdr:sp macro="" textlink="">
          <xdr:nvSpPr>
            <xdr:cNvPr id="0" name=""/>
            <xdr:cNvSpPr>
              <a:spLocks noTextEdit="1"/>
            </xdr:cNvSpPr>
          </xdr:nvSpPr>
          <xdr:spPr>
            <a:xfrm>
              <a:off x="13858875" y="38099"/>
              <a:ext cx="1463040" cy="14630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15</xdr:col>
      <xdr:colOff>561975</xdr:colOff>
      <xdr:row>8</xdr:row>
      <xdr:rowOff>0</xdr:rowOff>
    </xdr:from>
    <xdr:to>
      <xdr:col>17</xdr:col>
      <xdr:colOff>253365</xdr:colOff>
      <xdr:row>19</xdr:row>
      <xdr:rowOff>80010</xdr:rowOff>
    </xdr:to>
    <mc:AlternateContent xmlns:mc="http://schemas.openxmlformats.org/markup-compatibility/2006" xmlns:a14="http://schemas.microsoft.com/office/drawing/2010/main">
      <mc:Choice Requires="a14">
        <xdr:graphicFrame macro="">
          <xdr:nvGraphicFramePr>
            <xdr:cNvPr id="17" name="Vendor Number"/>
            <xdr:cNvGraphicFramePr/>
          </xdr:nvGraphicFramePr>
          <xdr:xfrm>
            <a:off x="0" y="0"/>
            <a:ext cx="0" cy="0"/>
          </xdr:xfrm>
          <a:graphic>
            <a:graphicData uri="http://schemas.microsoft.com/office/drawing/2010/slicer">
              <sle:slicer xmlns:sle="http://schemas.microsoft.com/office/drawing/2010/slicer" name="Vendor Number"/>
            </a:graphicData>
          </a:graphic>
        </xdr:graphicFrame>
      </mc:Choice>
      <mc:Fallback xmlns="">
        <xdr:sp macro="" textlink="">
          <xdr:nvSpPr>
            <xdr:cNvPr id="0" name=""/>
            <xdr:cNvSpPr>
              <a:spLocks noTextEdit="1"/>
            </xdr:cNvSpPr>
          </xdr:nvSpPr>
          <xdr:spPr>
            <a:xfrm>
              <a:off x="13858875" y="1543050"/>
              <a:ext cx="1463040" cy="21945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1</xdr:col>
      <xdr:colOff>1</xdr:colOff>
      <xdr:row>0</xdr:row>
      <xdr:rowOff>0</xdr:rowOff>
    </xdr:from>
    <xdr:to>
      <xdr:col>6</xdr:col>
      <xdr:colOff>638175</xdr:colOff>
      <xdr:row>14</xdr:row>
      <xdr:rowOff>9525</xdr:rowOff>
    </xdr:to>
    <xdr:graphicFrame macro="">
      <xdr:nvGraphicFramePr>
        <xdr:cNvPr id="2" name="Aged Receivable"/>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752474</xdr:colOff>
      <xdr:row>0</xdr:row>
      <xdr:rowOff>0</xdr:rowOff>
    </xdr:from>
    <xdr:to>
      <xdr:col>12</xdr:col>
      <xdr:colOff>914399</xdr:colOff>
      <xdr:row>14</xdr:row>
      <xdr:rowOff>0</xdr:rowOff>
    </xdr:to>
    <xdr:graphicFrame macro="">
      <xdr:nvGraphicFramePr>
        <xdr:cNvPr id="3" name="DS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13</xdr:col>
      <xdr:colOff>28574</xdr:colOff>
      <xdr:row>0</xdr:row>
      <xdr:rowOff>66675</xdr:rowOff>
    </xdr:from>
    <xdr:to>
      <xdr:col>14</xdr:col>
      <xdr:colOff>1318259</xdr:colOff>
      <xdr:row>5</xdr:row>
      <xdr:rowOff>95250</xdr:rowOff>
    </xdr:to>
    <mc:AlternateContent xmlns:mc="http://schemas.openxmlformats.org/markup-compatibility/2006" xmlns:a14="http://schemas.microsoft.com/office/drawing/2010/main">
      <mc:Choice Requires="a14">
        <xdr:graphicFrame macro="">
          <xdr:nvGraphicFramePr>
            <xdr:cNvPr id="4" name="AccountSet"/>
            <xdr:cNvGraphicFramePr/>
          </xdr:nvGraphicFramePr>
          <xdr:xfrm>
            <a:off x="0" y="0"/>
            <a:ext cx="0" cy="0"/>
          </xdr:xfrm>
          <a:graphic>
            <a:graphicData uri="http://schemas.microsoft.com/office/drawing/2010/slicer">
              <sle:slicer xmlns:sle="http://schemas.microsoft.com/office/drawing/2010/slicer" name="AccountSet"/>
            </a:graphicData>
          </a:graphic>
        </xdr:graphicFrame>
      </mc:Choice>
      <mc:Fallback xmlns="">
        <xdr:sp macro="" textlink="">
          <xdr:nvSpPr>
            <xdr:cNvPr id="0" name=""/>
            <xdr:cNvSpPr>
              <a:spLocks noTextEdit="1"/>
            </xdr:cNvSpPr>
          </xdr:nvSpPr>
          <xdr:spPr>
            <a:xfrm>
              <a:off x="11410949" y="66675"/>
              <a:ext cx="1737360" cy="9810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28574</xdr:colOff>
      <xdr:row>13</xdr:row>
      <xdr:rowOff>123826</xdr:rowOff>
    </xdr:from>
    <xdr:to>
      <xdr:col>14</xdr:col>
      <xdr:colOff>1318259</xdr:colOff>
      <xdr:row>26</xdr:row>
      <xdr:rowOff>9526</xdr:rowOff>
    </xdr:to>
    <mc:AlternateContent xmlns:mc="http://schemas.openxmlformats.org/markup-compatibility/2006" xmlns:a14="http://schemas.microsoft.com/office/drawing/2010/main">
      <mc:Choice Requires="a14">
        <xdr:graphicFrame macro="">
          <xdr:nvGraphicFramePr>
            <xdr:cNvPr id="5" name="Ship-To Location"/>
            <xdr:cNvGraphicFramePr/>
          </xdr:nvGraphicFramePr>
          <xdr:xfrm>
            <a:off x="0" y="0"/>
            <a:ext cx="0" cy="0"/>
          </xdr:xfrm>
          <a:graphic>
            <a:graphicData uri="http://schemas.microsoft.com/office/drawing/2010/slicer">
              <sle:slicer xmlns:sle="http://schemas.microsoft.com/office/drawing/2010/slicer" name="Ship-To Location"/>
            </a:graphicData>
          </a:graphic>
        </xdr:graphicFrame>
      </mc:Choice>
      <mc:Fallback xmlns="">
        <xdr:sp macro="" textlink="">
          <xdr:nvSpPr>
            <xdr:cNvPr id="0" name=""/>
            <xdr:cNvSpPr>
              <a:spLocks noTextEdit="1"/>
            </xdr:cNvSpPr>
          </xdr:nvSpPr>
          <xdr:spPr>
            <a:xfrm>
              <a:off x="11410949" y="2600326"/>
              <a:ext cx="1737360" cy="23622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28574</xdr:colOff>
      <xdr:row>5</xdr:row>
      <xdr:rowOff>123824</xdr:rowOff>
    </xdr:from>
    <xdr:to>
      <xdr:col>14</xdr:col>
      <xdr:colOff>1318259</xdr:colOff>
      <xdr:row>13</xdr:row>
      <xdr:rowOff>62864</xdr:rowOff>
    </xdr:to>
    <mc:AlternateContent xmlns:mc="http://schemas.openxmlformats.org/markup-compatibility/2006" xmlns:a14="http://schemas.microsoft.com/office/drawing/2010/main">
      <mc:Choice Requires="a14">
        <xdr:graphicFrame macro="">
          <xdr:nvGraphicFramePr>
            <xdr:cNvPr id="10" name="State"/>
            <xdr:cNvGraphicFramePr/>
          </xdr:nvGraphicFramePr>
          <xdr:xfrm>
            <a:off x="0" y="0"/>
            <a:ext cx="0" cy="0"/>
          </xdr:xfrm>
          <a:graphic>
            <a:graphicData uri="http://schemas.microsoft.com/office/drawing/2010/slicer">
              <sle:slicer xmlns:sle="http://schemas.microsoft.com/office/drawing/2010/slicer" name="State"/>
            </a:graphicData>
          </a:graphic>
        </xdr:graphicFrame>
      </mc:Choice>
      <mc:Fallback xmlns="">
        <xdr:sp macro="" textlink="">
          <xdr:nvSpPr>
            <xdr:cNvPr id="0" name=""/>
            <xdr:cNvSpPr>
              <a:spLocks noTextEdit="1"/>
            </xdr:cNvSpPr>
          </xdr:nvSpPr>
          <xdr:spPr>
            <a:xfrm>
              <a:off x="11410949" y="1076324"/>
              <a:ext cx="1737360" cy="14630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66674</xdr:colOff>
      <xdr:row>0</xdr:row>
      <xdr:rowOff>66675</xdr:rowOff>
    </xdr:from>
    <xdr:to>
      <xdr:col>8</xdr:col>
      <xdr:colOff>38099</xdr:colOff>
      <xdr:row>14</xdr:row>
      <xdr:rowOff>38100</xdr:rowOff>
    </xdr:to>
    <xdr:graphicFrame macro="">
      <xdr:nvGraphicFramePr>
        <xdr:cNvPr id="2" name="Aged Payable"/>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190500</xdr:colOff>
      <xdr:row>0</xdr:row>
      <xdr:rowOff>57151</xdr:rowOff>
    </xdr:from>
    <xdr:to>
      <xdr:col>14</xdr:col>
      <xdr:colOff>638175</xdr:colOff>
      <xdr:row>14</xdr:row>
      <xdr:rowOff>38101</xdr:rowOff>
    </xdr:to>
    <xdr:graphicFrame macro="">
      <xdr:nvGraphicFramePr>
        <xdr:cNvPr id="3" name="DP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15</xdr:col>
      <xdr:colOff>57150</xdr:colOff>
      <xdr:row>6</xdr:row>
      <xdr:rowOff>85725</xdr:rowOff>
    </xdr:from>
    <xdr:to>
      <xdr:col>16</xdr:col>
      <xdr:colOff>822960</xdr:colOff>
      <xdr:row>16</xdr:row>
      <xdr:rowOff>100965</xdr:rowOff>
    </xdr:to>
    <mc:AlternateContent xmlns:mc="http://schemas.openxmlformats.org/markup-compatibility/2006" xmlns:a14="http://schemas.microsoft.com/office/drawing/2010/main">
      <mc:Choice Requires="a14">
        <xdr:graphicFrame macro="">
          <xdr:nvGraphicFramePr>
            <xdr:cNvPr id="8" name="State 1"/>
            <xdr:cNvGraphicFramePr/>
          </xdr:nvGraphicFramePr>
          <xdr:xfrm>
            <a:off x="0" y="0"/>
            <a:ext cx="0" cy="0"/>
          </xdr:xfrm>
          <a:graphic>
            <a:graphicData uri="http://schemas.microsoft.com/office/drawing/2010/slicer">
              <sle:slicer xmlns:sle="http://schemas.microsoft.com/office/drawing/2010/slicer" name="State 1"/>
            </a:graphicData>
          </a:graphic>
        </xdr:graphicFrame>
      </mc:Choice>
      <mc:Fallback xmlns="">
        <xdr:sp macro="" textlink="">
          <xdr:nvSpPr>
            <xdr:cNvPr id="0" name=""/>
            <xdr:cNvSpPr>
              <a:spLocks noTextEdit="1"/>
            </xdr:cNvSpPr>
          </xdr:nvSpPr>
          <xdr:spPr>
            <a:xfrm>
              <a:off x="12734925" y="1228725"/>
              <a:ext cx="1737360" cy="192024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15</xdr:col>
      <xdr:colOff>57150</xdr:colOff>
      <xdr:row>16</xdr:row>
      <xdr:rowOff>114300</xdr:rowOff>
    </xdr:from>
    <xdr:to>
      <xdr:col>16</xdr:col>
      <xdr:colOff>822960</xdr:colOff>
      <xdr:row>29</xdr:row>
      <xdr:rowOff>161925</xdr:rowOff>
    </xdr:to>
    <mc:AlternateContent xmlns:mc="http://schemas.openxmlformats.org/markup-compatibility/2006" xmlns:a14="http://schemas.microsoft.com/office/drawing/2010/main">
      <mc:Choice Requires="a14">
        <xdr:graphicFrame macro="">
          <xdr:nvGraphicFramePr>
            <xdr:cNvPr id="9" name="Zip"/>
            <xdr:cNvGraphicFramePr/>
          </xdr:nvGraphicFramePr>
          <xdr:xfrm>
            <a:off x="0" y="0"/>
            <a:ext cx="0" cy="0"/>
          </xdr:xfrm>
          <a:graphic>
            <a:graphicData uri="http://schemas.microsoft.com/office/drawing/2010/slicer">
              <sle:slicer xmlns:sle="http://schemas.microsoft.com/office/drawing/2010/slicer" name="Zip"/>
            </a:graphicData>
          </a:graphic>
        </xdr:graphicFrame>
      </mc:Choice>
      <mc:Fallback xmlns="">
        <xdr:sp macro="" textlink="">
          <xdr:nvSpPr>
            <xdr:cNvPr id="0" name=""/>
            <xdr:cNvSpPr>
              <a:spLocks noTextEdit="1"/>
            </xdr:cNvSpPr>
          </xdr:nvSpPr>
          <xdr:spPr>
            <a:xfrm>
              <a:off x="12734925" y="3162300"/>
              <a:ext cx="173736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15</xdr:col>
      <xdr:colOff>57150</xdr:colOff>
      <xdr:row>0</xdr:row>
      <xdr:rowOff>28575</xdr:rowOff>
    </xdr:from>
    <xdr:to>
      <xdr:col>16</xdr:col>
      <xdr:colOff>822960</xdr:colOff>
      <xdr:row>6</xdr:row>
      <xdr:rowOff>74295</xdr:rowOff>
    </xdr:to>
    <mc:AlternateContent xmlns:mc="http://schemas.openxmlformats.org/markup-compatibility/2006" xmlns:a14="http://schemas.microsoft.com/office/drawing/2010/main">
      <mc:Choice Requires="a14">
        <xdr:graphicFrame macro="">
          <xdr:nvGraphicFramePr>
            <xdr:cNvPr id="4" name="AccountSet 1"/>
            <xdr:cNvGraphicFramePr/>
          </xdr:nvGraphicFramePr>
          <xdr:xfrm>
            <a:off x="0" y="0"/>
            <a:ext cx="0" cy="0"/>
          </xdr:xfrm>
          <a:graphic>
            <a:graphicData uri="http://schemas.microsoft.com/office/drawing/2010/slicer">
              <sle:slicer xmlns:sle="http://schemas.microsoft.com/office/drawing/2010/slicer" name="AccountSet 1"/>
            </a:graphicData>
          </a:graphic>
        </xdr:graphicFrame>
      </mc:Choice>
      <mc:Fallback xmlns="">
        <xdr:sp macro="" textlink="">
          <xdr:nvSpPr>
            <xdr:cNvPr id="0" name=""/>
            <xdr:cNvSpPr>
              <a:spLocks noTextEdit="1"/>
            </xdr:cNvSpPr>
          </xdr:nvSpPr>
          <xdr:spPr>
            <a:xfrm>
              <a:off x="12734925" y="28575"/>
              <a:ext cx="173736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200025</xdr:colOff>
      <xdr:row>8</xdr:row>
      <xdr:rowOff>123825</xdr:rowOff>
    </xdr:from>
    <xdr:to>
      <xdr:col>15</xdr:col>
      <xdr:colOff>200025</xdr:colOff>
      <xdr:row>21</xdr:row>
      <xdr:rowOff>171450</xdr:rowOff>
    </xdr:to>
    <mc:AlternateContent xmlns:mc="http://schemas.openxmlformats.org/markup-compatibility/2006" xmlns:a14="http://schemas.microsoft.com/office/drawing/2010/main">
      <mc:Choice Requires="a14">
        <xdr:graphicFrame macro="">
          <xdr:nvGraphicFramePr>
            <xdr:cNvPr id="2" name="Fully Paid 1"/>
            <xdr:cNvGraphicFramePr/>
          </xdr:nvGraphicFramePr>
          <xdr:xfrm>
            <a:off x="0" y="0"/>
            <a:ext cx="0" cy="0"/>
          </xdr:xfrm>
          <a:graphic>
            <a:graphicData uri="http://schemas.microsoft.com/office/drawing/2010/slicer">
              <sle:slicer xmlns:sle="http://schemas.microsoft.com/office/drawing/2010/slicer" name="Fully Paid 1"/>
            </a:graphicData>
          </a:graphic>
        </xdr:graphicFrame>
      </mc:Choice>
      <mc:Fallback xmlns="">
        <xdr:sp macro="" textlink="">
          <xdr:nvSpPr>
            <xdr:cNvPr id="0" name=""/>
            <xdr:cNvSpPr>
              <a:spLocks noTextEdit="1"/>
            </xdr:cNvSpPr>
          </xdr:nvSpPr>
          <xdr:spPr>
            <a:xfrm>
              <a:off x="11125200" y="16478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11</xdr:col>
      <xdr:colOff>9525</xdr:colOff>
      <xdr:row>1</xdr:row>
      <xdr:rowOff>0</xdr:rowOff>
    </xdr:from>
    <xdr:to>
      <xdr:col>16</xdr:col>
      <xdr:colOff>295275</xdr:colOff>
      <xdr:row>8</xdr:row>
      <xdr:rowOff>38100</xdr:rowOff>
    </xdr:to>
    <mc:AlternateContent xmlns:mc="http://schemas.openxmlformats.org/markup-compatibility/2006" xmlns:tsle="http://schemas.microsoft.com/office/drawing/2012/timeslicer">
      <mc:Choice Requires="tsle">
        <xdr:graphicFrame macro="">
          <xdr:nvGraphicFramePr>
            <xdr:cNvPr id="3" name="Posting Date"/>
            <xdr:cNvGraphicFramePr/>
          </xdr:nvGraphicFramePr>
          <xdr:xfrm>
            <a:off x="0" y="0"/>
            <a:ext cx="0" cy="0"/>
          </xdr:xfrm>
          <a:graphic>
            <a:graphicData uri="http://schemas.microsoft.com/office/drawing/2012/timeslicer">
              <tsle:timeslicer name="Posting Date"/>
            </a:graphicData>
          </a:graphic>
        </xdr:graphicFrame>
      </mc:Choice>
      <mc:Fallback xmlns="">
        <xdr:sp macro="" textlink="">
          <xdr:nvSpPr>
            <xdr:cNvPr id="0" name=""/>
            <xdr:cNvSpPr>
              <a:spLocks noTextEdit="1"/>
            </xdr:cNvSpPr>
          </xdr:nvSpPr>
          <xdr:spPr>
            <a:xfrm>
              <a:off x="10325100" y="190500"/>
              <a:ext cx="3333750" cy="1371600"/>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828675</xdr:colOff>
      <xdr:row>7</xdr:row>
      <xdr:rowOff>161925</xdr:rowOff>
    </xdr:from>
    <xdr:to>
      <xdr:col>12</xdr:col>
      <xdr:colOff>371475</xdr:colOff>
      <xdr:row>21</xdr:row>
      <xdr:rowOff>19050</xdr:rowOff>
    </xdr:to>
    <mc:AlternateContent xmlns:mc="http://schemas.openxmlformats.org/markup-compatibility/2006" xmlns:a14="http://schemas.microsoft.com/office/drawing/2010/main">
      <mc:Choice Requires="a14">
        <xdr:graphicFrame macro="">
          <xdr:nvGraphicFramePr>
            <xdr:cNvPr id="2" name="Fully Paid"/>
            <xdr:cNvGraphicFramePr/>
          </xdr:nvGraphicFramePr>
          <xdr:xfrm>
            <a:off x="0" y="0"/>
            <a:ext cx="0" cy="0"/>
          </xdr:xfrm>
          <a:graphic>
            <a:graphicData uri="http://schemas.microsoft.com/office/drawing/2010/slicer">
              <sle:slicer xmlns:sle="http://schemas.microsoft.com/office/drawing/2010/slicer" name="Fully Paid"/>
            </a:graphicData>
          </a:graphic>
        </xdr:graphicFrame>
      </mc:Choice>
      <mc:Fallback xmlns="">
        <xdr:sp macro="" textlink="">
          <xdr:nvSpPr>
            <xdr:cNvPr id="0" name=""/>
            <xdr:cNvSpPr>
              <a:spLocks noTextEdit="1"/>
            </xdr:cNvSpPr>
          </xdr:nvSpPr>
          <xdr:spPr>
            <a:xfrm>
              <a:off x="11068050" y="14954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180975</xdr:colOff>
      <xdr:row>0</xdr:row>
      <xdr:rowOff>47625</xdr:rowOff>
    </xdr:from>
    <xdr:to>
      <xdr:col>13</xdr:col>
      <xdr:colOff>85725</xdr:colOff>
      <xdr:row>7</xdr:row>
      <xdr:rowOff>85725</xdr:rowOff>
    </xdr:to>
    <mc:AlternateContent xmlns:mc="http://schemas.openxmlformats.org/markup-compatibility/2006" xmlns:tsle="http://schemas.microsoft.com/office/drawing/2012/timeslicer">
      <mc:Choice Requires="tsle">
        <xdr:graphicFrame macro="">
          <xdr:nvGraphicFramePr>
            <xdr:cNvPr id="3" name="Posting Date 1"/>
            <xdr:cNvGraphicFramePr/>
          </xdr:nvGraphicFramePr>
          <xdr:xfrm>
            <a:off x="0" y="0"/>
            <a:ext cx="0" cy="0"/>
          </xdr:xfrm>
          <a:graphic>
            <a:graphicData uri="http://schemas.microsoft.com/office/drawing/2012/timeslicer">
              <tsle:timeslicer name="Posting Date 1"/>
            </a:graphicData>
          </a:graphic>
        </xdr:graphicFrame>
      </mc:Choice>
      <mc:Fallback xmlns="">
        <xdr:sp macro="" textlink="">
          <xdr:nvSpPr>
            <xdr:cNvPr id="0" name=""/>
            <xdr:cNvSpPr>
              <a:spLocks noTextEdit="1"/>
            </xdr:cNvSpPr>
          </xdr:nvSpPr>
          <xdr:spPr>
            <a:xfrm>
              <a:off x="10420350" y="47625"/>
              <a:ext cx="3333750" cy="1371600"/>
            </a:xfrm>
            <a:prstGeom prst="rect">
              <a:avLst/>
            </a:prstGeom>
            <a:solidFill>
              <a:prstClr val="white"/>
            </a:solidFill>
            <a:ln w="1">
              <a:solidFill>
                <a:prstClr val="green"/>
              </a:solidFill>
            </a:ln>
          </xdr:spPr>
          <xdr:txBody>
            <a:bodyPr vertOverflow="clip" horzOverflow="clip"/>
            <a:lstStyle/>
            <a:p>
              <a:r>
                <a:rPr lang="en-US" sz="1100"/>
                <a:t>Timeline: Works in Excel 2013 or higher. Do not move or resize.</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85724</xdr:colOff>
      <xdr:row>1</xdr:row>
      <xdr:rowOff>180975</xdr:rowOff>
    </xdr:from>
    <xdr:to>
      <xdr:col>2</xdr:col>
      <xdr:colOff>180975</xdr:colOff>
      <xdr:row>6</xdr:row>
      <xdr:rowOff>142875</xdr:rowOff>
    </xdr:to>
    <mc:AlternateContent xmlns:mc="http://schemas.openxmlformats.org/markup-compatibility/2006" xmlns:a14="http://schemas.microsoft.com/office/drawing/2010/main">
      <mc:Choice Requires="a14">
        <xdr:graphicFrame macro="">
          <xdr:nvGraphicFramePr>
            <xdr:cNvPr id="2" name="Calculation"/>
            <xdr:cNvGraphicFramePr/>
          </xdr:nvGraphicFramePr>
          <xdr:xfrm>
            <a:off x="0" y="0"/>
            <a:ext cx="0" cy="0"/>
          </xdr:xfrm>
          <a:graphic>
            <a:graphicData uri="http://schemas.microsoft.com/office/drawing/2010/slicer">
              <sle:slicer xmlns:sle="http://schemas.microsoft.com/office/drawing/2010/slicer" name="Calculation"/>
            </a:graphicData>
          </a:graphic>
        </xdr:graphicFrame>
      </mc:Choice>
      <mc:Fallback xmlns="">
        <xdr:sp macro="" textlink="">
          <xdr:nvSpPr>
            <xdr:cNvPr id="0" name=""/>
            <xdr:cNvSpPr>
              <a:spLocks noTextEdit="1"/>
            </xdr:cNvSpPr>
          </xdr:nvSpPr>
          <xdr:spPr>
            <a:xfrm>
              <a:off x="85724" y="371475"/>
              <a:ext cx="1066801"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219073</xdr:colOff>
      <xdr:row>1</xdr:row>
      <xdr:rowOff>190499</xdr:rowOff>
    </xdr:from>
    <xdr:to>
      <xdr:col>5</xdr:col>
      <xdr:colOff>400050</xdr:colOff>
      <xdr:row>6</xdr:row>
      <xdr:rowOff>152399</xdr:rowOff>
    </xdr:to>
    <mc:AlternateContent xmlns:mc="http://schemas.openxmlformats.org/markup-compatibility/2006" xmlns:a14="http://schemas.microsoft.com/office/drawing/2010/main">
      <mc:Choice Requires="a14">
        <xdr:graphicFrame macro="">
          <xdr:nvGraphicFramePr>
            <xdr:cNvPr id="3" name="Comparison"/>
            <xdr:cNvGraphicFramePr/>
          </xdr:nvGraphicFramePr>
          <xdr:xfrm>
            <a:off x="0" y="0"/>
            <a:ext cx="0" cy="0"/>
          </xdr:xfrm>
          <a:graphic>
            <a:graphicData uri="http://schemas.microsoft.com/office/drawing/2010/slicer">
              <sle:slicer xmlns:sle="http://schemas.microsoft.com/office/drawing/2010/slicer" name="Comparison"/>
            </a:graphicData>
          </a:graphic>
        </xdr:graphicFrame>
      </mc:Choice>
      <mc:Fallback xmlns="">
        <xdr:sp macro="" textlink="">
          <xdr:nvSpPr>
            <xdr:cNvPr id="0" name=""/>
            <xdr:cNvSpPr>
              <a:spLocks noTextEdit="1"/>
            </xdr:cNvSpPr>
          </xdr:nvSpPr>
          <xdr:spPr>
            <a:xfrm>
              <a:off x="1190623" y="380999"/>
              <a:ext cx="2724152" cy="914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419099</xdr:colOff>
      <xdr:row>0</xdr:row>
      <xdr:rowOff>38100</xdr:rowOff>
    </xdr:from>
    <xdr:to>
      <xdr:col>18</xdr:col>
      <xdr:colOff>523876</xdr:colOff>
      <xdr:row>6</xdr:row>
      <xdr:rowOff>152400</xdr:rowOff>
    </xdr:to>
    <mc:AlternateContent xmlns:mc="http://schemas.openxmlformats.org/markup-compatibility/2006" xmlns:a14="http://schemas.microsoft.com/office/drawing/2010/main">
      <mc:Choice Requires="a14">
        <xdr:graphicFrame macro="">
          <xdr:nvGraphicFramePr>
            <xdr:cNvPr id="4" name="Account Group"/>
            <xdr:cNvGraphicFramePr/>
          </xdr:nvGraphicFramePr>
          <xdr:xfrm>
            <a:off x="0" y="0"/>
            <a:ext cx="0" cy="0"/>
          </xdr:xfrm>
          <a:graphic>
            <a:graphicData uri="http://schemas.microsoft.com/office/drawing/2010/slicer">
              <sle:slicer xmlns:sle="http://schemas.microsoft.com/office/drawing/2010/slicer" name="Account Group"/>
            </a:graphicData>
          </a:graphic>
        </xdr:graphicFrame>
      </mc:Choice>
      <mc:Fallback xmlns="">
        <xdr:sp macro="" textlink="">
          <xdr:nvSpPr>
            <xdr:cNvPr id="0" name=""/>
            <xdr:cNvSpPr>
              <a:spLocks noTextEdit="1"/>
            </xdr:cNvSpPr>
          </xdr:nvSpPr>
          <xdr:spPr>
            <a:xfrm>
              <a:off x="3933824" y="38100"/>
              <a:ext cx="11125202" cy="12573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9525</xdr:rowOff>
        </xdr:from>
        <xdr:to>
          <xdr:col>24</xdr:col>
          <xdr:colOff>419100</xdr:colOff>
          <xdr:row>59</xdr:row>
          <xdr:rowOff>47625</xdr:rowOff>
        </xdr:to>
        <xdr:sp macro="" textlink="">
          <xdr:nvSpPr>
            <xdr:cNvPr id="9221" name="AroAxControlShim1" descr="Power View" hidden="1">
              <a:extLst>
                <a:ext uri="{63B3BB69-23CF-44E3-9099-C40C66FF867C}">
                  <a14:compatExt spid="_x0000_s9221"/>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0</xdr:colOff>
      <xdr:row>0</xdr:row>
      <xdr:rowOff>0</xdr:rowOff>
    </xdr:from>
    <xdr:to>
      <xdr:col>13</xdr:col>
      <xdr:colOff>203200</xdr:colOff>
      <xdr:row>32</xdr:row>
      <xdr:rowOff>0</xdr:rowOff>
    </xdr:to>
    <xdr:pic>
      <xdr:nvPicPr>
        <xdr:cNvPr id="2" name="Picture 1" descr="Power View"/>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128000" cy="6096000"/>
        </a:xfrm>
        <a:prstGeom prst="rect">
          <a:avLst/>
        </a:prstGeom>
      </xdr:spPr>
    </xdr:pic>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tony" refreshedDate="41493.550206828702" createdVersion="5" refreshedVersion="5" minRefreshableVersion="3" recordCount="0" supportSubquery="1" supportAdvancedDrill="1">
  <cacheSource type="external" connectionId="8"/>
  <cacheFields count="18">
    <cacheField name="[Measures].[AP Transaction Amount]" caption="AP Transaction Amount" numFmtId="0" hierarchy="205" level="32767"/>
    <cacheField name="[APDocuments].[Document Number].[Document Number]" caption="Document Number" numFmtId="0" hierarchy="4" level="1">
      <sharedItems count="9">
        <s v="INV100"/>
        <s v="INV101"/>
        <s v="231-0054"/>
        <s v="298CR"/>
        <s v="KINV-84739-25"/>
        <s v="1007-560"/>
        <s v="IN000568"/>
        <s v="PREPY00000000000000004"/>
        <s v="PREPY00000000000000005"/>
      </sharedItems>
      <extLst>
        <ext xmlns:x15="http://schemas.microsoft.com/office/spreadsheetml/2010/11/main" uri="{4F2E5C28-24EA-4eb8-9CBF-B6C8F9C3D259}">
          <x15:cachedUniqueNames>
            <x15:cachedUniqueName index="0" name="[APDocuments].[Document Number].&amp;[INV100]"/>
            <x15:cachedUniqueName index="1" name="[APDocuments].[Document Number].&amp;[INV101]"/>
            <x15:cachedUniqueName index="2" name="[APDocuments].[Document Number].&amp;[231-0054]"/>
            <x15:cachedUniqueName index="3" name="[APDocuments].[Document Number].&amp;[298CR]"/>
            <x15:cachedUniqueName index="4" name="[APDocuments].[Document Number].&amp;[KINV-84739-25]"/>
            <x15:cachedUniqueName index="5" name="[APDocuments].[Document Number].&amp;[1007-560]"/>
            <x15:cachedUniqueName index="6" name="[APDocuments].[Document Number].&amp;[IN000568]"/>
            <x15:cachedUniqueName index="7" name="[APDocuments].[Document Number].&amp;[PREPY00000000000000004]"/>
            <x15:cachedUniqueName index="8" name="[APDocuments].[Document Number].&amp;[PREPY00000000000000005]"/>
          </x15:cachedUniqueNames>
        </ext>
      </extLst>
    </cacheField>
    <cacheField name="[DocumentType].[DocTyp].[DocTyp]" caption="DocTyp" numFmtId="0" hierarchy="107" level="1">
      <sharedItems count="3">
        <s v="IN"/>
        <s v="CR"/>
        <s v="PI"/>
      </sharedItems>
      <extLst>
        <ext xmlns:x15="http://schemas.microsoft.com/office/spreadsheetml/2010/11/main" uri="{4F2E5C28-24EA-4eb8-9CBF-B6C8F9C3D259}">
          <x15:cachedUniqueNames>
            <x15:cachedUniqueName index="0" name="[DocumentType].[DocTyp].&amp;[IN]"/>
            <x15:cachedUniqueName index="1" name="[DocumentType].[DocTyp].&amp;[CR]"/>
            <x15:cachedUniqueName index="2" name="[DocumentType].[DocTyp].&amp;[PI]"/>
          </x15:cachedUniqueNames>
        </ext>
      </extLst>
    </cacheField>
    <cacheField name="[APDocuments].[Document Date].[Document Date]" caption="Document Date" numFmtId="0" hierarchy="3" level="1">
      <sharedItems containsSemiMixedTypes="0" containsNonDate="0" containsDate="1" containsString="0" minDate="2020-07-01T00:00:00" maxDate="2020-08-01T00:00:00" count="6">
        <d v="2020-07-01T00:00:00"/>
        <d v="2020-07-30T00:00:00"/>
        <d v="2020-07-31T00:00:00"/>
        <d v="2020-07-20T00:00:00"/>
        <d v="2020-07-25T00:00:00"/>
        <d v="2020-07-23T00:00:00"/>
      </sharedItems>
      <extLst>
        <ext xmlns:x15="http://schemas.microsoft.com/office/spreadsheetml/2010/11/main" uri="{4F2E5C28-24EA-4eb8-9CBF-B6C8F9C3D259}">
          <x15:cachedUniqueNames>
            <x15:cachedUniqueName index="0" name="[APDocuments].[Document Date].&amp;[2020-07-01T00:00:00]"/>
            <x15:cachedUniqueName index="1" name="[APDocuments].[Document Date].&amp;[2020-07-30T00:00:00]"/>
            <x15:cachedUniqueName index="2" name="[APDocuments].[Document Date].&amp;[2020-07-31T00:00:00]"/>
            <x15:cachedUniqueName index="3" name="[APDocuments].[Document Date].&amp;[2020-07-20T00:00:00]"/>
            <x15:cachedUniqueName index="4" name="[APDocuments].[Document Date].&amp;[2020-07-25T00:00:00]"/>
            <x15:cachedUniqueName index="5" name="[APDocuments].[Document Date].&amp;[2020-07-23T00:00:00]"/>
          </x15:cachedUniqueNames>
        </ext>
      </extLst>
    </cacheField>
    <cacheField name="[APDocuments].[Fully Paid].[Fully Paid]" caption="Fully Paid" numFmtId="0" hierarchy="7" level="1">
      <sharedItems containsSemiMixedTypes="0" containsNonDate="0" containsString="0"/>
    </cacheField>
    <cacheField name="[APDocuments].[Due Date].[Due Date]" caption="Due Date" numFmtId="0" hierarchy="5" level="1">
      <sharedItems containsSemiMixedTypes="0" containsNonDate="0" containsDate="1" containsString="0" minDate="2020-07-25T00:00:00" maxDate="2020-08-30T00:00:00" count="4">
        <d v="2020-07-31T00:00:00"/>
        <d v="2020-08-29T00:00:00"/>
        <d v="2020-07-25T00:00:00"/>
        <d v="2020-08-05T00:00:00"/>
      </sharedItems>
      <extLst>
        <ext xmlns:x15="http://schemas.microsoft.com/office/spreadsheetml/2010/11/main" uri="{4F2E5C28-24EA-4eb8-9CBF-B6C8F9C3D259}">
          <x15:cachedUniqueNames>
            <x15:cachedUniqueName index="0" name="[APDocuments].[Due Date].&amp;[2020-07-31T00:00:00]"/>
            <x15:cachedUniqueName index="1" name="[APDocuments].[Due Date].&amp;[2020-08-29T00:00:00]"/>
            <x15:cachedUniqueName index="2" name="[APDocuments].[Due Date].&amp;[2020-07-25T00:00:00]"/>
            <x15:cachedUniqueName index="3" name="[APDocuments].[Due Date].&amp;[2020-08-05T00:00:00]"/>
          </x15:cachedUniqueNames>
        </ext>
      </extLst>
    </cacheField>
    <cacheField name="[Measures].[AP Current Amount]" caption="AP Current Amount" numFmtId="0" hierarchy="247" level="32767"/>
    <cacheField name="[APDocuments].[Batch].[Batch]" caption="Batch" numFmtId="0" hierarchy="1" level="1">
      <sharedItems containsSemiMixedTypes="0" containsString="0" containsNumber="1" containsInteger="1" minValue="18" maxValue="26" count="6">
        <n v="24"/>
        <n v="21"/>
        <n v="18"/>
        <n v="22"/>
        <n v="20"/>
        <n v="26"/>
      </sharedItems>
      <extLst>
        <ext xmlns:x15="http://schemas.microsoft.com/office/spreadsheetml/2010/11/main" uri="{4F2E5C28-24EA-4eb8-9CBF-B6C8F9C3D259}">
          <x15:cachedUniqueNames>
            <x15:cachedUniqueName index="0" name="[APDocuments].[Batch].&amp;[2.4E1]"/>
            <x15:cachedUniqueName index="1" name="[APDocuments].[Batch].&amp;[2.1E1]"/>
            <x15:cachedUniqueName index="2" name="[APDocuments].[Batch].&amp;[1.8E1]"/>
            <x15:cachedUniqueName index="3" name="[APDocuments].[Batch].&amp;[2.2E1]"/>
            <x15:cachedUniqueName index="4" name="[APDocuments].[Batch].&amp;[2.E1]"/>
            <x15:cachedUniqueName index="5" name="[APDocuments].[Batch].&amp;[2.6E1]"/>
          </x15:cachedUniqueNames>
        </ext>
      </extLst>
    </cacheField>
    <cacheField name="[APDocuments].[Entry].[Entry]" caption="Entry" numFmtId="0" hierarchy="6" level="1">
      <sharedItems containsSemiMixedTypes="0" containsString="0" containsNumber="1" containsInteger="1" minValue="1" maxValue="10" count="5">
        <n v="1"/>
        <n v="2"/>
        <n v="10"/>
        <n v="3"/>
        <n v="5"/>
      </sharedItems>
      <extLst>
        <ext xmlns:x15="http://schemas.microsoft.com/office/spreadsheetml/2010/11/main" uri="{4F2E5C28-24EA-4eb8-9CBF-B6C8F9C3D259}">
          <x15:cachedUniqueNames>
            <x15:cachedUniqueName index="0" name="[APDocuments].[Entry].&amp;[1.]"/>
            <x15:cachedUniqueName index="1" name="[APDocuments].[Entry].&amp;[2.]"/>
            <x15:cachedUniqueName index="2" name="[APDocuments].[Entry].&amp;[1.E1]"/>
            <x15:cachedUniqueName index="3" name="[APDocuments].[Entry].&amp;[3.]"/>
            <x15:cachedUniqueName index="4" name="[APDocuments].[Entry].&amp;[5.]"/>
          </x15:cachedUniqueNames>
        </ext>
      </extLst>
    </cacheField>
    <cacheField name="[APDocuments].[Vendor Number].[Vendor Number]" caption="Vendor Number" numFmtId="0" hierarchy="15" level="1">
      <sharedItems count="7">
        <s v="1200"/>
        <s v="1400"/>
        <s v="2150"/>
        <s v="4540"/>
        <s v="7200"/>
        <s v="7936"/>
        <s v="9230"/>
      </sharedItems>
      <extLst>
        <ext xmlns:x15="http://schemas.microsoft.com/office/spreadsheetml/2010/11/main" uri="{4F2E5C28-24EA-4eb8-9CBF-B6C8F9C3D259}">
          <x15:cachedUniqueNames>
            <x15:cachedUniqueName index="0" name="[APDocuments].[Vendor Number].&amp;[1200]"/>
            <x15:cachedUniqueName index="1" name="[APDocuments].[Vendor Number].&amp;[1400]"/>
            <x15:cachedUniqueName index="2" name="[APDocuments].[Vendor Number].&amp;[2150]"/>
            <x15:cachedUniqueName index="3" name="[APDocuments].[Vendor Number].&amp;[4540]"/>
            <x15:cachedUniqueName index="4" name="[APDocuments].[Vendor Number].&amp;[7200]"/>
            <x15:cachedUniqueName index="5" name="[APDocuments].[Vendor Number].&amp;[7936]"/>
            <x15:cachedUniqueName index="6" name="[APDocuments].[Vendor Number].&amp;[9230]"/>
          </x15:cachedUniqueNames>
        </ext>
      </extLst>
    </cacheField>
    <cacheField name="[Measures].[AP Days Over]" caption="AP Days Over" numFmtId="0" hierarchy="249" level="32767"/>
    <cacheField name="[AgeAsOf].[Age-As-Of Year].[Age-As-Of Year]" caption="Age-As-Of Year" numFmtId="0" hierarchy="154" level="1">
      <sharedItems containsSemiMixedTypes="0" containsNonDate="0" containsString="0"/>
    </cacheField>
    <cacheField name="[AgeAsOf].[Age-As-Of Month].[Age-As-Of Month]" caption="Age-As-Of Month" numFmtId="0" hierarchy="153" level="1">
      <sharedItems containsSemiMixedTypes="0" containsNonDate="0" containsString="0"/>
    </cacheField>
    <cacheField name="[AgeAsOf].[Age-As-Of Day].[Age-As-Of Day]" caption="Age-As-Of Day" numFmtId="0" hierarchy="152" level="1">
      <sharedItems containsSemiMixedTypes="0" containsNonDate="0" containsString="0"/>
    </cacheField>
    <cacheField name="[APDocuments].[Posting Date].[Posting Date]" caption="Posting Date" numFmtId="0" hierarchy="9" level="1">
      <sharedItems containsSemiMixedTypes="0" containsNonDate="0" containsString="0"/>
    </cacheField>
    <cacheField name="[DocumentType].[Document Type].[Document Type]" caption="Document Type" numFmtId="0" hierarchy="108" level="1">
      <sharedItems containsSemiMixedTypes="0" containsNonDate="0" containsString="0"/>
    </cacheField>
    <cacheField name="[Vendor Group].[Description].[Description]" caption="Description" numFmtId="0" hierarchy="139" level="1">
      <sharedItems containsSemiMixedTypes="0" containsNonDate="0" containsString="0"/>
    </cacheField>
    <cacheField name="[Vendor].[Vendor Number].[Vendor Number]" caption="Vendor Number" numFmtId="0" hierarchy="135" level="1">
      <sharedItems containsSemiMixedTypes="0" containsNonDate="0" containsString="0"/>
    </cacheField>
  </cacheFields>
  <cacheHierarchies count="279">
    <cacheHierarchy uniqueName="[APDocuments].[AccountSet]" caption="AccountSet" attribute="1" defaultMemberUniqueName="[APDocuments].[AccountSet].[All]" allUniqueName="[APDocuments].[AccountSet].[All]" dimensionUniqueName="[APDocuments]" displayFolder="" count="0" memberValueDatatype="130" unbalanced="0"/>
    <cacheHierarchy uniqueName="[APDocuments].[Batch]" caption="Batch" attribute="1" defaultMemberUniqueName="[APDocuments].[Batch].[All]" allUniqueName="[APDocuments].[Batch].[All]" dimensionUniqueName="[APDocuments]" displayFolder="" count="2" memberValueDatatype="5" unbalanced="0">
      <fieldsUsage count="2">
        <fieldUsage x="-1"/>
        <fieldUsage x="7"/>
      </fieldsUsage>
    </cacheHierarchy>
    <cacheHierarchy uniqueName="[APDocuments].[Batch Type]" caption="Batch Type" attribute="1" defaultMemberUniqueName="[APDocuments].[Batch Type].[All]" allUniqueName="[APDocuments].[Batch Type].[All]" dimensionUniqueName="[APDocuments]" displayFolder="" count="0" memberValueDatatype="130" unbalanced="0"/>
    <cacheHierarchy uniqueName="[APDocuments].[Document Date]" caption="Document Date" attribute="1" time="1" defaultMemberUniqueName="[APDocuments].[Document Date].[All]" allUniqueName="[APDocuments].[Document Date].[All]" dimensionUniqueName="[APDocuments]" displayFolder="" count="2" memberValueDatatype="7" unbalanced="0">
      <fieldsUsage count="2">
        <fieldUsage x="-1"/>
        <fieldUsage x="3"/>
      </fieldsUsage>
    </cacheHierarchy>
    <cacheHierarchy uniqueName="[APDocuments].[Document Number]" caption="Document Number" attribute="1" defaultMemberUniqueName="[APDocuments].[Document Number].[All]" allUniqueName="[APDocuments].[Document Number].[All]" dimensionUniqueName="[APDocuments]" displayFolder="" count="2" memberValueDatatype="130" unbalanced="0">
      <fieldsUsage count="2">
        <fieldUsage x="-1"/>
        <fieldUsage x="1"/>
      </fieldsUsage>
    </cacheHierarchy>
    <cacheHierarchy uniqueName="[APDocuments].[Due Date]" caption="Due Date" attribute="1" time="1" defaultMemberUniqueName="[APDocuments].[Due Date].[All]" allUniqueName="[APDocuments].[Due Date].[All]" dimensionUniqueName="[APDocuments]" displayFolder="" count="2" memberValueDatatype="7" unbalanced="0">
      <fieldsUsage count="2">
        <fieldUsage x="-1"/>
        <fieldUsage x="5"/>
      </fieldsUsage>
    </cacheHierarchy>
    <cacheHierarchy uniqueName="[APDocuments].[Entry]" caption="Entry" attribute="1" defaultMemberUniqueName="[APDocuments].[Entry].[All]" allUniqueName="[APDocuments].[Entry].[All]" dimensionUniqueName="[APDocuments]" displayFolder="" count="2" memberValueDatatype="5" unbalanced="0">
      <fieldsUsage count="2">
        <fieldUsage x="-1"/>
        <fieldUsage x="8"/>
      </fieldsUsage>
    </cacheHierarchy>
    <cacheHierarchy uniqueName="[APDocuments].[Fully Paid]" caption="Fully Paid" attribute="1" defaultMemberUniqueName="[APDocuments].[Fully Paid].[All]" allUniqueName="[APDocuments].[Fully Paid].[All]" dimensionUniqueName="[APDocuments]" displayFolder="" count="2" memberValueDatatype="130" unbalanced="0">
      <fieldsUsage count="2">
        <fieldUsage x="-1"/>
        <fieldUsage x="4"/>
      </fieldsUsage>
    </cacheHierarchy>
    <cacheHierarchy uniqueName="[APDocuments].[Payment Number]" caption="Payment Number" attribute="1" defaultMemberUniqueName="[APDocuments].[Payment Number].[All]" allUniqueName="[APDocuments].[Payment Number].[All]" dimensionUniqueName="[APDocuments]" displayFolder="" count="0" memberValueDatatype="5" unbalanced="0"/>
    <cacheHierarchy uniqueName="[APDocuments].[Posting Date]" caption="Posting Date" attribute="1" time="1" defaultMemberUniqueName="[APDocuments].[Posting Date].[All]" allUniqueName="[APDocuments].[Posting Date].[All]" dimensionUniqueName="[APDocuments]" displayFolder="" count="2" memberValueDatatype="7" unbalanced="0">
      <fieldsUsage count="2">
        <fieldUsage x="-1"/>
        <fieldUsage x="14"/>
      </fieldsUsage>
    </cacheHierarchy>
    <cacheHierarchy uniqueName="[APDocuments].[Posting Sequence]" caption="Posting Sequence" attribute="1" defaultMemberUniqueName="[APDocuments].[Posting Sequence].[All]" allUniqueName="[APDocuments].[Posting Sequence].[All]" dimensionUniqueName="[APDocuments]" displayFolder="" count="0" memberValueDatatype="5" unbalanced="0"/>
    <cacheHierarchy uniqueName="[APDocuments].[Remaining Amount]" caption="Remaining Amount" attribute="1" defaultMemberUniqueName="[APDocuments].[Remaining Amount].[All]" allUniqueName="[APDocuments].[Remaining Amount].[All]" dimensionUniqueName="[APDocuments]" displayFolder="" count="0" memberValueDatatype="5" unbalanced="0"/>
    <cacheHierarchy uniqueName="[APDocuments].[Remit-To Location]" caption="Remit-To Location" attribute="1" defaultMemberUniqueName="[APDocuments].[Remit-To Location].[All]" allUniqueName="[APDocuments].[Remit-To Location].[All]" dimensionUniqueName="[APDocuments]" displayFolder="" count="0" memberValueDatatype="130" unbalanced="0"/>
    <cacheHierarchy uniqueName="[APDocuments].[Source Application]" caption="Source Application" attribute="1" defaultMemberUniqueName="[APDocuments].[Source Application].[All]" allUniqueName="[APDocuments].[Source Application].[All]" dimensionUniqueName="[APDocuments]" displayFolder="" count="0" memberValueDatatype="130" unbalanced="0"/>
    <cacheHierarchy uniqueName="[APDocuments].[Terms]" caption="Terms" attribute="1" defaultMemberUniqueName="[APDocuments].[Terms].[All]" allUniqueName="[APDocuments].[Terms].[All]" dimensionUniqueName="[APDocuments]" displayFolder="" count="0" memberValueDatatype="130" unbalanced="0"/>
    <cacheHierarchy uniqueName="[APDocuments].[Vendor Number]" caption="Vendor Number" attribute="1" defaultMemberUniqueName="[APDocuments].[Vendor Number].[All]" allUniqueName="[APDocuments].[Vendor Number].[All]" dimensionUniqueName="[APDocuments]" displayFolder="" count="2" memberValueDatatype="130" unbalanced="0">
      <fieldsUsage count="2">
        <fieldUsage x="-1"/>
        <fieldUsage x="9"/>
      </fieldsUsage>
    </cacheHierarchy>
    <cacheHierarchy uniqueName="[APPayments].[Bank Code]" caption="Bank Code" attribute="1" defaultMemberUniqueName="[APPayments].[Bank Code].[All]" allUniqueName="[APPayments].[Bank Code].[All]" dimensionUniqueName="[APPayments]" displayFolder="" count="0" memberValueDatatype="130" unbalanced="0"/>
    <cacheHierarchy uniqueName="[APPayments].[Batch Number]" caption="Batch Number" attribute="1" defaultMemberUniqueName="[APPayments].[Batch Number].[All]" allUniqueName="[APPayments].[Batch Number].[All]" dimensionUniqueName="[APPayments]" displayFolder="" count="0" memberValueDatatype="5" unbalanced="0"/>
    <cacheHierarchy uniqueName="[APPayments].[Check Date]" caption="Check Date" attribute="1" time="1" defaultMemberUniqueName="[APPayments].[Check Date].[All]" allUniqueName="[APPayments].[Check Date].[All]" dimensionUniqueName="[APPayments]" displayFolder="" count="0" memberValueDatatype="7" unbalanced="0"/>
    <cacheHierarchy uniqueName="[APPayments].[Check No]" caption="Check No" attribute="1" defaultMemberUniqueName="[APPayments].[Check No].[All]" allUniqueName="[APPayments].[Check No].[All]" dimensionUniqueName="[APPayments]" displayFolder="" count="0" memberValueDatatype="130" unbalanced="0"/>
    <cacheHierarchy uniqueName="[APPayments].[Document Number]" caption="Document Number" attribute="1" defaultMemberUniqueName="[APPayments].[Document Number].[All]" allUniqueName="[APPayments].[Document Number].[All]" dimensionUniqueName="[APPayments]" displayFolder="" count="0" memberValueDatatype="130" unbalanced="0"/>
    <cacheHierarchy uniqueName="[APPayments].[Entry Number]" caption="Entry Number" attribute="1" defaultMemberUniqueName="[APPayments].[Entry Number].[All]" allUniqueName="[APPayments].[Entry Number].[All]" dimensionUniqueName="[APPayments]" displayFolder="" count="0" memberValueDatatype="5" unbalanced="0"/>
    <cacheHierarchy uniqueName="[APPayments].[Payment Number]" caption="Payment Number" attribute="1" defaultMemberUniqueName="[APPayments].[Payment Number].[All]" allUniqueName="[APPayments].[Payment Number].[All]" dimensionUniqueName="[APPayments]" displayFolder="" count="0" memberValueDatatype="5" unbalanced="0"/>
    <cacheHierarchy uniqueName="[APPayments].[Posting Date]" caption="Posting Date" attribute="1" time="1" defaultMemberUniqueName="[APPayments].[Posting Date].[All]" allUniqueName="[APPayments].[Posting Date].[All]" dimensionUniqueName="[APPayments]" displayFolder="" count="0" memberValueDatatype="7" unbalanced="0"/>
    <cacheHierarchy uniqueName="[APPayments].[Sequence No]" caption="Sequence No" attribute="1" defaultMemberUniqueName="[APPayments].[Sequence No].[All]" allUniqueName="[APPayments].[Sequence No].[All]" dimensionUniqueName="[APPayments]" displayFolder="" count="0" memberValueDatatype="5" unbalanced="0"/>
    <cacheHierarchy uniqueName="[APPayments].[Src Doc Typ]" caption="Src Doc Typ" attribute="1" defaultMemberUniqueName="[APPayments].[Src Doc Typ].[All]" allUniqueName="[APPayments].[Src Doc Typ].[All]" dimensionUniqueName="[APPayments]" displayFolder="" count="0" memberValueDatatype="20" unbalanced="0"/>
    <cacheHierarchy uniqueName="[APPayments].[Vendor Number]" caption="Vendor Number" attribute="1" defaultMemberUniqueName="[APPayments].[Vendor Number].[All]" allUniqueName="[APPayments].[Vendor Number].[All]" dimensionUniqueName="[APPayments]" displayFolder="" count="0" memberValueDatatype="130" unbalanced="0"/>
    <cacheHierarchy uniqueName="[ARDocuments].[AccountSet]" caption="AccountSet" attribute="1" defaultMemberUniqueName="[ARDocuments].[AccountSet].[All]" allUniqueName="[ARDocuments].[AccountSet].[All]" dimensionUniqueName="[ARDocuments]" displayFolder="" count="0" memberValueDatatype="130" unbalanced="0"/>
    <cacheHierarchy uniqueName="[ARDocuments].[Bank Code]" caption="Bank Code" attribute="1" defaultMemberUniqueName="[ARDocuments].[Bank Code].[All]" allUniqueName="[ARDocuments].[Bank Code].[All]" dimensionUniqueName="[ARDocuments]" displayFolder="" count="0" memberValueDatatype="130" unbalanced="0"/>
    <cacheHierarchy uniqueName="[ARDocuments].[Batch]" caption="Batch" attribute="1" defaultMemberUniqueName="[ARDocuments].[Batch].[All]" allUniqueName="[ARDocuments].[Batch].[All]" dimensionUniqueName="[ARDocuments]" displayFolder="" count="0" memberValueDatatype="5" unbalanced="0"/>
    <cacheHierarchy uniqueName="[ARDocuments].[Batch Type]" caption="Batch Type" attribute="1" defaultMemberUniqueName="[ARDocuments].[Batch Type].[All]" allUniqueName="[ARDocuments].[Batch Type].[All]" dimensionUniqueName="[ARDocuments]" displayFolder="" count="0" memberValueDatatype="130" unbalanced="0"/>
    <cacheHierarchy uniqueName="[ARDocuments].[CheckReceipt No]" caption="CheckReceipt No" attribute="1" defaultMemberUniqueName="[ARDocuments].[CheckReceipt No].[All]" allUniqueName="[ARDocuments].[CheckReceipt No].[All]" dimensionUniqueName="[ARDocuments]" displayFolder="" count="0" memberValueDatatype="130" unbalanced="0"/>
    <cacheHierarchy uniqueName="[ARDocuments].[Customer Number]" caption="Customer Number" attribute="1" defaultMemberUniqueName="[ARDocuments].[Customer Number].[All]" allUniqueName="[ARDocuments].[Customer Number].[All]" dimensionUniqueName="[ARDocuments]" displayFolder="" count="0" memberValueDatatype="130" unbalanced="0"/>
    <cacheHierarchy uniqueName="[ARDocuments].[Deposit Number]" caption="Deposit Number" attribute="1" defaultMemberUniqueName="[ARDocuments].[Deposit Number].[All]" allUniqueName="[ARDocuments].[Deposit Number].[All]" dimensionUniqueName="[ARDocuments]" displayFolder="" count="0" memberValueDatatype="5" unbalanced="0"/>
    <cacheHierarchy uniqueName="[ARDocuments].[Document Date]" caption="Document Date" attribute="1" time="1" defaultMemberUniqueName="[ARDocuments].[Document Date].[All]" allUniqueName="[ARDocuments].[Document Date].[All]" dimensionUniqueName="[ARDocuments]" displayFolder="" count="0" memberValueDatatype="7" unbalanced="0"/>
    <cacheHierarchy uniqueName="[ARDocuments].[Document Number]" caption="Document Number" attribute="1" defaultMemberUniqueName="[ARDocuments].[Document Number].[All]" allUniqueName="[ARDocuments].[Document Number].[All]" dimensionUniqueName="[ARDocuments]" displayFolder="" count="0" memberValueDatatype="130" unbalanced="0"/>
    <cacheHierarchy uniqueName="[ARDocuments].[Due Date]" caption="Due Date" attribute="1" time="1" defaultMemberUniqueName="[ARDocuments].[Due Date].[All]" allUniqueName="[ARDocuments].[Due Date].[All]" dimensionUniqueName="[ARDocuments]" displayFolder="" count="0" memberValueDatatype="7" unbalanced="0"/>
    <cacheHierarchy uniqueName="[ARDocuments].[Entry]" caption="Entry" attribute="1" defaultMemberUniqueName="[ARDocuments].[Entry].[All]" allUniqueName="[ARDocuments].[Entry].[All]" dimensionUniqueName="[ARDocuments]" displayFolder="" count="0" memberValueDatatype="5" unbalanced="0"/>
    <cacheHierarchy uniqueName="[ARDocuments].[Fully Paid]" caption="Fully Paid" attribute="1" defaultMemberUniqueName="[ARDocuments].[Fully Paid].[All]" allUniqueName="[ARDocuments].[Fully Paid].[All]" dimensionUniqueName="[ARDocuments]" displayFolder="" count="0" memberValueDatatype="130" unbalanced="0"/>
    <cacheHierarchy uniqueName="[ARDocuments].[National Account Number]" caption="National Account Number" attribute="1" defaultMemberUniqueName="[ARDocuments].[National Account Number].[All]" allUniqueName="[ARDocuments].[National Account Number].[All]" dimensionUniqueName="[ARDocuments]" displayFolder="" count="0" memberValueDatatype="130" unbalanced="0"/>
    <cacheHierarchy uniqueName="[ARDocuments].[Posting Date]" caption="Posting Date" attribute="1" time="1" defaultMemberUniqueName="[ARDocuments].[Posting Date].[All]" allUniqueName="[ARDocuments].[Posting Date].[All]" dimensionUniqueName="[ARDocuments]" displayFolder="" count="0" memberValueDatatype="7" unbalanced="0"/>
    <cacheHierarchy uniqueName="[ARDocuments].[Posting Sequence]" caption="Posting Sequence" attribute="1" defaultMemberUniqueName="[ARDocuments].[Posting Sequence].[All]" allUniqueName="[ARDocuments].[Posting Sequence].[All]" dimensionUniqueName="[ARDocuments]" displayFolder="" count="0" memberValueDatatype="5" unbalanced="0"/>
    <cacheHierarchy uniqueName="[ARDocuments].[Ship-To Location]" caption="Ship-To Location" attribute="1" defaultMemberUniqueName="[ARDocuments].[Ship-To Location].[All]" allUniqueName="[ARDocuments].[Ship-To Location].[All]" dimensionUniqueName="[ARDocuments]" displayFolder="" count="0" memberValueDatatype="130" unbalanced="0"/>
    <cacheHierarchy uniqueName="[ARDocuments].[Source Application]" caption="Source Application" attribute="1" defaultMemberUniqueName="[ARDocuments].[Source Application].[All]" allUniqueName="[ARDocuments].[Source Application].[All]" dimensionUniqueName="[ARDocuments]" displayFolder="" count="0" memberValueDatatype="130" unbalanced="0"/>
    <cacheHierarchy uniqueName="[ARDocuments].[Terms]" caption="Terms" attribute="1" defaultMemberUniqueName="[ARDocuments].[Terms].[All]" allUniqueName="[ARDocuments].[Terms].[All]" dimensionUniqueName="[ARDocuments]" displayFolder="" count="0" memberValueDatatype="130" unbalanced="0"/>
    <cacheHierarchy uniqueName="[ARReceipts].[Bank Code]" caption="Bank Code" attribute="1" defaultMemberUniqueName="[ARReceipts].[Bank Code].[All]" allUniqueName="[ARReceipts].[Bank Code].[All]" dimensionUniqueName="[ARReceipts]" displayFolder="" count="0" memberValueDatatype="130" unbalanced="0"/>
    <cacheHierarchy uniqueName="[ARReceipts].[Batch Number]" caption="Batch Number" attribute="1" defaultMemberUniqueName="[ARReceipts].[Batch Number].[All]" allUniqueName="[ARReceipts].[Batch Number].[All]" dimensionUniqueName="[ARReceipts]" displayFolder="" count="0" memberValueDatatype="5" unbalanced="0"/>
    <cacheHierarchy uniqueName="[ARReceipts].[CheckReceipt No]" caption="CheckReceipt No" attribute="1" defaultMemberUniqueName="[ARReceipts].[CheckReceipt No].[All]" allUniqueName="[ARReceipts].[CheckReceipt No].[All]" dimensionUniqueName="[ARReceipts]" displayFolder="" count="0" memberValueDatatype="130" unbalanced="0"/>
    <cacheHierarchy uniqueName="[ARReceipts].[Customer Number]" caption="Customer Number" attribute="1" defaultMemberUniqueName="[ARReceipts].[Customer Number].[All]" allUniqueName="[ARReceipts].[Customer Number].[All]" dimensionUniqueName="[ARReceipts]" displayFolder="" count="0" memberValueDatatype="130" unbalanced="0"/>
    <cacheHierarchy uniqueName="[ARReceipts].[Deposit Line Number]" caption="Deposit Line Number" attribute="1" defaultMemberUniqueName="[ARReceipts].[Deposit Line Number].[All]" allUniqueName="[ARReceipts].[Deposit Line Number].[All]" dimensionUniqueName="[ARReceipts]" displayFolder="" count="0" memberValueDatatype="3" unbalanced="0"/>
    <cacheHierarchy uniqueName="[ARReceipts].[Deposit Number]" caption="Deposit Number" attribute="1" defaultMemberUniqueName="[ARReceipts].[Deposit Number].[All]" allUniqueName="[ARReceipts].[Deposit Number].[All]" dimensionUniqueName="[ARReceipts]" displayFolder="" count="0" memberValueDatatype="5" unbalanced="0"/>
    <cacheHierarchy uniqueName="[ARReceipts].[Deposit Serial Number]" caption="Deposit Serial Number" attribute="1" defaultMemberUniqueName="[ARReceipts].[Deposit Serial Number].[All]" allUniqueName="[ARReceipts].[Deposit Serial Number].[All]" dimensionUniqueName="[ARReceipts]" displayFolder="" count="0" memberValueDatatype="3" unbalanced="0"/>
    <cacheHierarchy uniqueName="[ARReceipts].[Document Number]" caption="Document Number" attribute="1" defaultMemberUniqueName="[ARReceipts].[Document Number].[All]" allUniqueName="[ARReceipts].[Document Number].[All]" dimensionUniqueName="[ARReceipts]" displayFolder="" count="0" memberValueDatatype="130" unbalanced="0"/>
    <cacheHierarchy uniqueName="[ARReceipts].[Entry Number]" caption="Entry Number" attribute="1" defaultMemberUniqueName="[ARReceipts].[Entry Number].[All]" allUniqueName="[ARReceipts].[Entry Number].[All]" dimensionUniqueName="[ARReceipts]" displayFolder="" count="0" memberValueDatatype="5" unbalanced="0"/>
    <cacheHierarchy uniqueName="[ARReceipts].[Payment Number]" caption="Payment Number" attribute="1" defaultMemberUniqueName="[ARReceipts].[Payment Number].[All]" allUniqueName="[ARReceipts].[Payment Number].[All]" dimensionUniqueName="[ARReceipts]" displayFolder="" count="0" memberValueDatatype="5" unbalanced="0"/>
    <cacheHierarchy uniqueName="[ARReceipts].[Posting Date]" caption="Posting Date" attribute="1" time="1" defaultMemberUniqueName="[ARReceipts].[Posting Date].[All]" allUniqueName="[ARReceipts].[Posting Date].[All]" dimensionUniqueName="[ARReceipts]" displayFolder="" count="0" memberValueDatatype="7" unbalanced="0"/>
    <cacheHierarchy uniqueName="[ARReceipts].[Receipt Date]" caption="Receipt Date" attribute="1" time="1" defaultMemberUniqueName="[ARReceipts].[Receipt Date].[All]" allUniqueName="[ARReceipts].[Receipt Date].[All]" dimensionUniqueName="[ARReceipts]" displayFolder="" count="0" memberValueDatatype="7" unbalanced="0"/>
    <cacheHierarchy uniqueName="[ARReceipts].[Sequence No]" caption="Sequence No" attribute="1" defaultMemberUniqueName="[ARReceipts].[Sequence No].[All]" allUniqueName="[ARReceipts].[Sequence No].[All]" dimensionUniqueName="[ARReceipts]" displayFolder="" count="0" memberValueDatatype="5" unbalanced="0"/>
    <cacheHierarchy uniqueName="[ARReceipts].[Src Doc Typ]" caption="Src Doc Typ" attribute="1" defaultMemberUniqueName="[ARReceipts].[Src Doc Typ].[All]" allUniqueName="[ARReceipts].[Src Doc Typ].[All]" dimensionUniqueName="[ARReceipts]" displayFolder="" count="0" memberValueDatatype="2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0" memberValueDatatype="20" unbalanced="0"/>
    <cacheHierarchy uniqueName="[Calendar].[CalendarYearMonth]" caption="CalendarYearMonth" attribute="1" time="1" defaultMemberUniqueName="[Calendar].[CalendarYearMonth].[All]" allUniqueName="[Calendar].[CalendarYearMonth].[All]" dimensionUniqueName="[Calendar]" displayFolder="" count="0" memberValueDatatype="130" unbalanced="0"/>
    <cacheHierarchy uniqueName="[Calendar].[CalendarYearQtr]" caption="CalendarYearQtr" attribute="1" time="1" defaultMemberUniqueName="[Calendar].[CalendarYearQtr].[All]" allUniqueName="[Calendar].[CalendarYearQtr].[All]" dimensionUniqueName="[Calendar]" displayFolder="" count="0" memberValueDatatype="13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OfMonth]" caption="DayOfMonth" attribute="1" time="1" defaultMemberUniqueName="[Calendar].[DayOfMonth].[All]" allUniqueName="[Calendar].[DayOfMonth].[All]" dimensionUniqueName="[Calendar]" displayFolder="" count="0" memberValueDatatype="20" unbalanced="0"/>
    <cacheHierarchy uniqueName="[Calendar].[DayOfWeek]" caption="DayOfWeek" attribute="1" time="1" defaultMemberUniqueName="[Calendar].[DayOfWeek].[All]" allUniqueName="[Calendar].[DayOfWeek].[All]" dimensionUniqueName="[Calendar]" displayFolder="" count="0" memberValueDatatype="20" unbalanced="0"/>
    <cacheHierarchy uniqueName="[Calendar].[DayOfYear]" caption="DayOfYear" attribute="1" time="1" defaultMemberUniqueName="[Calendar].[DayOfYear].[All]" allUniqueName="[Calendar].[DayOfYear].[All]" dimensionUniqueName="[Calendar]" displayFolder="" count="0" memberValueDatatype="20" unbalanced="0"/>
    <cacheHierarchy uniqueName="[Calendar].[IsLastDayOfMonth]" caption="IsLastDayOfMonth" attribute="1" time="1" defaultMemberUniqueName="[Calendar].[IsLastDayOfMonth].[All]" allUniqueName="[Calendar].[IsLastDayOfMonth].[All]" dimensionUniqueName="[Calendar]" displayFolder="" count="0" memberValueDatatype="13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OfYear]" caption="MonthOfYear" attribute="1" time="1" defaultMemberUniqueName="[Calendar].[MonthOfYear].[All]" allUniqueName="[Calendar].[MonthOfYear].[All]" dimensionUniqueName="[Calendar]" displayFolder="" count="0" memberValueDatatype="20" unbalanced="0"/>
    <cacheHierarchy uniqueName="[Calendar].[WeekdayWeekend]" caption="WeekdayWeekend" attribute="1" time="1" defaultMemberUniqueName="[Calendar].[WeekdayWeekend].[All]" allUniqueName="[Calendar].[WeekdayWeekend].[All]" dimensionUniqueName="[Calendar]" displayFolder="" count="0" memberValueDatatype="130" unbalanced="0"/>
    <cacheHierarchy uniqueName="[Calendar].[WeekOfYear]" caption="WeekOfYear" attribute="1" time="1" defaultMemberUniqueName="[Calendar].[WeekOfYear].[All]" allUniqueName="[Calendar].[WeekOfYear].[All]" dimensionUniqueName="[Calendar]" displayFolder="" count="0" memberValueDatatype="20" unbalanced="0"/>
    <cacheHierarchy uniqueName="[Calendar].[YR-MTH]" caption="YR-MTH" attribute="1" time="1" defaultMemberUniqueName="[Calendar].[YR-MTH].[All]" allUniqueName="[Calendar].[YR-MTH].[All]" dimensionUniqueName="[Calendar]" displayFolder="" count="0" memberValueDatatype="130" unbalanced="0"/>
    <cacheHierarchy uniqueName="[COA].[Account Group]" caption="Account Group" attribute="1" defaultMemberUniqueName="[COA].[Account Group].[All]" allUniqueName="[COA].[Account Group].[All]" dimensionUniqueName="[COA]" displayFolder="" count="0" memberValueDatatype="130" unbalanced="0"/>
    <cacheHierarchy uniqueName="[COA].[Account Group Code]" caption="Account Group Code" attribute="1" defaultMemberUniqueName="[COA].[Account Group Code].[All]" allUniqueName="[COA].[Account Group Code].[All]" dimensionUniqueName="[COA]" displayFolder="" count="0" memberValueDatatype="130" unbalanced="0"/>
    <cacheHierarchy uniqueName="[COA].[Account Number]" caption="Account Number" attribute="1" defaultMemberUniqueName="[COA].[Account Number].[All]" allUniqueName="[COA].[Account Number].[All]" dimensionUniqueName="[COA]" displayFolder="" count="0" memberValueDatatype="130" unbalanced="0"/>
    <cacheHierarchy uniqueName="[COA].[Account Segment Code 1]" caption="Account Segment Code 1" attribute="1" defaultMemberUniqueName="[COA].[Account Segment Code 1].[All]" allUniqueName="[COA].[Account Segment Code 1].[All]" dimensionUniqueName="[COA]" displayFolder="" count="0" memberValueDatatype="130" unbalanced="0"/>
    <cacheHierarchy uniqueName="[COA].[Account Segment Code 2]" caption="Account Segment Code 2" attribute="1" defaultMemberUniqueName="[COA].[Account Segment Code 2].[All]" allUniqueName="[COA].[Account Segment Code 2].[All]" dimensionUniqueName="[COA]" displayFolder="" count="0" memberValueDatatype="130" unbalanced="0"/>
    <cacheHierarchy uniqueName="[COA].[Account Segment Code 3]" caption="Account Segment Code 3" attribute="1" defaultMemberUniqueName="[COA].[Account Segment Code 3].[All]" allUniqueName="[COA].[Account Segment Code 3].[All]" dimensionUniqueName="[COA]" displayFolder="" count="0" memberValueDatatype="130" unbalanced="0"/>
    <cacheHierarchy uniqueName="[COA].[Account Type]" caption="Account Type" attribute="1" defaultMemberUniqueName="[COA].[Account Type].[All]" allUniqueName="[COA].[Account Type].[All]" dimensionUniqueName="[COA]" displayFolder="" count="0" memberValueDatatype="130" unbalanced="0"/>
    <cacheHierarchy uniqueName="[COA].[Description]" caption="Description" attribute="1" defaultMemberUniqueName="[COA].[Description].[All]" allUniqueName="[COA].[Description].[All]" dimensionUniqueName="[COA]" displayFolder="" count="0" memberValueDatatype="130" unbalanced="0"/>
    <cacheHierarchy uniqueName="[COA].[Normal Balance]" caption="Normal Balance" attribute="1" defaultMemberUniqueName="[COA].[Normal Balance].[All]" allUniqueName="[COA].[Normal Balance].[All]" dimensionUniqueName="[COA]" displayFolder="" count="0" memberValueDatatype="3" unbalanced="0"/>
    <cacheHierarchy uniqueName="[COA].[Quantities Allowed]" caption="Quantities Allowed" attribute="1" defaultMemberUniqueName="[COA].[Quantities Allowed].[All]" allUniqueName="[COA].[Quantities Allowed].[All]" dimensionUniqueName="[COA]" displayFolder="" count="0" memberValueDatatype="130" unbalanced="0"/>
    <cacheHierarchy uniqueName="[COA].[Status]" caption="Status" attribute="1" defaultMemberUniqueName="[COA].[Status].[All]" allUniqueName="[COA].[Status].[All]" dimensionUniqueName="[COA]" displayFolder="" count="0" memberValueDatatype="130" unbalanced="0"/>
    <cacheHierarchy uniqueName="[COA].[Structure Code]" caption="Structure Code" attribute="1" defaultMemberUniqueName="[COA].[Structure Code].[All]" allUniqueName="[COA].[Structure Code].[All]" dimensionUniqueName="[COA]" displayFolder="" count="0" memberValueDatatype="130" unbalanced="0"/>
    <cacheHierarchy uniqueName="[Customer Group].[Account Set]" caption="Account Set" attribute="1" defaultMemberUniqueName="[Customer Group].[Account Set].[All]" allUniqueName="[Customer Group].[Account Set].[All]" dimensionUniqueName="[Customer Group]" displayFolder="" count="0" memberValueDatatype="130" unbalanced="0"/>
    <cacheHierarchy uniqueName="[Customer Group].[Description]" caption="Description" attribute="1" defaultMemberUniqueName="[Customer Group].[Description].[All]" allUniqueName="[Customer Group].[Description].[All]" dimensionUniqueName="[Customer Group]" displayFolder="" count="0" memberValueDatatype="130" unbalanced="0"/>
    <cacheHierarchy uniqueName="[Customer Group].[Group Code]" caption="Group Code" attribute="1" defaultMemberUniqueName="[Customer Group].[Group Code].[All]" allUniqueName="[Customer Group].[Group Code].[All]" dimensionUniqueName="[Customer Group]" displayFolder="" count="0" memberValueDatatype="130" unbalanced="0"/>
    <cacheHierarchy uniqueName="[Customer Group].[Status]" caption="Status" attribute="1" defaultMemberUniqueName="[Customer Group].[Status].[All]" allUniqueName="[Customer Group].[Status].[All]" dimensionUniqueName="[Customer Group]" displayFolder="" count="0" memberValueDatatype="130" unbalanced="0"/>
    <cacheHierarchy uniqueName="[Customer Group].[Terms]" caption="Terms" attribute="1" defaultMemberUniqueName="[Customer Group].[Terms].[All]" allUniqueName="[Customer Group].[Terms].[All]" dimensionUniqueName="[Customer Group]" displayFolder="" count="0" memberValueDatatype="130" unbalanced="0"/>
    <cacheHierarchy uniqueName="[Customers].[Account Set]" caption="Account Set" attribute="1" defaultMemberUniqueName="[Customers].[Account Set].[All]" allUniqueName="[Customers].[Account Set].[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ntact]" caption="Contact" attribute="1" defaultMemberUniqueName="[Customers].[Contact].[All]" allUniqueName="[Customers].[Contact].[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redit Limit]" caption="Credit Limit" attribute="1" defaultMemberUniqueName="[Customers].[Credit Limit].[All]" allUniqueName="[Customers].[Credit Limit].[All]" dimensionUniqueName="[Customers]" displayFolder="" count="0" memberValueDatatype="5" unbalanced="0"/>
    <cacheHierarchy uniqueName="[Customers].[Customer Name]" caption="Customer Name" attribute="1" defaultMemberUniqueName="[Customers].[Customer Name].[All]" allUniqueName="[Customers].[Customer Name].[All]" dimensionUniqueName="[Customers]" displayFolder="" count="0" memberValueDatatype="130" unbalanced="0"/>
    <cacheHierarchy uniqueName="[Customers].[Customer Number]" caption="Customer Number" attribute="1" defaultMemberUniqueName="[Customers].[Customer Number].[All]" allUniqueName="[Customers].[Customer Number].[All]" dimensionUniqueName="[Customers]" displayFolder="" count="0" memberValueDatatype="130" unbalanced="0"/>
    <cacheHierarchy uniqueName="[Customers].[Customer Short Name]" caption="Customer Short Name" attribute="1" defaultMemberUniqueName="[Customers].[Customer Short Name].[All]" allUniqueName="[Customers].[Customer Short Name].[All]" dimensionUniqueName="[Customers]" displayFolder="" count="0" memberValueDatatype="130" unbalanced="0"/>
    <cacheHierarchy uniqueName="[Customers].[Group Code]" caption="Group Code" attribute="1" defaultMemberUniqueName="[Customers].[Group Code].[All]" allUniqueName="[Customers].[Group Code].[All]" dimensionUniqueName="[Customers]" displayFolder="" count="0" memberValueDatatype="130" unbalanced="0"/>
    <cacheHierarchy uniqueName="[Customers].[National Account]" caption="National Account" attribute="1" defaultMemberUniqueName="[Customers].[National Account].[All]" allUniqueName="[Customers].[National Account].[All]" dimensionUniqueName="[Customers]" displayFolder="" count="0" memberValueDatatype="130" unbalanced="0"/>
    <cacheHierarchy uniqueName="[Customers].[On Hold]" caption="On Hold" attribute="1" defaultMemberUniqueName="[Customers].[On Hold].[All]" allUniqueName="[Customers].[On Hold].[All]" dimensionUniqueName="[Customers]" displayFolder="" count="0" memberValueDatatype="130" unbalanced="0"/>
    <cacheHierarchy uniqueName="[Customers].[Price List]" caption="Price List" attribute="1" defaultMemberUniqueName="[Customers].[Price List].[All]" allUniqueName="[Customers].[Price List].[All]" dimensionUniqueName="[Customers]" displayFolder="" count="0" memberValueDatatype="130" unbalanced="0"/>
    <cacheHierarchy uniqueName="[Customers].[State]" caption="State" attribute="1" defaultMemberUniqueName="[Customers].[State].[All]" allUniqueName="[Customers].[State].[All]" dimensionUniqueName="[Customers]" displayFolder="" count="0" memberValueDatatype="130" unbalanced="0"/>
    <cacheHierarchy uniqueName="[Customers].[Status]" caption="Status" attribute="1" defaultMemberUniqueName="[Customers].[Status].[All]" allUniqueName="[Customers].[Status].[All]" dimensionUniqueName="[Customers]" displayFolder="" count="0" memberValueDatatype="130" unbalanced="0"/>
    <cacheHierarchy uniqueName="[Customers].[Terms]" caption="Terms" attribute="1" defaultMemberUniqueName="[Customers].[Terms].[All]" allUniqueName="[Customers].[Terms].[All]" dimensionUniqueName="[Customers]" displayFolder="" count="0" memberValueDatatype="130" unbalanced="0"/>
    <cacheHierarchy uniqueName="[Customers].[Territory]" caption="Territory" attribute="1" defaultMemberUniqueName="[Customers].[Territory].[All]" allUniqueName="[Customers].[Territory].[All]" dimensionUniqueName="[Customers]" displayFolder="" count="0" memberValueDatatype="130" unbalanced="0"/>
    <cacheHierarchy uniqueName="[Customers].[Zip]" caption="Zip" attribute="1" defaultMemberUniqueName="[Customers].[Zip].[All]" allUniqueName="[Customers].[Zip].[All]" dimensionUniqueName="[Customers]" displayFolder="" count="0" memberValueDatatype="130" unbalanced="0"/>
    <cacheHierarchy uniqueName="[DocumentType].[DocTyp]" caption="DocTyp" attribute="1" defaultMemberUniqueName="[DocumentType].[DocTyp].[All]" allUniqueName="[DocumentType].[DocTyp].[All]" dimensionUniqueName="[DocumentType]" displayFolder="" count="2" memberValueDatatype="130" unbalanced="0">
      <fieldsUsage count="2">
        <fieldUsage x="-1"/>
        <fieldUsage x="2"/>
      </fieldsUsage>
    </cacheHierarchy>
    <cacheHierarchy uniqueName="[DocumentType].[Document Type]" caption="Document Type" attribute="1" defaultMemberUniqueName="[DocumentType].[Document Type].[All]" allUniqueName="[DocumentType].[Document Type].[All]" dimensionUniqueName="[DocumentType]" displayFolder="" count="2" memberValueDatatype="130" unbalanced="0">
      <fieldsUsage count="2">
        <fieldUsage x="-1"/>
        <fieldUsage x="15"/>
      </fieldsUsage>
    </cacheHierarchy>
    <cacheHierarchy uniqueName="[GL Entries].[Batch]" caption="Batch" attribute="1" defaultMemberUniqueName="[GL Entries].[Batch].[All]" allUniqueName="[GL Entries].[Batch].[All]" dimensionUniqueName="[GL Entries]" displayFolder="" count="0" memberValueDatatype="130" unbalanced="0"/>
    <cacheHierarchy uniqueName="[GL Entries].[Batch Type]" caption="Batch Type" attribute="1" defaultMemberUniqueName="[GL Entries].[Batch Type].[All]" allUniqueName="[GL Entries].[Batch Type].[All]" dimensionUniqueName="[GL Entries]" displayFolder="" count="0" memberValueDatatype="130" unbalanced="0"/>
    <cacheHierarchy uniqueName="[GL Entries].[BatchStatus]" caption="BatchStatus" attribute="1" defaultMemberUniqueName="[GL Entries].[BatchStatus].[All]" allUniqueName="[GL Entries].[BatchStatus].[All]" dimensionUniqueName="[GL Entries]" displayFolder="" count="0" memberValueDatatype="130" unbalanced="0"/>
    <cacheHierarchy uniqueName="[GL Entries].[Edited By]" caption="Edited By" attribute="1" defaultMemberUniqueName="[GL Entries].[Edited By].[All]" allUniqueName="[GL Entries].[Edited By].[All]" dimensionUniqueName="[GL Entries]" displayFolder="" count="0" memberValueDatatype="130" unbalanced="0"/>
    <cacheHierarchy uniqueName="[GL Entries].[Entry]" caption="Entry" attribute="1" defaultMemberUniqueName="[GL Entries].[Entry].[All]" allUniqueName="[GL Entries].[Entry].[All]" dimensionUniqueName="[GL Entries]" displayFolder="" count="0" memberValueDatatype="130" unbalanced="0"/>
    <cacheHierarchy uniqueName="[GL Entries].[Entry Date]" caption="Entry Date" attribute="1" defaultMemberUniqueName="[GL Entries].[Entry Date].[All]" allUniqueName="[GL Entries].[Entry Date].[All]" dimensionUniqueName="[GL Entries]" displayFolder="" count="0" memberValueDatatype="5" unbalanced="0"/>
    <cacheHierarchy uniqueName="[GL Entries].[Fiscal Period]" caption="Fiscal Period" attribute="1" defaultMemberUniqueName="[GL Entries].[Fiscal Period].[All]" allUniqueName="[GL Entries].[Fiscal Period].[All]" dimensionUniqueName="[GL Entries]" displayFolder="" count="0" memberValueDatatype="130" unbalanced="0"/>
    <cacheHierarchy uniqueName="[GL Entries].[Fiscal Year]" caption="Fiscal Year" attribute="1" defaultMemberUniqueName="[GL Entries].[Fiscal Year].[All]" allUniqueName="[GL Entries].[Fiscal Year].[All]" dimensionUniqueName="[GL Entries]" displayFolder="" count="0" memberValueDatatype="130" unbalanced="0"/>
    <cacheHierarchy uniqueName="[GL Entries].[Posting Sequence]" caption="Posting Sequence" attribute="1" defaultMemberUniqueName="[GL Entries].[Posting Sequence].[All]" allUniqueName="[GL Entries].[Posting Sequence].[All]" dimensionUniqueName="[GL Entries]" displayFolder="" count="0" memberValueDatatype="130" unbalanced="0"/>
    <cacheHierarchy uniqueName="[GL Entries].[Source Ledger]" caption="Source Ledger" attribute="1" defaultMemberUniqueName="[GL Entries].[Source Ledger].[All]" allUniqueName="[GL Entries].[Source Ledger].[All]" dimensionUniqueName="[GL Entries]" displayFolder="" count="0" memberValueDatatype="130" unbalanced="0"/>
    <cacheHierarchy uniqueName="[GL Entries].[Source Type]" caption="Source Type" attribute="1" defaultMemberUniqueName="[GL Entries].[Source Type].[All]" allUniqueName="[GL Entries].[Source Type].[All]" dimensionUniqueName="[GL Entries]" displayFolder="" count="0" memberValueDatatype="130" unbalanced="0"/>
    <cacheHierarchy uniqueName="[TimeCalc].[Calculation]" caption="Calculation" attribute="1" defaultMemberUniqueName="[TimeCalc].[Calculation].[All]" allUniqueName="[TimeCalc].[Calculation].[All]" dimensionUniqueName="[TimeCalc]" displayFolder="" count="0" memberValueDatatype="130" unbalanced="0"/>
    <cacheHierarchy uniqueName="[TimeCalc].[Comparison]" caption="Comparison" attribute="1" defaultMemberUniqueName="[TimeCalc].[Comparison].[All]" allUniqueName="[TimeCalc].[Comparison].[All]" dimensionUniqueName="[TimeCalc]" displayFolder="" count="0" memberValueDatatype="130" unbalanced="0"/>
    <cacheHierarchy uniqueName="[TransactionType].[Transaction Type]" caption="Transaction Type" attribute="1" defaultMemberUniqueName="[TransactionType].[Transaction Type].[All]" allUniqueName="[TransactionType].[Transaction Type].[All]" dimensionUniqueName="[TransactionType]" displayFolder="" count="0" memberValueDatatype="130" unbalanced="0"/>
    <cacheHierarchy uniqueName="[Vendor].[Account Set]" caption="Account Set" attribute="1" defaultMemberUniqueName="[Vendor].[Account Set].[All]" allUniqueName="[Vendor].[Account Set].[All]" dimensionUniqueName="[Vendor]" displayFolder="" count="0" memberValueDatatype="130" unbalanced="0"/>
    <cacheHierarchy uniqueName="[Vendor].[Bank Code]" caption="Bank Code" attribute="1" defaultMemberUniqueName="[Vendor].[Bank Code].[All]" allUniqueName="[Vendor].[Bank Code].[All]" dimensionUniqueName="[Vendor]" displayFolder="" count="0" memberValueDatatype="130" unbalanced="0"/>
    <cacheHierarchy uniqueName="[Vendor].[City]" caption="City" attribute="1" defaultMemberUniqueName="[Vendor].[City].[All]" allUniqueName="[Vendor].[City].[All]" dimensionUniqueName="[Vendor]" displayFolder="" count="0" memberValueDatatype="130" unbalanced="0"/>
    <cacheHierarchy uniqueName="[Vendor].[Contact]" caption="Contact" attribute="1" defaultMemberUniqueName="[Vendor].[Contact].[All]" allUniqueName="[Vendor].[Contact].[All]" dimensionUniqueName="[Vendor]" displayFolder="" count="0" memberValueDatatype="130" unbalanced="0"/>
    <cacheHierarchy uniqueName="[Vendor].[Country]" caption="Country" attribute="1" defaultMemberUniqueName="[Vendor].[Country].[All]" allUniqueName="[Vendor].[Country].[All]" dimensionUniqueName="[Vendor]" displayFolder="" count="0" memberValueDatatype="130" unbalanced="0"/>
    <cacheHierarchy uniqueName="[Vendor].[Credit Limit]" caption="Credit Limit" attribute="1" defaultMemberUniqueName="[Vendor].[Credit Limit].[All]" allUniqueName="[Vendor].[Credit Limit].[All]" dimensionUniqueName="[Vendor]" displayFolder="" count="0" memberValueDatatype="5" unbalanced="0"/>
    <cacheHierarchy uniqueName="[Vendor].[Group Code]" caption="Group Code" attribute="1" defaultMemberUniqueName="[Vendor].[Group Code].[All]" allUniqueName="[Vendor].[Group Code].[All]" dimensionUniqueName="[Vendor]" displayFolder="" count="0" memberValueDatatype="130" unbalanced="0"/>
    <cacheHierarchy uniqueName="[Vendor].[On Hold]" caption="On Hold" attribute="1" defaultMemberUniqueName="[Vendor].[On Hold].[All]" allUniqueName="[Vendor].[On Hold].[All]" dimensionUniqueName="[Vendor]" displayFolder="" count="0" memberValueDatatype="130" unbalanced="0"/>
    <cacheHierarchy uniqueName="[Vendor].[State]" caption="State" attribute="1" defaultMemberUniqueName="[Vendor].[State].[All]" allUniqueName="[Vendor].[State].[All]" dimensionUniqueName="[Vendor]" displayFolder="" count="0" memberValueDatatype="130" unbalanced="0"/>
    <cacheHierarchy uniqueName="[Vendor].[Status]" caption="Status" attribute="1" defaultMemberUniqueName="[Vendor].[Status].[All]" allUniqueName="[Vendor].[Status].[All]" dimensionUniqueName="[Vendor]" displayFolder="" count="0" memberValueDatatype="130" unbalanced="0"/>
    <cacheHierarchy uniqueName="[Vendor].[Terms]" caption="Terms" attribute="1" defaultMemberUniqueName="[Vendor].[Terms].[All]" allUniqueName="[Vendor].[Terms].[All]" dimensionUniqueName="[Vendor]" displayFolder="" count="0" memberValueDatatype="130" unbalanced="0"/>
    <cacheHierarchy uniqueName="[Vendor].[Vendor Name]" caption="Vendor Name" attribute="1" defaultMemberUniqueName="[Vendor].[Vendor Name].[All]" allUniqueName="[Vendor].[Vendor Name].[All]" dimensionUniqueName="[Vendor]" displayFolder="" count="0" memberValueDatatype="130" unbalanced="0"/>
    <cacheHierarchy uniqueName="[Vendor].[Vendor Number]" caption="Vendor Number" attribute="1" defaultMemberUniqueName="[Vendor].[Vendor Number].[All]" allUniqueName="[Vendor].[Vendor Number].[All]" dimensionUniqueName="[Vendor]" displayFolder="" count="2" memberValueDatatype="130" unbalanced="0">
      <fieldsUsage count="2">
        <fieldUsage x="-1"/>
        <fieldUsage x="17"/>
      </fieldsUsage>
    </cacheHierarchy>
    <cacheHierarchy uniqueName="[Vendor].[Vendor Short Name]" caption="Vendor Short Name" attribute="1" defaultMemberUniqueName="[Vendor].[Vendor Short Name].[All]" allUniqueName="[Vendor].[Vendor Short Name].[All]" dimensionUniqueName="[Vendor]" displayFolder="" count="0" memberValueDatatype="130" unbalanced="0"/>
    <cacheHierarchy uniqueName="[Vendor].[Zip]" caption="Zip" attribute="1" defaultMemberUniqueName="[Vendor].[Zip].[All]" allUniqueName="[Vendor].[Zip].[All]" dimensionUniqueName="[Vendor]" displayFolder="" count="0" memberValueDatatype="130" unbalanced="0"/>
    <cacheHierarchy uniqueName="[Vendor Group].[Account Set]" caption="Account Set" attribute="1" defaultMemberUniqueName="[Vendor Group].[Account Set].[All]" allUniqueName="[Vendor Group].[Account Set].[All]" dimensionUniqueName="[Vendor Group]" displayFolder="" count="0" memberValueDatatype="130" unbalanced="0"/>
    <cacheHierarchy uniqueName="[Vendor Group].[Description]" caption="Description" attribute="1" defaultMemberUniqueName="[Vendor Group].[Description].[All]" allUniqueName="[Vendor Group].[Description].[All]" dimensionUniqueName="[Vendor Group]" displayFolder="" count="2" memberValueDatatype="130" unbalanced="0">
      <fieldsUsage count="2">
        <fieldUsage x="-1"/>
        <fieldUsage x="16"/>
      </fieldsUsage>
    </cacheHierarchy>
    <cacheHierarchy uniqueName="[Vendor Group].[Group Code]" caption="Group Code" attribute="1" defaultMemberUniqueName="[Vendor Group].[Group Code].[All]" allUniqueName="[Vendor Group].[Group Code].[All]" dimensionUniqueName="[Vendor Group]" displayFolder="" count="0" memberValueDatatype="130" unbalanced="0"/>
    <cacheHierarchy uniqueName="[Vendor Group].[Status]" caption="Status" attribute="1" defaultMemberUniqueName="[Vendor Group].[Status].[All]" allUniqueName="[Vendor Group].[Status].[All]" dimensionUniqueName="[Vendor Group]" displayFolder="" count="0" memberValueDatatype="130" unbalanced="0"/>
    <cacheHierarchy uniqueName="[Vendor Group].[Terms]" caption="Terms" attribute="1" defaultMemberUniqueName="[Vendor Group].[Terms].[All]" allUniqueName="[Vendor Group].[Terms].[All]" dimensionUniqueName="[Vendor Group]" displayFolder="" count="0" memberValueDatatype="130" unbalanced="0"/>
    <cacheHierarchy uniqueName="[Actual Budget].[Actual]" caption="Actual" attribute="1" defaultMemberUniqueName="[Actual Budget].[Actual].[All]" allUniqueName="[Actual Budget].[Actual].[All]" dimensionUniqueName="[Actual Budget]" displayFolder="" count="0" memberValueDatatype="5" unbalanced="0" hidden="1"/>
    <cacheHierarchy uniqueName="[Actual Budget].[Budget1]" caption="Budget1" attribute="1" defaultMemberUniqueName="[Actual Budget].[Budget1].[All]" allUniqueName="[Actual Budget].[Budget1].[All]" dimensionUniqueName="[Actual Budget]" displayFolder="" count="0" memberValueDatatype="5" unbalanced="0" hidden="1"/>
    <cacheHierarchy uniqueName="[Actual Budget].[Budget2]" caption="Budget2" attribute="1" defaultMemberUniqueName="[Actual Budget].[Budget2].[All]" allUniqueName="[Actual Budget].[Budget2].[All]" dimensionUniqueName="[Actual Budget]" displayFolder="" count="0" memberValueDatatype="5" unbalanced="0" hidden="1"/>
    <cacheHierarchy uniqueName="[Actual Budget].[Budget3]" caption="Budget3" attribute="1" defaultMemberUniqueName="[Actual Budget].[Budget3].[All]" allUniqueName="[Actual Budget].[Budget3].[All]" dimensionUniqueName="[Actual Budget]" displayFolder="" count="0" memberValueDatatype="5" unbalanced="0" hidden="1"/>
    <cacheHierarchy uniqueName="[Actual Budget].[Budget4]" caption="Budget4" attribute="1" defaultMemberUniqueName="[Actual Budget].[Budget4].[All]" allUniqueName="[Actual Budget].[Budget4].[All]" dimensionUniqueName="[Actual Budget]" displayFolder="" count="0" memberValueDatatype="5" unbalanced="0" hidden="1"/>
    <cacheHierarchy uniqueName="[Actual Budget].[Budget5]" caption="Budget5" attribute="1" defaultMemberUniqueName="[Actual Budget].[Budget5].[All]" allUniqueName="[Actual Budget].[Budget5].[All]" dimensionUniqueName="[Actual Budget]" displayFolder="" count="0" memberValueDatatype="5" unbalanced="0" hidden="1"/>
    <cacheHierarchy uniqueName="[Actual Budget].[Date]" caption="Date" attribute="1" time="1" defaultMemberUniqueName="[Actual Budget].[Date].[All]" allUniqueName="[Actual Budget].[Date].[All]" dimensionUniqueName="[Actual Budget]" displayFolder="" count="0" memberValueDatatype="7" unbalanced="0" hidden="1"/>
    <cacheHierarchy uniqueName="[Actual Budget].[Unformatted Account]" caption="Unformatted Account" attribute="1" defaultMemberUniqueName="[Actual Budget].[Unformatted Account].[All]" allUniqueName="[Actual Budget].[Unformatted Account].[All]" dimensionUniqueName="[Actual Budget]" displayFolder="" count="0" memberValueDatatype="130" unbalanced="0" hidden="1"/>
    <cacheHierarchy uniqueName="[AgeAsOf].[Age As Of]" caption="Age As Of" attribute="1" time="1" defaultMemberUniqueName="[AgeAsOf].[Age As Of].[All]" allUniqueName="[AgeAsOf].[Age As Of].[All]" dimensionUniqueName="[AgeAsOf]" displayFolder="" count="0" memberValueDatatype="7" unbalanced="0" hidden="1"/>
    <cacheHierarchy uniqueName="[AgeAsOf].[Age-As-Of Day]" caption="Age-As-Of Day" attribute="1" defaultMemberUniqueName="[AgeAsOf].[Age-As-Of Day].[All]" allUniqueName="[AgeAsOf].[Age-As-Of Day].[All]" dimensionUniqueName="[AgeAsOf]" displayFolder="" count="2" memberValueDatatype="20" unbalanced="0" hidden="1">
      <fieldsUsage count="2">
        <fieldUsage x="-1"/>
        <fieldUsage x="13"/>
      </fieldsUsage>
    </cacheHierarchy>
    <cacheHierarchy uniqueName="[AgeAsOf].[Age-As-Of Month]" caption="Age-As-Of Month" attribute="1" defaultMemberUniqueName="[AgeAsOf].[Age-As-Of Month].[All]" allUniqueName="[AgeAsOf].[Age-As-Of Month].[All]" dimensionUniqueName="[AgeAsOf]" displayFolder="" count="2" memberValueDatatype="20" unbalanced="0" hidden="1">
      <fieldsUsage count="2">
        <fieldUsage x="-1"/>
        <fieldUsage x="12"/>
      </fieldsUsage>
    </cacheHierarchy>
    <cacheHierarchy uniqueName="[AgeAsOf].[Age-As-Of Year]" caption="Age-As-Of Year" attribute="1" defaultMemberUniqueName="[AgeAsOf].[Age-As-Of Year].[All]" allUniqueName="[AgeAsOf].[Age-As-Of Year].[All]" dimensionUniqueName="[AgeAsOf]" displayFolder="" count="2" memberValueDatatype="20" unbalanced="0" hidden="1">
      <fieldsUsage count="2">
        <fieldUsage x="-1"/>
        <fieldUsage x="11"/>
      </fieldsUsage>
    </cacheHierarchy>
    <cacheHierarchy uniqueName="[AgingPeriods].[Aging Period]" caption="Aging Period" attribute="1" defaultMemberUniqueName="[AgingPeriods].[Aging Period].[All]" allUniqueName="[AgingPeriods].[Aging Period].[All]" dimensionUniqueName="[AgingPeriods]" displayFolder="" count="0" memberValueDatatype="20" unbalanced="0" hidden="1"/>
    <cacheHierarchy uniqueName="[AgingPeriods].[From]" caption="From" attribute="1" defaultMemberUniqueName="[AgingPeriods].[From].[All]" allUniqueName="[AgingPeriods].[From].[All]" dimensionUniqueName="[AgingPeriods]" displayFolder="" count="0" memberValueDatatype="20" unbalanced="0" hidden="1"/>
    <cacheHierarchy uniqueName="[AgingPeriods].[Name]" caption="Name" attribute="1" defaultMemberUniqueName="[AgingPeriods].[Name].[All]" allUniqueName="[AgingPeriods].[Name].[All]" dimensionUniqueName="[AgingPeriods]" displayFolder="" count="0" memberValueDatatype="130" unbalanced="0" hidden="1"/>
    <cacheHierarchy uniqueName="[AgingPeriods].[To]" caption="To" attribute="1" defaultMemberUniqueName="[AgingPeriods].[To].[All]" allUniqueName="[AgingPeriods].[To].[All]" dimensionUniqueName="[AgingPeriods]" displayFolder="" count="0" memberValueDatatype="20" unbalanced="0" hidden="1"/>
    <cacheHierarchy uniqueName="[APDocuments].[Document Type]" caption="Document Type" attribute="1" defaultMemberUniqueName="[APDocuments].[Document Type].[All]" allUniqueName="[APDocuments].[Document Type].[All]" dimensionUniqueName="[APDocuments]" displayFolder="" count="0" memberValueDatatype="2" unbalanced="0" hidden="1"/>
    <cacheHierarchy uniqueName="[APDocuments].[Original Amount]" caption="Original Amount" attribute="1" defaultMemberUniqueName="[APDocuments].[Original Amount].[All]" allUniqueName="[APDocuments].[Original Amount].[All]" dimensionUniqueName="[APDocuments]" displayFolder="" count="0" memberValueDatatype="5" unbalanced="0" hidden="1"/>
    <cacheHierarchy uniqueName="[APDocuments].[Transaction Type]" caption="Transaction Type" attribute="1" defaultMemberUniqueName="[APDocuments].[Transaction Type].[All]" allUniqueName="[APDocuments].[Transaction Type].[All]" dimensionUniqueName="[APDocuments]" displayFolder="" count="0" memberValueDatatype="2" unbalanced="0" hidden="1"/>
    <cacheHierarchy uniqueName="[APDocuments].[UNIQ]" caption="UNIQ" attribute="1" defaultMemberUniqueName="[APDocuments].[UNIQ].[All]" allUniqueName="[APDocuments].[UNIQ].[All]" dimensionUniqueName="[APDocuments]" displayFolder="" count="0" memberValueDatatype="130" unbalanced="0" hidden="1"/>
    <cacheHierarchy uniqueName="[APPayments].[Document Type]" caption="Document Type" attribute="1" defaultMemberUniqueName="[APPayments].[Document Type].[All]" allUniqueName="[APPayments].[Document Type].[All]" dimensionUniqueName="[APPayments]" displayFolder="" count="0" memberValueDatatype="2" unbalanced="0" hidden="1"/>
    <cacheHierarchy uniqueName="[APPayments].[Receipt Amount]" caption="Receipt Amount" attribute="1" defaultMemberUniqueName="[APPayments].[Receipt Amount].[All]" allUniqueName="[APPayments].[Receipt Amount].[All]" dimensionUniqueName="[APPayments]" displayFolder="" count="0" memberValueDatatype="5" unbalanced="0" hidden="1"/>
    <cacheHierarchy uniqueName="[APPayments].[Transaction Type]" caption="Transaction Type" attribute="1" defaultMemberUniqueName="[APPayments].[Transaction Type].[All]" allUniqueName="[APPayments].[Transaction Type].[All]" dimensionUniqueName="[APPayments]" displayFolder="" count="0" memberValueDatatype="2" unbalanced="0" hidden="1"/>
    <cacheHierarchy uniqueName="[APPayments].[UNIQ]" caption="UNIQ" attribute="1" defaultMemberUniqueName="[APPayments].[UNIQ].[All]" allUniqueName="[APPayments].[UNIQ].[All]" dimensionUniqueName="[APPayments]" displayFolder="" count="0" memberValueDatatype="130" unbalanced="0" hidden="1"/>
    <cacheHierarchy uniqueName="[ARDocuments].[Document Type]" caption="Document Type" attribute="1" defaultMemberUniqueName="[ARDocuments].[Document Type].[All]" allUniqueName="[ARDocuments].[Document Type].[All]" dimensionUniqueName="[ARDocuments]" displayFolder="" count="0" memberValueDatatype="2" unbalanced="0" hidden="1"/>
    <cacheHierarchy uniqueName="[ARDocuments].[Original Amount]" caption="Original Amount" attribute="1" defaultMemberUniqueName="[ARDocuments].[Original Amount].[All]" allUniqueName="[ARDocuments].[Original Amount].[All]" dimensionUniqueName="[ARDocuments]" displayFolder="" count="0" memberValueDatatype="5" unbalanced="0" hidden="1"/>
    <cacheHierarchy uniqueName="[ARDocuments].[Remaining Amount]" caption="Remaining Amount" attribute="1" defaultMemberUniqueName="[ARDocuments].[Remaining Amount].[All]" allUniqueName="[ARDocuments].[Remaining Amount].[All]" dimensionUniqueName="[ARDocuments]" displayFolder="" count="0" memberValueDatatype="5" unbalanced="0" hidden="1"/>
    <cacheHierarchy uniqueName="[ARDocuments].[Transaction Type]" caption="Transaction Type" attribute="1" defaultMemberUniqueName="[ARDocuments].[Transaction Type].[All]" allUniqueName="[ARDocuments].[Transaction Type].[All]" dimensionUniqueName="[ARDocuments]" displayFolder="" count="0" memberValueDatatype="2" unbalanced="0" hidden="1"/>
    <cacheHierarchy uniqueName="[ARDocuments].[UNIQ]" caption="UNIQ" attribute="1" defaultMemberUniqueName="[ARDocuments].[UNIQ].[All]" allUniqueName="[ARDocuments].[UNIQ].[All]" dimensionUniqueName="[ARDocuments]" displayFolder="" count="0" memberValueDatatype="130" unbalanced="0" hidden="1"/>
    <cacheHierarchy uniqueName="[ARReceipts].[Document Type]" caption="Document Type" attribute="1" defaultMemberUniqueName="[ARReceipts].[Document Type].[All]" allUniqueName="[ARReceipts].[Document Type].[All]" dimensionUniqueName="[ARReceipts]" displayFolder="" count="0" memberValueDatatype="2" unbalanced="0" hidden="1"/>
    <cacheHierarchy uniqueName="[ARReceipts].[Receipt Amount]" caption="Receipt Amount" attribute="1" defaultMemberUniqueName="[ARReceipts].[Receipt Amount].[All]" allUniqueName="[ARReceipts].[Receipt Amount].[All]" dimensionUniqueName="[ARReceipts]" displayFolder="" count="0" memberValueDatatype="5" unbalanced="0" hidden="1"/>
    <cacheHierarchy uniqueName="[ARReceipts].[Transaction Type]" caption="Transaction Type" attribute="1" defaultMemberUniqueName="[ARReceipts].[Transaction Type].[All]" allUniqueName="[ARReceipts].[Transaction Type].[All]" dimensionUniqueName="[ARReceipts]" displayFolder="" count="0" memberValueDatatype="2" unbalanced="0" hidden="1"/>
    <cacheHierarchy uniqueName="[ARReceipts].[UNIQ]" caption="UNIQ" attribute="1" defaultMemberUniqueName="[ARReceipts].[UNIQ].[All]" allUniqueName="[ARReceipts].[UNIQ].[All]" dimensionUniqueName="[ARReceipts]" displayFolder="" count="0" memberValueDatatype="130" unbalanced="0" hidden="1"/>
    <cacheHierarchy uniqueName="[Calendar].[DateKey]" caption="DateKey" attribute="1" time="1" defaultMemberUniqueName="[Calendar].[DateKey].[All]" allUniqueName="[Calendar].[DateKey].[All]" dimensionUniqueName="[Calendar]" displayFolder="" count="0" memberValueDatatype="130" unbalanced="0" hidden="1"/>
    <cacheHierarchy uniqueName="[Calendar].[TransDate]" caption="TransDate" attribute="1" time="1" keyAttribute="1" defaultMemberUniqueName="[Calendar].[TransDate].[All]" allUniqueName="[Calendar].[TransDate].[All]" dimensionUniqueName="[Calendar]" displayFolder="" count="0" memberValueDatatype="7" unbalanced="0" hidden="1"/>
    <cacheHierarchy uniqueName="[COA].[Unformatted Account]" caption="Unformatted Account" attribute="1" defaultMemberUniqueName="[COA].[Unformatted Account].[All]" allUniqueName="[COA].[Unformatted Account].[All]" dimensionUniqueName="[COA]" displayFolder="" count="0" memberValueDatatype="130" unbalanced="0" hidden="1"/>
    <cacheHierarchy uniqueName="[DocumentType].[DOCTYPEID]" caption="DOCTYPEID" attribute="1" defaultMemberUniqueName="[DocumentType].[DOCTYPEID].[All]" allUniqueName="[DocumentType].[DOCTYPEID].[All]" dimensionUniqueName="[DocumentType]" displayFolder="" count="0" memberValueDatatype="20" unbalanced="0" hidden="1"/>
    <cacheHierarchy uniqueName="[GL Entries].[Amout]" caption="Amout" attribute="1" defaultMemberUniqueName="[GL Entries].[Amout].[All]" allUniqueName="[GL Entries].[Amout].[All]" dimensionUniqueName="[GL Entries]" displayFolder="" count="0" memberValueDatatype="5" unbalanced="0" hidden="1"/>
    <cacheHierarchy uniqueName="[GL Entries].[Cr]" caption="Cr" attribute="1" defaultMemberUniqueName="[GL Entries].[Cr].[All]" allUniqueName="[GL Entries].[Cr].[All]" dimensionUniqueName="[GL Entries]" displayFolder="" count="0" memberValueDatatype="5" unbalanced="0" hidden="1"/>
    <cacheHierarchy uniqueName="[GL Entries].[DRILLDWNLK]" caption="DRILLDWNLK" attribute="1" defaultMemberUniqueName="[GL Entries].[DRILLDWNLK].[All]" allUniqueName="[GL Entries].[DRILLDWNLK].[All]" dimensionUniqueName="[GL Entries]" displayFolder="" count="0" memberValueDatatype="5" unbalanced="0" hidden="1"/>
    <cacheHierarchy uniqueName="[GL Entries].[Dt]" caption="Dt" attribute="1" defaultMemberUniqueName="[GL Entries].[Dt].[All]" allUniqueName="[GL Entries].[Dt].[All]" dimensionUniqueName="[GL Entries]" displayFolder="" count="0" memberValueDatatype="5" unbalanced="0" hidden="1"/>
    <cacheHierarchy uniqueName="[GL Entries].[Posting Date]" caption="Posting Date" attribute="1" time="1" defaultMemberUniqueName="[GL Entries].[Posting Date].[All]" allUniqueName="[GL Entries].[Posting Date].[All]" dimensionUniqueName="[GL Entries]" displayFolder="" count="0" memberValueDatatype="7" unbalanced="0" hidden="1"/>
    <cacheHierarchy uniqueName="[GL Entries].[Quantity]" caption="Quantity" attribute="1" defaultMemberUniqueName="[GL Entries].[Quantity].[All]" allUniqueName="[GL Entries].[Quantity].[All]" dimensionUniqueName="[GL Entries]" displayFolder="" count="0" memberValueDatatype="5" unbalanced="0" hidden="1"/>
    <cacheHierarchy uniqueName="[GL Entries].[Unformatted Account]" caption="Unformatted Account" attribute="1" defaultMemberUniqueName="[GL Entries].[Unformatted Account].[All]" allUniqueName="[GL Entries].[Unformatted Account].[All]" dimensionUniqueName="[GL Entries]" displayFolder="" count="0" memberValueDatatype="130" unbalanced="0" hidden="1"/>
    <cacheHierarchy uniqueName="[OpenBAL].[OPENBAL]" caption="OPENBAL" attribute="1" defaultMemberUniqueName="[OpenBAL].[OPENBAL].[All]" allUniqueName="[OpenBAL].[OPENBAL].[All]" dimensionUniqueName="[OpenBAL]" displayFolder="" count="0" memberValueDatatype="5" unbalanced="0" hidden="1"/>
    <cacheHierarchy uniqueName="[OpenBAL].[Unformatted Account]" caption="Unformatted Account" attribute="1" defaultMemberUniqueName="[OpenBAL].[Unformatted Account].[All]" allUniqueName="[OpenBAL].[Unformatted Account].[All]" dimensionUniqueName="[OpenBAL]" displayFolder="" count="0" memberValueDatatype="130" unbalanced="0" hidden="1"/>
    <cacheHierarchy uniqueName="[TimeCalc].[CALCID]" caption="CALCID" attribute="1" defaultMemberUniqueName="[TimeCalc].[CALCID].[All]" allUniqueName="[TimeCalc].[CALCID].[All]" dimensionUniqueName="[TimeCalc]" displayFolder="" count="0" memberValueDatatype="20" unbalanced="0" hidden="1"/>
    <cacheHierarchy uniqueName="[TimeCalc].[COMPID]" caption="COMPID" attribute="1" defaultMemberUniqueName="[TimeCalc].[COMPID].[All]" allUniqueName="[TimeCalc].[COMPID].[All]" dimensionUniqueName="[TimeCalc]" displayFolder="" count="0" memberValueDatatype="20" unbalanced="0" hidden="1"/>
    <cacheHierarchy uniqueName="[TransactionType].[TRXTYPEID]" caption="TRXTYPEID" attribute="1" defaultMemberUniqueName="[TransactionType].[TRXTYPEID].[All]" allUniqueName="[TransactionType].[TRXTYPEID].[All]" dimensionUniqueName="[TransactionType]" displayFolder="" count="0" memberValueDatatype="20" unbalanced="0" hidden="1"/>
    <cacheHierarchy uniqueName="[Measures].[Document Amount]" caption="Document Amount" measure="1" displayFolder="" measureGroup="ARDocuments" count="0"/>
    <cacheHierarchy uniqueName="[Measures].[Payment Amount]" caption="Payment Amount" measure="1" displayFolder="" measureGroup="ARReceipts" count="0"/>
    <cacheHierarchy uniqueName="[Measures].[Document Balance]" caption="Document Balance" measure="1" displayFolder="" measureGroup="ARDocuments" count="0"/>
    <cacheHierarchy uniqueName="[Measures].[Aged Balance]" caption="Aged Balance" measure="1" displayFolder="" measureGroup="ARDocuments" count="0"/>
    <cacheHierarchy uniqueName="[Measures].[MATBilling]" caption="MATBilling" measure="1" displayFolder="" measureGroup="ARDocuments" count="0"/>
    <cacheHierarchy uniqueName="[Measures].[DSO]" caption="DSO" measure="1" displayFolder="" measureGroup="ARDocuments" count="0"/>
    <cacheHierarchy uniqueName="[Measures].[AP Document Amount]" caption="AP Document Amount" measure="1" displayFolder="" measureGroup="APDocuments" count="0"/>
    <cacheHierarchy uniqueName="[Measures].[AP Payment Amount]" caption="AP Payment Amount" measure="1" displayFolder="" measureGroup="APPayments" count="0"/>
    <cacheHierarchy uniqueName="[Measures].[AP Document Balance]" caption="AP Document Balance" measure="1" displayFolder="" measureGroup="APDocuments" count="0"/>
    <cacheHierarchy uniqueName="[Measures].[AP Aged Balance]" caption="AP Aged Balance" measure="1" displayFolder="" measureGroup="APDocuments" count="0"/>
    <cacheHierarchy uniqueName="[Measures].[AP MATInvoice]" caption="AP MATInvoice" measure="1" displayFolder="" measureGroup="APDocuments" count="0"/>
    <cacheHierarchy uniqueName="[Measures].[DPO]" caption="DPO" measure="1" displayFolder="" measureGroup="APDocuments" count="0"/>
    <cacheHierarchy uniqueName="[Measures].[Transaction Amount]" caption="Transaction Amount" measure="1" displayFolder="" measureGroup="ARDocuments" count="0"/>
    <cacheHierarchy uniqueName="[Measures].[AP Transaction Amount]" caption="AP Transaction Amount" measure="1" displayFolder="" measureGroup="APDocuments" count="0" oneField="1">
      <fieldsUsage count="1">
        <fieldUsage x="0"/>
      </fieldsUsage>
    </cacheHierarchy>
    <cacheHierarchy uniqueName="[Measures].[Transaction Amount Pmt]" caption="Transaction Amount Pmt" measure="1" displayFolder="" measureGroup="ARReceipts" count="0"/>
    <cacheHierarchy uniqueName="[Measures].[Transaction Count]" caption="Transaction Count" measure="1" displayFolder="" measureGroup="ARDocuments" count="0"/>
    <cacheHierarchy uniqueName="[Measures].[Transaction Pmt Count]" caption="Transaction Pmt Count" measure="1" displayFolder="" measureGroup="ARReceipts" count="0"/>
    <cacheHierarchy uniqueName="[Measures].[Transaction Amount YTD]" caption="Transaction Amount YTD" measure="1" displayFolder="" measureGroup="ARDocuments" count="0"/>
    <cacheHierarchy uniqueName="[Measures].[Transaction Count YTD]" caption="Transaction Count YTD" measure="1" displayFolder="" measureGroup="ARDocuments" count="0"/>
    <cacheHierarchy uniqueName="[Measures].[Transaction Amount Pmt YTD]" caption="Transaction Amount Pmt YTD" measure="1" displayFolder="" measureGroup="ARReceipts" count="0"/>
    <cacheHierarchy uniqueName="[Measures].[Transaction Pmt Count YTD]" caption="Transaction Pmt Count YTD" measure="1" displayFolder="" measureGroup="ARReceipts" count="0"/>
    <cacheHierarchy uniqueName="[Measures].[AP Transaction Count]" caption="AP Transaction Count" measure="1" displayFolder="" measureGroup="APDocuments" count="0"/>
    <cacheHierarchy uniqueName="[Measures].[AP Transaction Amount Pmt]" caption="AP Transaction Amount Pmt" measure="1" displayFolder="" measureGroup="APPayments" count="0"/>
    <cacheHierarchy uniqueName="[Measures].[AP Transaction Pmt Count]" caption="AP Transaction Pmt Count" measure="1" displayFolder="" measureGroup="APPayments" count="0"/>
    <cacheHierarchy uniqueName="[Measures].[AP Payment Amount YTD]" caption="AP Payment Amount YTD" measure="1" displayFolder="" measureGroup="APPayments" count="0"/>
    <cacheHierarchy uniqueName="[Measures].[AP Transaction Amount YTD]" caption="AP Transaction Amount YTD" measure="1" displayFolder="" measureGroup="APDocuments" count="0"/>
    <cacheHierarchy uniqueName="[Measures].[AP Transaction Count YTD]" caption="AP Transaction Count YTD" measure="1" displayFolder="" measureGroup="APDocuments" count="0"/>
    <cacheHierarchy uniqueName="[Measures].[AP Transaction Pmt Count YTD]" caption="AP Transaction Pmt Count YTD" measure="1" displayFolder="" measureGroup="APPayments" count="0"/>
    <cacheHierarchy uniqueName="[Measures].[CY NET]" caption="CY NET" measure="1" displayFolder="" measureGroup="GL Entries" count="0"/>
    <cacheHierarchy uniqueName="[Measures].[CY QTD]" caption="CY QTD" measure="1" displayFolder="" measureGroup="GL Entries" count="0"/>
    <cacheHierarchy uniqueName="[Measures].[CY YTD]" caption="CY YTD" measure="1" displayFolder="" measureGroup="GL Entries" count="0"/>
    <cacheHierarchy uniqueName="[Measures].[LY NET]" caption="LY NET" measure="1" displayFolder="" measureGroup="GL Entries" count="0"/>
    <cacheHierarchy uniqueName="[Measures].[LY QTD]" caption="LY QTD" measure="1" displayFolder="" measureGroup="GL Entries" count="0"/>
    <cacheHierarchy uniqueName="[Measures].[LY YTD]" caption="LY YTD" measure="1" displayFolder="" measureGroup="GL Entries" count="0"/>
    <cacheHierarchy uniqueName="[Measures].[Total]" caption="Total" measure="1" displayFolder="" measureGroup="GL Entries" count="0"/>
    <cacheHierarchy uniqueName="[Measures].[BGT NET]" caption="BGT NET" measure="1" displayFolder="" measureGroup="Actual Budget" count="0"/>
    <cacheHierarchy uniqueName="[Measures].[BGT QTD]" caption="BGT QTD" measure="1" displayFolder="" measureGroup="Actual Budget" count="0"/>
    <cacheHierarchy uniqueName="[Measures].[BGT YTD]" caption="BGT YTD" measure="1" displayFolder="" measureGroup="Actual Budget" count="0"/>
    <cacheHierarchy uniqueName="[Measures].[CY BAL]" caption="CY BAL" measure="1" displayFolder="" measureGroup="Actual Budget" count="0"/>
    <cacheHierarchy uniqueName="[Measures].[LY BAL]" caption="LY BAL" measure="1" displayFolder="" measureGroup="Actual Budget" count="0"/>
    <cacheHierarchy uniqueName="[Measures].[YOY NET %]" caption="YOY NET %" measure="1" displayFolder="" measureGroup="GL Entries" count="0"/>
    <cacheHierarchy uniqueName="[Measures].[YOY NET $]" caption="YOY NET $" measure="1" displayFolder="" measureGroup="GL Entries" count="0"/>
    <cacheHierarchy uniqueName="[Measures].[YOY BAL $]" caption="YOY BAL $" measure="1" displayFolder="" measureGroup="Actual Budget" count="0"/>
    <cacheHierarchy uniqueName="[Measures].[YOY QTD $]" caption="YOY QTD $" measure="1" displayFolder="" measureGroup="GL Entries" count="0"/>
    <cacheHierarchy uniqueName="[Measures].[YOY YTD $]" caption="YOY YTD $" measure="1" displayFolder="" measureGroup="GL Entries" count="0"/>
    <cacheHierarchy uniqueName="[Measures].[AvB NET $]" caption="AvB NET $" measure="1" displayFolder="" measureGroup="GL Entries" count="0"/>
    <cacheHierarchy uniqueName="[Measures].[AvB QTD $]" caption="AvB QTD $" measure="1" displayFolder="" measureGroup="GL Entries" count="0"/>
    <cacheHierarchy uniqueName="[Measures].[AvB YTD $]" caption="AvB YTD $" measure="1" displayFolder="" measureGroup="GL Entries" count="0"/>
    <cacheHierarchy uniqueName="[Measures].[AvB QTD %]" caption="AvB QTD %" measure="1" displayFolder="" measureGroup="GL Entries" count="0"/>
    <cacheHierarchy uniqueName="[Measures].[AvB NET %]" caption="AvB NET %" measure="1" displayFolder="" measureGroup="GL Entries" count="0"/>
    <cacheHierarchy uniqueName="[Measures].[AvB YTD %]" caption="AvB YTD %" measure="1" displayFolder="" measureGroup="GL Entries" count="0"/>
    <cacheHierarchy uniqueName="[Measures].[YOY QTD %]" caption="YOY QTD %" measure="1" displayFolder="" measureGroup="GL Entries" count="0"/>
    <cacheHierarchy uniqueName="[Measures].[YOY YTD %]" caption="YOY YTD %" measure="1" displayFolder="" measureGroup="GL Entries" count="0"/>
    <cacheHierarchy uniqueName="[Measures].[YOY BAL %]" caption="YOY BAL %" measure="1" displayFolder="" measureGroup="Actual Budget" count="0"/>
    <cacheHierarchy uniqueName="[Measures].[AP Aged Cash Requirements]" caption="AP Aged Cash Requirements" measure="1" displayFolder="" measureGroup="APDocuments" count="0"/>
    <cacheHierarchy uniqueName="[Measures].[AP Current Amount]" caption="AP Current Amount" measure="1" displayFolder="" measureGroup="APDocuments" count="0" oneField="1">
      <fieldsUsage count="1">
        <fieldUsage x="6"/>
      </fieldsUsage>
    </cacheHierarchy>
    <cacheHierarchy uniqueName="[Measures].[Days Over]" caption="Days Over" measure="1" displayFolder="" measureGroup="ARDocuments" count="0"/>
    <cacheHierarchy uniqueName="[Measures].[AP Days Over]" caption="AP Days Over" measure="1" displayFolder="" measureGroup="APDocuments" count="0" oneField="1">
      <fieldsUsage count="1">
        <fieldUsage x="10"/>
      </fieldsUsage>
    </cacheHierarchy>
    <cacheHierarchy uniqueName="[Measures].[Current Amount]" caption="Current Amount" measure="1" displayFolder="" measureGroup="ARDocuments" count="0"/>
    <cacheHierarchy uniqueName="[Measures].[Debit]" caption="Debit" measure="1" displayFolder="" measureGroup="GL Entries" count="0"/>
    <cacheHierarchy uniqueName="[Measures].[Credit]" caption="Credit" measure="1" displayFolder="" measureGroup="GL Entries" count="0"/>
    <cacheHierarchy uniqueName="[Measures].[Aged Receivable]" caption="Aged Receivable" measure="1" displayFolder="" measureGroup="ARDocuments" count="0"/>
    <cacheHierarchy uniqueName="[Measures].[__XL_Count Calendar]" caption="__XL_Count Calendar" measure="1" displayFolder="" measureGroup="Calendar" count="0" hidden="1"/>
    <cacheHierarchy uniqueName="[Measures].[_Count ARDocuments]" caption="_Count ARDocuments" measure="1" displayFolder="" measureGroup="ARDocuments" count="0" hidden="1"/>
    <cacheHierarchy uniqueName="[Measures].[_Count ARReceipts]" caption="_Count ARReceipts" measure="1" displayFolder="" measureGroup="ARReceipts" count="0" hidden="1"/>
    <cacheHierarchy uniqueName="[Measures].[__XL_Count AgeAsOf]" caption="__XL_Count AgeAsOf" measure="1" displayFolder="" measureGroup="AgeAsOf" count="0" hidden="1"/>
    <cacheHierarchy uniqueName="[Measures].[_Count Customer Group]" caption="_Count Customer Group" measure="1" displayFolder="" measureGroup="Customer Group" count="0" hidden="1"/>
    <cacheHierarchy uniqueName="[Measures].[_Count Customers]" caption="_Count Customers" measure="1" displayFolder="" measureGroup="Customers" count="0" hidden="1"/>
    <cacheHierarchy uniqueName="[Measures].[__XL_Count TransactionType]" caption="__XL_Count TransactionType" measure="1" displayFolder="" measureGroup="TransactionType" count="0" hidden="1"/>
    <cacheHierarchy uniqueName="[Measures].[__XL_Count DocumentType]" caption="__XL_Count DocumentType" measure="1" displayFolder="" measureGroup="DocumentType" count="0" hidden="1"/>
    <cacheHierarchy uniqueName="[Measures].[__XL_Count AgingPeriods]" caption="__XL_Count AgingPeriods" measure="1" displayFolder="" measureGroup="AgingPeriods" count="0" hidden="1"/>
    <cacheHierarchy uniqueName="[Measures].[_Count APDocuments]" caption="_Count APDocuments" measure="1" displayFolder="" measureGroup="APDocuments" count="0" hidden="1"/>
    <cacheHierarchy uniqueName="[Measures].[_Count APPayments]" caption="_Count APPayments" measure="1" displayFolder="" measureGroup="APPayments" count="0" hidden="1"/>
    <cacheHierarchy uniqueName="[Measures].[_Count Vendor Group]" caption="_Count Vendor Group" measure="1" displayFolder="" measureGroup="Vendor Group" count="0" hidden="1"/>
    <cacheHierarchy uniqueName="[Measures].[_Count Vendor]" caption="_Count Vendor" measure="1" displayFolder="" measureGroup="Vendor" count="0" hidden="1"/>
    <cacheHierarchy uniqueName="[Measures].[_Count COA]" caption="_Count COA" measure="1" displayFolder="" measureGroup="COA" count="0" hidden="1"/>
    <cacheHierarchy uniqueName="[Measures].[_Count Actual Budget]" caption="_Count Actual Budget" measure="1" displayFolder="" measureGroup="Actual Budget" count="0" hidden="1"/>
    <cacheHierarchy uniqueName="[Measures].[_Count GL Entries]" caption="_Count GL Entries" measure="1" displayFolder="" measureGroup="GL Entries" count="0" hidden="1"/>
    <cacheHierarchy uniqueName="[Measures].[__XL_Count TimeCalc]" caption="__XL_Count TimeCalc" measure="1" displayFolder="" measureGroup="TimeCalc" count="0" hidden="1"/>
    <cacheHierarchy uniqueName="[Measures].[_Count OpenBAL]" caption="_Count OpenBAL" measure="1" displayFolder="" measureGroup="OpenBAL" count="0" hidden="1"/>
    <cacheHierarchy uniqueName="[Measures].[__XL_Count of Models]" caption="__XL_Count of Models" measure="1" displayFolder="" count="0" hidden="1"/>
    <cacheHierarchy uniqueName="[Measures].[Last Date]" caption="Last Date" measure="1" displayFolder="" measureGroup="Calendar" count="0" hidden="1"/>
    <cacheHierarchy uniqueName="[Measures].[Last Date AagAsOf]" caption="Last Date AagAsOf" measure="1" displayFolder="" measureGroup="AgeAsOf" count="0" hidden="1"/>
    <cacheHierarchy uniqueName="[Measures].[CALC_ID]" caption="CALC_ID" measure="1" displayFolder="" measureGroup="TimeCalc" count="0" hidden="1"/>
    <cacheHierarchy uniqueName="[Measures].[COMP_ID]" caption="COMP_ID" measure="1" displayFolder="" measureGroup="TimeCalc" count="0" hidden="1"/>
    <cacheHierarchy uniqueName="[Measures].[Account Description]" caption="Account Description" measure="1" displayFolder="" measureGroup="COA" count="0" hidden="1"/>
    <cacheHierarchy uniqueName="[Measures].[Account Nbr]" caption="Account Nbr" measure="1" displayFolder="" measureGroup="COA" count="0" hidden="1"/>
  </cacheHierarchies>
  <kpis count="0"/>
  <dimensions count="15">
    <dimension name="APDocuments" uniqueName="[APDocuments]" caption="APDocuments"/>
    <dimension name="APPayments" uniqueName="[APPayments]" caption="APPayments"/>
    <dimension name="ARDocuments" uniqueName="[ARDocuments]" caption="ARDocuments"/>
    <dimension name="ARReceipts" uniqueName="[ARReceipts]" caption="ARReceipts"/>
    <dimension name="Calendar" uniqueName="[Calendar]" caption="Calendar"/>
    <dimension name="COA" uniqueName="[COA]" caption="COA"/>
    <dimension name="Customer Group" uniqueName="[Customer Group]" caption="Customer Group"/>
    <dimension name="Customers" uniqueName="[Customers]" caption="Customers"/>
    <dimension name="DocumentType" uniqueName="[DocumentType]" caption="DocumentType"/>
    <dimension name="GL Entries" uniqueName="[GL Entries]" caption="GL Entries"/>
    <dimension measure="1" name="Measures" uniqueName="[Measures]" caption="Measures"/>
    <dimension name="TimeCalc" uniqueName="[TimeCalc]" caption="TimeCalc"/>
    <dimension name="TransactionType" uniqueName="[TransactionType]" caption="TransactionType"/>
    <dimension name="Vendor" uniqueName="[Vendor]" caption="Vendor"/>
    <dimension name="Vendor Group" uniqueName="[Vendor Group]" caption="Vendor Group"/>
  </dimensions>
  <measureGroups count="18">
    <measureGroup name="Actual Budget" caption="Actual Budget"/>
    <measureGroup name="AgeAsOf" caption="AgeAsOf"/>
    <measureGroup name="AgingPeriods" caption="AgingPeriods"/>
    <measureGroup name="APDocuments" caption="APDocuments"/>
    <measureGroup name="APPayments" caption="APPayments"/>
    <measureGroup name="ARDocuments" caption="ARDocuments"/>
    <measureGroup name="ARReceipts" caption="ARReceipts"/>
    <measureGroup name="Calendar" caption="Calendar"/>
    <measureGroup name="COA" caption="COA"/>
    <measureGroup name="Customer Group" caption="Customer Group"/>
    <measureGroup name="Customers" caption="Customers"/>
    <measureGroup name="DocumentType" caption="DocumentType"/>
    <measureGroup name="GL Entries" caption="GL Entries"/>
    <measureGroup name="OpenBAL" caption="OpenBAL"/>
    <measureGroup name="TimeCalc" caption="TimeCalc"/>
    <measureGroup name="TransactionType" caption="TransactionType"/>
    <measureGroup name="Vendor" caption="Vendor"/>
    <measureGroup name="Vendor Group" caption="Vendor Group"/>
  </measureGroups>
  <maps count="43">
    <map measureGroup="0" dimension="4"/>
    <map measureGroup="0" dimension="5"/>
    <map measureGroup="3" dimension="0"/>
    <map measureGroup="3" dimension="4"/>
    <map measureGroup="3" dimension="8"/>
    <map measureGroup="3" dimension="12"/>
    <map measureGroup="3" dimension="13"/>
    <map measureGroup="3" dimension="14"/>
    <map measureGroup="4" dimension="0"/>
    <map measureGroup="4" dimension="1"/>
    <map measureGroup="4" dimension="4"/>
    <map measureGroup="4" dimension="8"/>
    <map measureGroup="4" dimension="12"/>
    <map measureGroup="4" dimension="13"/>
    <map measureGroup="4" dimension="14"/>
    <map measureGroup="5" dimension="2"/>
    <map measureGroup="5" dimension="4"/>
    <map measureGroup="5" dimension="6"/>
    <map measureGroup="5" dimension="7"/>
    <map measureGroup="5" dimension="8"/>
    <map measureGroup="5" dimension="12"/>
    <map measureGroup="6" dimension="2"/>
    <map measureGroup="6" dimension="3"/>
    <map measureGroup="6" dimension="4"/>
    <map measureGroup="6" dimension="6"/>
    <map measureGroup="6" dimension="7"/>
    <map measureGroup="6" dimension="8"/>
    <map measureGroup="6" dimension="12"/>
    <map measureGroup="7" dimension="4"/>
    <map measureGroup="8" dimension="5"/>
    <map measureGroup="9" dimension="6"/>
    <map measureGroup="10" dimension="6"/>
    <map measureGroup="10" dimension="7"/>
    <map measureGroup="11" dimension="8"/>
    <map measureGroup="12" dimension="4"/>
    <map measureGroup="12" dimension="5"/>
    <map measureGroup="12" dimension="9"/>
    <map measureGroup="13" dimension="5"/>
    <map measureGroup="14" dimension="11"/>
    <map measureGroup="15" dimension="12"/>
    <map measureGroup="16" dimension="13"/>
    <map measureGroup="16" dimension="14"/>
    <map measureGroup="17" dimension="1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tony" refreshedDate="41493.550230208333" createdVersion="5" refreshedVersion="5" minRefreshableVersion="3" recordCount="0" supportSubquery="1" supportAdvancedDrill="1">
  <cacheSource type="external" connectionId="8">
    <extLst>
      <ext xmlns:x14="http://schemas.microsoft.com/office/spreadsheetml/2009/9/main" uri="{F057638F-6D5F-4e77-A914-E7F072B9BCA8}">
        <x14:sourceConnection name="ThisWorkbookDataModel"/>
      </ext>
    </extLst>
  </cacheSource>
  <cacheFields count="14">
    <cacheField name="[Measures].[MATBilling]" caption="MATBilling" numFmtId="0" hierarchy="196" level="32767"/>
    <cacheField name="[Measures].[DSO]" caption="DSO" numFmtId="0" hierarchy="197" level="32767"/>
    <cacheField name="[AgeAsOf].[Age-As-Of Year].[Age-As-Of Year]" caption="Age-As-Of Year" numFmtId="0" hierarchy="154" level="1">
      <sharedItems containsSemiMixedTypes="0" containsNonDate="0" containsString="0"/>
    </cacheField>
    <cacheField name="[AgeAsOf].[Age-As-Of Month].[Age-As-Of Month]" caption="Age-As-Of Month" numFmtId="0" hierarchy="153" level="1">
      <sharedItems containsSemiMixedTypes="0" containsNonDate="0" containsString="0"/>
    </cacheField>
    <cacheField name="[AgeAsOf].[Age-As-Of Day].[Age-As-Of Day]" caption="Age-As-Of Day" numFmtId="0" hierarchy="152" level="1">
      <sharedItems containsSemiMixedTypes="0" containsNonDate="0" containsString="0"/>
    </cacheField>
    <cacheField name="[Calendar].[CalendarYear].[CalendarYear]" caption="CalendarYear" numFmtId="0" hierarchy="60" level="1">
      <sharedItems containsSemiMixedTypes="0" containsNonDate="0" containsString="0"/>
    </cacheField>
    <cacheField name="[Calendar].[MonthOfYear].[MonthOfYear]" caption="MonthOfYear" numFmtId="0" hierarchy="69" level="1">
      <sharedItems containsSemiMixedTypes="0" containsNonDate="0" containsString="0"/>
    </cacheField>
    <cacheField name="[Measures].[Document Balance]" caption="Document Balance" numFmtId="0" hierarchy="194" level="32767"/>
    <cacheField name="[Calendar].[YR-MTH].[YR-MTH]" caption="YR-MTH" numFmtId="0" hierarchy="72" level="1">
      <sharedItems containsBlank="1" count="20">
        <s v=""/>
        <s v="2019-01"/>
        <s v="2019-02"/>
        <s v="2019-03"/>
        <s v="2019-04"/>
        <s v="2019-05"/>
        <s v="2019-06"/>
        <s v="2019-07"/>
        <s v="2019-08"/>
        <s v="2019-09"/>
        <s v="2019-10"/>
        <s v="2019-11"/>
        <s v="2019-12"/>
        <s v="2020-01"/>
        <s v="2020-02"/>
        <s v="2020-03"/>
        <s v="2020-04"/>
        <s v="2020-05"/>
        <s v="2020-06"/>
        <m/>
      </sharedItems>
      <extLst>
        <ext xmlns:x15="http://schemas.microsoft.com/office/spreadsheetml/2010/11/main" uri="{4F2E5C28-24EA-4eb8-9CBF-B6C8F9C3D259}">
          <x15:cachedUniqueNames>
            <x15:cachedUniqueName index="0" name="[Calendar].[YR-MTH].&amp;[]"/>
            <x15:cachedUniqueName index="1" name="[Calendar].[YR-MTH].&amp;[2019-01]"/>
            <x15:cachedUniqueName index="2" name="[Calendar].[YR-MTH].&amp;[2019-02]"/>
            <x15:cachedUniqueName index="3" name="[Calendar].[YR-MTH].&amp;[2019-03]"/>
            <x15:cachedUniqueName index="4" name="[Calendar].[YR-MTH].&amp;[2019-04]"/>
            <x15:cachedUniqueName index="5" name="[Calendar].[YR-MTH].&amp;[2019-05]"/>
            <x15:cachedUniqueName index="6" name="[Calendar].[YR-MTH].&amp;[2019-06]"/>
            <x15:cachedUniqueName index="7" name="[Calendar].[YR-MTH].&amp;[2019-07]"/>
            <x15:cachedUniqueName index="8" name="[Calendar].[YR-MTH].&amp;[2019-08]"/>
            <x15:cachedUniqueName index="9" name="[Calendar].[YR-MTH].&amp;[2019-09]"/>
            <x15:cachedUniqueName index="10" name="[Calendar].[YR-MTH].&amp;[2019-10]"/>
            <x15:cachedUniqueName index="11" name="[Calendar].[YR-MTH].&amp;[2019-11]"/>
            <x15:cachedUniqueName index="12" name="[Calendar].[YR-MTH].&amp;[2019-12]"/>
            <x15:cachedUniqueName index="13" name="[Calendar].[YR-MTH].&amp;[2020-01]"/>
            <x15:cachedUniqueName index="14" name="[Calendar].[YR-MTH].&amp;[2020-02]"/>
            <x15:cachedUniqueName index="15" name="[Calendar].[YR-MTH].&amp;[2020-03]"/>
            <x15:cachedUniqueName index="16" name="[Calendar].[YR-MTH].&amp;[2020-04]"/>
            <x15:cachedUniqueName index="17" name="[Calendar].[YR-MTH].&amp;[2020-05]"/>
            <x15:cachedUniqueName index="18" name="[Calendar].[YR-MTH].&amp;[2020-06]"/>
            <x15:cachedUniqueName index="19" name="[Calendar].[YR-MTH].&amp;"/>
          </x15:cachedUniqueNames>
        </ext>
      </extLst>
    </cacheField>
    <cacheField name="[Customer Group].[Description].[Description]" caption="Description" numFmtId="0" hierarchy="86" level="1">
      <sharedItems containsSemiMixedTypes="0" containsNonDate="0" containsString="0"/>
    </cacheField>
    <cacheField name="[ARDocuments].[AccountSet].[AccountSet]" caption="AccountSet" numFmtId="0" hierarchy="27" level="1">
      <sharedItems containsSemiMixedTypes="0" containsNonDate="0" containsString="0"/>
    </cacheField>
    <cacheField name="[ARDocuments].[Ship-To Location].[Ship-To Location]" caption="Ship-To Location" numFmtId="0" hierarchy="42" level="1">
      <sharedItems containsSemiMixedTypes="0" containsNonDate="0" containsString="0"/>
    </cacheField>
    <cacheField name="[Customers].[State].[State]" caption="State" numFmtId="0" hierarchy="102" level="1">
      <sharedItems containsSemiMixedTypes="0" containsNonDate="0" containsString="0"/>
    </cacheField>
    <cacheField name="[Customers].[Customer Number].[Customer Number]" caption="Customer Number" numFmtId="0" hierarchy="96" level="1">
      <sharedItems containsSemiMixedTypes="0" containsNonDate="0" containsString="0"/>
    </cacheField>
  </cacheFields>
  <cacheHierarchies count="279">
    <cacheHierarchy uniqueName="[APDocuments].[AccountSet]" caption="AccountSet" attribute="1" defaultMemberUniqueName="[APDocuments].[AccountSet].[All]" allUniqueName="[APDocuments].[AccountSet].[All]" dimensionUniqueName="[APDocuments]" displayFolder="" count="0" memberValueDatatype="130" unbalanced="0"/>
    <cacheHierarchy uniqueName="[APDocuments].[Batch]" caption="Batch" attribute="1" defaultMemberUniqueName="[APDocuments].[Batch].[All]" allUniqueName="[APDocuments].[Batch].[All]" dimensionUniqueName="[APDocuments]" displayFolder="" count="0" memberValueDatatype="5" unbalanced="0"/>
    <cacheHierarchy uniqueName="[APDocuments].[Batch Type]" caption="Batch Type" attribute="1" defaultMemberUniqueName="[APDocuments].[Batch Type].[All]" allUniqueName="[APDocuments].[Batch Type].[All]" dimensionUniqueName="[APDocuments]" displayFolder="" count="0" memberValueDatatype="130" unbalanced="0"/>
    <cacheHierarchy uniqueName="[APDocuments].[Document Date]" caption="Document Date" attribute="1" time="1" defaultMemberUniqueName="[APDocuments].[Document Date].[All]" allUniqueName="[APDocuments].[Document Date].[All]" dimensionUniqueName="[APDocuments]" displayFolder="" count="0" memberValueDatatype="7" unbalanced="0"/>
    <cacheHierarchy uniqueName="[APDocuments].[Document Number]" caption="Document Number" attribute="1" defaultMemberUniqueName="[APDocuments].[Document Number].[All]" allUniqueName="[APDocuments].[Document Number].[All]" dimensionUniqueName="[APDocuments]" displayFolder="" count="0" memberValueDatatype="130" unbalanced="0"/>
    <cacheHierarchy uniqueName="[APDocuments].[Due Date]" caption="Due Date" attribute="1" time="1" defaultMemberUniqueName="[APDocuments].[Due Date].[All]" allUniqueName="[APDocuments].[Due Date].[All]" dimensionUniqueName="[APDocuments]" displayFolder="" count="0" memberValueDatatype="7" unbalanced="0"/>
    <cacheHierarchy uniqueName="[APDocuments].[Entry]" caption="Entry" attribute="1" defaultMemberUniqueName="[APDocuments].[Entry].[All]" allUniqueName="[APDocuments].[Entry].[All]" dimensionUniqueName="[APDocuments]" displayFolder="" count="0" memberValueDatatype="5" unbalanced="0"/>
    <cacheHierarchy uniqueName="[APDocuments].[Fully Paid]" caption="Fully Paid" attribute="1" defaultMemberUniqueName="[APDocuments].[Fully Paid].[All]" allUniqueName="[APDocuments].[Fully Paid].[All]" dimensionUniqueName="[APDocuments]" displayFolder="" count="0" memberValueDatatype="130" unbalanced="0"/>
    <cacheHierarchy uniqueName="[APDocuments].[Payment Number]" caption="Payment Number" attribute="1" defaultMemberUniqueName="[APDocuments].[Payment Number].[All]" allUniqueName="[APDocuments].[Payment Number].[All]" dimensionUniqueName="[APDocuments]" displayFolder="" count="0" memberValueDatatype="5" unbalanced="0"/>
    <cacheHierarchy uniqueName="[APDocuments].[Posting Date]" caption="Posting Date" attribute="1" time="1" defaultMemberUniqueName="[APDocuments].[Posting Date].[All]" allUniqueName="[APDocuments].[Posting Date].[All]" dimensionUniqueName="[APDocuments]" displayFolder="" count="0" memberValueDatatype="7" unbalanced="0"/>
    <cacheHierarchy uniqueName="[APDocuments].[Posting Sequence]" caption="Posting Sequence" attribute="1" defaultMemberUniqueName="[APDocuments].[Posting Sequence].[All]" allUniqueName="[APDocuments].[Posting Sequence].[All]" dimensionUniqueName="[APDocuments]" displayFolder="" count="0" memberValueDatatype="5" unbalanced="0"/>
    <cacheHierarchy uniqueName="[APDocuments].[Remaining Amount]" caption="Remaining Amount" attribute="1" defaultMemberUniqueName="[APDocuments].[Remaining Amount].[All]" allUniqueName="[APDocuments].[Remaining Amount].[All]" dimensionUniqueName="[APDocuments]" displayFolder="" count="0" memberValueDatatype="5" unbalanced="0"/>
    <cacheHierarchy uniqueName="[APDocuments].[Remit-To Location]" caption="Remit-To Location" attribute="1" defaultMemberUniqueName="[APDocuments].[Remit-To Location].[All]" allUniqueName="[APDocuments].[Remit-To Location].[All]" dimensionUniqueName="[APDocuments]" displayFolder="" count="0" memberValueDatatype="130" unbalanced="0"/>
    <cacheHierarchy uniqueName="[APDocuments].[Source Application]" caption="Source Application" attribute="1" defaultMemberUniqueName="[APDocuments].[Source Application].[All]" allUniqueName="[APDocuments].[Source Application].[All]" dimensionUniqueName="[APDocuments]" displayFolder="" count="0" memberValueDatatype="130" unbalanced="0"/>
    <cacheHierarchy uniqueName="[APDocuments].[Terms]" caption="Terms" attribute="1" defaultMemberUniqueName="[APDocuments].[Terms].[All]" allUniqueName="[APDocuments].[Terms].[All]" dimensionUniqueName="[APDocuments]" displayFolder="" count="0" memberValueDatatype="130" unbalanced="0"/>
    <cacheHierarchy uniqueName="[APDocuments].[Vendor Number]" caption="Vendor Number" attribute="1" defaultMemberUniqueName="[APDocuments].[Vendor Number].[All]" allUniqueName="[APDocuments].[Vendor Number].[All]" dimensionUniqueName="[APDocuments]" displayFolder="" count="0" memberValueDatatype="130" unbalanced="0"/>
    <cacheHierarchy uniqueName="[APPayments].[Bank Code]" caption="Bank Code" attribute="1" defaultMemberUniqueName="[APPayments].[Bank Code].[All]" allUniqueName="[APPayments].[Bank Code].[All]" dimensionUniqueName="[APPayments]" displayFolder="" count="0" memberValueDatatype="130" unbalanced="0"/>
    <cacheHierarchy uniqueName="[APPayments].[Batch Number]" caption="Batch Number" attribute="1" defaultMemberUniqueName="[APPayments].[Batch Number].[All]" allUniqueName="[APPayments].[Batch Number].[All]" dimensionUniqueName="[APPayments]" displayFolder="" count="0" memberValueDatatype="5" unbalanced="0"/>
    <cacheHierarchy uniqueName="[APPayments].[Check Date]" caption="Check Date" attribute="1" time="1" defaultMemberUniqueName="[APPayments].[Check Date].[All]" allUniqueName="[APPayments].[Check Date].[All]" dimensionUniqueName="[APPayments]" displayFolder="" count="0" memberValueDatatype="7" unbalanced="0"/>
    <cacheHierarchy uniqueName="[APPayments].[Check No]" caption="Check No" attribute="1" defaultMemberUniqueName="[APPayments].[Check No].[All]" allUniqueName="[APPayments].[Check No].[All]" dimensionUniqueName="[APPayments]" displayFolder="" count="0" memberValueDatatype="130" unbalanced="0"/>
    <cacheHierarchy uniqueName="[APPayments].[Document Number]" caption="Document Number" attribute="1" defaultMemberUniqueName="[APPayments].[Document Number].[All]" allUniqueName="[APPayments].[Document Number].[All]" dimensionUniqueName="[APPayments]" displayFolder="" count="0" memberValueDatatype="130" unbalanced="0"/>
    <cacheHierarchy uniqueName="[APPayments].[Entry Number]" caption="Entry Number" attribute="1" defaultMemberUniqueName="[APPayments].[Entry Number].[All]" allUniqueName="[APPayments].[Entry Number].[All]" dimensionUniqueName="[APPayments]" displayFolder="" count="0" memberValueDatatype="5" unbalanced="0"/>
    <cacheHierarchy uniqueName="[APPayments].[Payment Number]" caption="Payment Number" attribute="1" defaultMemberUniqueName="[APPayments].[Payment Number].[All]" allUniqueName="[APPayments].[Payment Number].[All]" dimensionUniqueName="[APPayments]" displayFolder="" count="0" memberValueDatatype="5" unbalanced="0"/>
    <cacheHierarchy uniqueName="[APPayments].[Posting Date]" caption="Posting Date" attribute="1" time="1" defaultMemberUniqueName="[APPayments].[Posting Date].[All]" allUniqueName="[APPayments].[Posting Date].[All]" dimensionUniqueName="[APPayments]" displayFolder="" count="0" memberValueDatatype="7" unbalanced="0"/>
    <cacheHierarchy uniqueName="[APPayments].[Sequence No]" caption="Sequence No" attribute="1" defaultMemberUniqueName="[APPayments].[Sequence No].[All]" allUniqueName="[APPayments].[Sequence No].[All]" dimensionUniqueName="[APPayments]" displayFolder="" count="0" memberValueDatatype="5" unbalanced="0"/>
    <cacheHierarchy uniqueName="[APPayments].[Src Doc Typ]" caption="Src Doc Typ" attribute="1" defaultMemberUniqueName="[APPayments].[Src Doc Typ].[All]" allUniqueName="[APPayments].[Src Doc Typ].[All]" dimensionUniqueName="[APPayments]" displayFolder="" count="0" memberValueDatatype="20" unbalanced="0"/>
    <cacheHierarchy uniqueName="[APPayments].[Vendor Number]" caption="Vendor Number" attribute="1" defaultMemberUniqueName="[APPayments].[Vendor Number].[All]" allUniqueName="[APPayments].[Vendor Number].[All]" dimensionUniqueName="[APPayments]" displayFolder="" count="0" memberValueDatatype="130" unbalanced="0"/>
    <cacheHierarchy uniqueName="[ARDocuments].[AccountSet]" caption="AccountSet" attribute="1" defaultMemberUniqueName="[ARDocuments].[AccountSet].[All]" allUniqueName="[ARDocuments].[AccountSet].[All]" dimensionUniqueName="[ARDocuments]" displayFolder="" count="2" memberValueDatatype="130" unbalanced="0">
      <fieldsUsage count="2">
        <fieldUsage x="-1"/>
        <fieldUsage x="10"/>
      </fieldsUsage>
    </cacheHierarchy>
    <cacheHierarchy uniqueName="[ARDocuments].[Bank Code]" caption="Bank Code" attribute="1" defaultMemberUniqueName="[ARDocuments].[Bank Code].[All]" allUniqueName="[ARDocuments].[Bank Code].[All]" dimensionUniqueName="[ARDocuments]" displayFolder="" count="0" memberValueDatatype="130" unbalanced="0"/>
    <cacheHierarchy uniqueName="[ARDocuments].[Batch]" caption="Batch" attribute="1" defaultMemberUniqueName="[ARDocuments].[Batch].[All]" allUniqueName="[ARDocuments].[Batch].[All]" dimensionUniqueName="[ARDocuments]" displayFolder="" count="0" memberValueDatatype="5" unbalanced="0"/>
    <cacheHierarchy uniqueName="[ARDocuments].[Batch Type]" caption="Batch Type" attribute="1" defaultMemberUniqueName="[ARDocuments].[Batch Type].[All]" allUniqueName="[ARDocuments].[Batch Type].[All]" dimensionUniqueName="[ARDocuments]" displayFolder="" count="0" memberValueDatatype="130" unbalanced="0"/>
    <cacheHierarchy uniqueName="[ARDocuments].[CheckReceipt No]" caption="CheckReceipt No" attribute="1" defaultMemberUniqueName="[ARDocuments].[CheckReceipt No].[All]" allUniqueName="[ARDocuments].[CheckReceipt No].[All]" dimensionUniqueName="[ARDocuments]" displayFolder="" count="0" memberValueDatatype="130" unbalanced="0"/>
    <cacheHierarchy uniqueName="[ARDocuments].[Customer Number]" caption="Customer Number" attribute="1" defaultMemberUniqueName="[ARDocuments].[Customer Number].[All]" allUniqueName="[ARDocuments].[Customer Number].[All]" dimensionUniqueName="[ARDocuments]" displayFolder="" count="0" memberValueDatatype="130" unbalanced="0"/>
    <cacheHierarchy uniqueName="[ARDocuments].[Deposit Number]" caption="Deposit Number" attribute="1" defaultMemberUniqueName="[ARDocuments].[Deposit Number].[All]" allUniqueName="[ARDocuments].[Deposit Number].[All]" dimensionUniqueName="[ARDocuments]" displayFolder="" count="0" memberValueDatatype="5" unbalanced="0"/>
    <cacheHierarchy uniqueName="[ARDocuments].[Document Date]" caption="Document Date" attribute="1" time="1" defaultMemberUniqueName="[ARDocuments].[Document Date].[All]" allUniqueName="[ARDocuments].[Document Date].[All]" dimensionUniqueName="[ARDocuments]" displayFolder="" count="0" memberValueDatatype="7" unbalanced="0"/>
    <cacheHierarchy uniqueName="[ARDocuments].[Document Number]" caption="Document Number" attribute="1" defaultMemberUniqueName="[ARDocuments].[Document Number].[All]" allUniqueName="[ARDocuments].[Document Number].[All]" dimensionUniqueName="[ARDocuments]" displayFolder="" count="0" memberValueDatatype="130" unbalanced="0"/>
    <cacheHierarchy uniqueName="[ARDocuments].[Due Date]" caption="Due Date" attribute="1" time="1" defaultMemberUniqueName="[ARDocuments].[Due Date].[All]" allUniqueName="[ARDocuments].[Due Date].[All]" dimensionUniqueName="[ARDocuments]" displayFolder="" count="0" memberValueDatatype="7" unbalanced="0"/>
    <cacheHierarchy uniqueName="[ARDocuments].[Entry]" caption="Entry" attribute="1" defaultMemberUniqueName="[ARDocuments].[Entry].[All]" allUniqueName="[ARDocuments].[Entry].[All]" dimensionUniqueName="[ARDocuments]" displayFolder="" count="0" memberValueDatatype="5" unbalanced="0"/>
    <cacheHierarchy uniqueName="[ARDocuments].[Fully Paid]" caption="Fully Paid" attribute="1" defaultMemberUniqueName="[ARDocuments].[Fully Paid].[All]" allUniqueName="[ARDocuments].[Fully Paid].[All]" dimensionUniqueName="[ARDocuments]" displayFolder="" count="0" memberValueDatatype="130" unbalanced="0"/>
    <cacheHierarchy uniqueName="[ARDocuments].[National Account Number]" caption="National Account Number" attribute="1" defaultMemberUniqueName="[ARDocuments].[National Account Number].[All]" allUniqueName="[ARDocuments].[National Account Number].[All]" dimensionUniqueName="[ARDocuments]" displayFolder="" count="0" memberValueDatatype="130" unbalanced="0"/>
    <cacheHierarchy uniqueName="[ARDocuments].[Posting Date]" caption="Posting Date" attribute="1" time="1" defaultMemberUniqueName="[ARDocuments].[Posting Date].[All]" allUniqueName="[ARDocuments].[Posting Date].[All]" dimensionUniqueName="[ARDocuments]" displayFolder="" count="0" memberValueDatatype="7" unbalanced="0"/>
    <cacheHierarchy uniqueName="[ARDocuments].[Posting Sequence]" caption="Posting Sequence" attribute="1" defaultMemberUniqueName="[ARDocuments].[Posting Sequence].[All]" allUniqueName="[ARDocuments].[Posting Sequence].[All]" dimensionUniqueName="[ARDocuments]" displayFolder="" count="0" memberValueDatatype="5" unbalanced="0"/>
    <cacheHierarchy uniqueName="[ARDocuments].[Ship-To Location]" caption="Ship-To Location" attribute="1" defaultMemberUniqueName="[ARDocuments].[Ship-To Location].[All]" allUniqueName="[ARDocuments].[Ship-To Location].[All]" dimensionUniqueName="[ARDocuments]" displayFolder="" count="2" memberValueDatatype="130" unbalanced="0">
      <fieldsUsage count="2">
        <fieldUsage x="-1"/>
        <fieldUsage x="11"/>
      </fieldsUsage>
    </cacheHierarchy>
    <cacheHierarchy uniqueName="[ARDocuments].[Source Application]" caption="Source Application" attribute="1" defaultMemberUniqueName="[ARDocuments].[Source Application].[All]" allUniqueName="[ARDocuments].[Source Application].[All]" dimensionUniqueName="[ARDocuments]" displayFolder="" count="0" memberValueDatatype="130" unbalanced="0"/>
    <cacheHierarchy uniqueName="[ARDocuments].[Terms]" caption="Terms" attribute="1" defaultMemberUniqueName="[ARDocuments].[Terms].[All]" allUniqueName="[ARDocuments].[Terms].[All]" dimensionUniqueName="[ARDocuments]" displayFolder="" count="0" memberValueDatatype="130" unbalanced="0"/>
    <cacheHierarchy uniqueName="[ARReceipts].[Bank Code]" caption="Bank Code" attribute="1" defaultMemberUniqueName="[ARReceipts].[Bank Code].[All]" allUniqueName="[ARReceipts].[Bank Code].[All]" dimensionUniqueName="[ARReceipts]" displayFolder="" count="0" memberValueDatatype="130" unbalanced="0"/>
    <cacheHierarchy uniqueName="[ARReceipts].[Batch Number]" caption="Batch Number" attribute="1" defaultMemberUniqueName="[ARReceipts].[Batch Number].[All]" allUniqueName="[ARReceipts].[Batch Number].[All]" dimensionUniqueName="[ARReceipts]" displayFolder="" count="0" memberValueDatatype="5" unbalanced="0"/>
    <cacheHierarchy uniqueName="[ARReceipts].[CheckReceipt No]" caption="CheckReceipt No" attribute="1" defaultMemberUniqueName="[ARReceipts].[CheckReceipt No].[All]" allUniqueName="[ARReceipts].[CheckReceipt No].[All]" dimensionUniqueName="[ARReceipts]" displayFolder="" count="0" memberValueDatatype="130" unbalanced="0"/>
    <cacheHierarchy uniqueName="[ARReceipts].[Customer Number]" caption="Customer Number" attribute="1" defaultMemberUniqueName="[ARReceipts].[Customer Number].[All]" allUniqueName="[ARReceipts].[Customer Number].[All]" dimensionUniqueName="[ARReceipts]" displayFolder="" count="0" memberValueDatatype="130" unbalanced="0"/>
    <cacheHierarchy uniqueName="[ARReceipts].[Deposit Line Number]" caption="Deposit Line Number" attribute="1" defaultMemberUniqueName="[ARReceipts].[Deposit Line Number].[All]" allUniqueName="[ARReceipts].[Deposit Line Number].[All]" dimensionUniqueName="[ARReceipts]" displayFolder="" count="0" memberValueDatatype="3" unbalanced="0"/>
    <cacheHierarchy uniqueName="[ARReceipts].[Deposit Number]" caption="Deposit Number" attribute="1" defaultMemberUniqueName="[ARReceipts].[Deposit Number].[All]" allUniqueName="[ARReceipts].[Deposit Number].[All]" dimensionUniqueName="[ARReceipts]" displayFolder="" count="0" memberValueDatatype="5" unbalanced="0"/>
    <cacheHierarchy uniqueName="[ARReceipts].[Deposit Serial Number]" caption="Deposit Serial Number" attribute="1" defaultMemberUniqueName="[ARReceipts].[Deposit Serial Number].[All]" allUniqueName="[ARReceipts].[Deposit Serial Number].[All]" dimensionUniqueName="[ARReceipts]" displayFolder="" count="0" memberValueDatatype="3" unbalanced="0"/>
    <cacheHierarchy uniqueName="[ARReceipts].[Document Number]" caption="Document Number" attribute="1" defaultMemberUniqueName="[ARReceipts].[Document Number].[All]" allUniqueName="[ARReceipts].[Document Number].[All]" dimensionUniqueName="[ARReceipts]" displayFolder="" count="0" memberValueDatatype="130" unbalanced="0"/>
    <cacheHierarchy uniqueName="[ARReceipts].[Entry Number]" caption="Entry Number" attribute="1" defaultMemberUniqueName="[ARReceipts].[Entry Number].[All]" allUniqueName="[ARReceipts].[Entry Number].[All]" dimensionUniqueName="[ARReceipts]" displayFolder="" count="0" memberValueDatatype="5" unbalanced="0"/>
    <cacheHierarchy uniqueName="[ARReceipts].[Payment Number]" caption="Payment Number" attribute="1" defaultMemberUniqueName="[ARReceipts].[Payment Number].[All]" allUniqueName="[ARReceipts].[Payment Number].[All]" dimensionUniqueName="[ARReceipts]" displayFolder="" count="0" memberValueDatatype="5" unbalanced="0"/>
    <cacheHierarchy uniqueName="[ARReceipts].[Posting Date]" caption="Posting Date" attribute="1" time="1" defaultMemberUniqueName="[ARReceipts].[Posting Date].[All]" allUniqueName="[ARReceipts].[Posting Date].[All]" dimensionUniqueName="[ARReceipts]" displayFolder="" count="0" memberValueDatatype="7" unbalanced="0"/>
    <cacheHierarchy uniqueName="[ARReceipts].[Receipt Date]" caption="Receipt Date" attribute="1" time="1" defaultMemberUniqueName="[ARReceipts].[Receipt Date].[All]" allUniqueName="[ARReceipts].[Receipt Date].[All]" dimensionUniqueName="[ARReceipts]" displayFolder="" count="0" memberValueDatatype="7" unbalanced="0"/>
    <cacheHierarchy uniqueName="[ARReceipts].[Sequence No]" caption="Sequence No" attribute="1" defaultMemberUniqueName="[ARReceipts].[Sequence No].[All]" allUniqueName="[ARReceipts].[Sequence No].[All]" dimensionUniqueName="[ARReceipts]" displayFolder="" count="0" memberValueDatatype="5" unbalanced="0"/>
    <cacheHierarchy uniqueName="[ARReceipts].[Src Doc Typ]" caption="Src Doc Typ" attribute="1" defaultMemberUniqueName="[ARReceipts].[Src Doc Typ].[All]" allUniqueName="[ARReceipts].[Src Doc Typ].[All]" dimensionUniqueName="[ARReceipts]" displayFolder="" count="0" memberValueDatatype="2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5"/>
      </fieldsUsage>
    </cacheHierarchy>
    <cacheHierarchy uniqueName="[Calendar].[CalendarYearMonth]" caption="CalendarYearMonth" attribute="1" time="1" defaultMemberUniqueName="[Calendar].[CalendarYearMonth].[All]" allUniqueName="[Calendar].[CalendarYearMonth].[All]" dimensionUniqueName="[Calendar]" displayFolder="" count="0" memberValueDatatype="130" unbalanced="0"/>
    <cacheHierarchy uniqueName="[Calendar].[CalendarYearQtr]" caption="CalendarYearQtr" attribute="1" time="1" defaultMemberUniqueName="[Calendar].[CalendarYearQtr].[All]" allUniqueName="[Calendar].[CalendarYearQtr].[All]" dimensionUniqueName="[Calendar]" displayFolder="" count="0" memberValueDatatype="13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OfMonth]" caption="DayOfMonth" attribute="1" time="1" defaultMemberUniqueName="[Calendar].[DayOfMonth].[All]" allUniqueName="[Calendar].[DayOfMonth].[All]" dimensionUniqueName="[Calendar]" displayFolder="" count="0" memberValueDatatype="20" unbalanced="0"/>
    <cacheHierarchy uniqueName="[Calendar].[DayOfWeek]" caption="DayOfWeek" attribute="1" time="1" defaultMemberUniqueName="[Calendar].[DayOfWeek].[All]" allUniqueName="[Calendar].[DayOfWeek].[All]" dimensionUniqueName="[Calendar]" displayFolder="" count="0" memberValueDatatype="20" unbalanced="0"/>
    <cacheHierarchy uniqueName="[Calendar].[DayOfYear]" caption="DayOfYear" attribute="1" time="1" defaultMemberUniqueName="[Calendar].[DayOfYear].[All]" allUniqueName="[Calendar].[DayOfYear].[All]" dimensionUniqueName="[Calendar]" displayFolder="" count="0" memberValueDatatype="20" unbalanced="0"/>
    <cacheHierarchy uniqueName="[Calendar].[IsLastDayOfMonth]" caption="IsLastDayOfMonth" attribute="1" time="1" defaultMemberUniqueName="[Calendar].[IsLastDayOfMonth].[All]" allUniqueName="[Calendar].[IsLastDayOfMonth].[All]" dimensionUniqueName="[Calendar]" displayFolder="" count="0" memberValueDatatype="13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OfYear]" caption="MonthOfYear" attribute="1" time="1" defaultMemberUniqueName="[Calendar].[MonthOfYear].[All]" allUniqueName="[Calendar].[MonthOfYear].[All]" dimensionUniqueName="[Calendar]" displayFolder="" count="2" memberValueDatatype="20" unbalanced="0">
      <fieldsUsage count="2">
        <fieldUsage x="-1"/>
        <fieldUsage x="6"/>
      </fieldsUsage>
    </cacheHierarchy>
    <cacheHierarchy uniqueName="[Calendar].[WeekdayWeekend]" caption="WeekdayWeekend" attribute="1" time="1" defaultMemberUniqueName="[Calendar].[WeekdayWeekend].[All]" allUniqueName="[Calendar].[WeekdayWeekend].[All]" dimensionUniqueName="[Calendar]" displayFolder="" count="0" memberValueDatatype="130" unbalanced="0"/>
    <cacheHierarchy uniqueName="[Calendar].[WeekOfYear]" caption="WeekOfYear" attribute="1" time="1" defaultMemberUniqueName="[Calendar].[WeekOfYear].[All]" allUniqueName="[Calendar].[WeekOfYear].[All]" dimensionUniqueName="[Calendar]" displayFolder="" count="0" memberValueDatatype="20" unbalanced="0"/>
    <cacheHierarchy uniqueName="[Calendar].[YR-MTH]" caption="YR-MTH" attribute="1" time="1" defaultMemberUniqueName="[Calendar].[YR-MTH].[All]" allUniqueName="[Calendar].[YR-MTH].[All]" dimensionUniqueName="[Calendar]" displayFolder="" count="2" memberValueDatatype="130" unbalanced="0">
      <fieldsUsage count="2">
        <fieldUsage x="-1"/>
        <fieldUsage x="8"/>
      </fieldsUsage>
    </cacheHierarchy>
    <cacheHierarchy uniqueName="[COA].[Account Group]" caption="Account Group" attribute="1" defaultMemberUniqueName="[COA].[Account Group].[All]" allUniqueName="[COA].[Account Group].[All]" dimensionUniqueName="[COA]" displayFolder="" count="0" memberValueDatatype="130" unbalanced="0"/>
    <cacheHierarchy uniqueName="[COA].[Account Group Code]" caption="Account Group Code" attribute="1" defaultMemberUniqueName="[COA].[Account Group Code].[All]" allUniqueName="[COA].[Account Group Code].[All]" dimensionUniqueName="[COA]" displayFolder="" count="0" memberValueDatatype="130" unbalanced="0"/>
    <cacheHierarchy uniqueName="[COA].[Account Number]" caption="Account Number" attribute="1" defaultMemberUniqueName="[COA].[Account Number].[All]" allUniqueName="[COA].[Account Number].[All]" dimensionUniqueName="[COA]" displayFolder="" count="0" memberValueDatatype="130" unbalanced="0"/>
    <cacheHierarchy uniqueName="[COA].[Account Segment Code 1]" caption="Account Segment Code 1" attribute="1" defaultMemberUniqueName="[COA].[Account Segment Code 1].[All]" allUniqueName="[COA].[Account Segment Code 1].[All]" dimensionUniqueName="[COA]" displayFolder="" count="0" memberValueDatatype="130" unbalanced="0"/>
    <cacheHierarchy uniqueName="[COA].[Account Segment Code 2]" caption="Account Segment Code 2" attribute="1" defaultMemberUniqueName="[COA].[Account Segment Code 2].[All]" allUniqueName="[COA].[Account Segment Code 2].[All]" dimensionUniqueName="[COA]" displayFolder="" count="0" memberValueDatatype="130" unbalanced="0"/>
    <cacheHierarchy uniqueName="[COA].[Account Segment Code 3]" caption="Account Segment Code 3" attribute="1" defaultMemberUniqueName="[COA].[Account Segment Code 3].[All]" allUniqueName="[COA].[Account Segment Code 3].[All]" dimensionUniqueName="[COA]" displayFolder="" count="0" memberValueDatatype="130" unbalanced="0"/>
    <cacheHierarchy uniqueName="[COA].[Account Type]" caption="Account Type" attribute="1" defaultMemberUniqueName="[COA].[Account Type].[All]" allUniqueName="[COA].[Account Type].[All]" dimensionUniqueName="[COA]" displayFolder="" count="0" memberValueDatatype="130" unbalanced="0"/>
    <cacheHierarchy uniqueName="[COA].[Description]" caption="Description" attribute="1" defaultMemberUniqueName="[COA].[Description].[All]" allUniqueName="[COA].[Description].[All]" dimensionUniqueName="[COA]" displayFolder="" count="0" memberValueDatatype="130" unbalanced="0"/>
    <cacheHierarchy uniqueName="[COA].[Normal Balance]" caption="Normal Balance" attribute="1" defaultMemberUniqueName="[COA].[Normal Balance].[All]" allUniqueName="[COA].[Normal Balance].[All]" dimensionUniqueName="[COA]" displayFolder="" count="0" memberValueDatatype="3" unbalanced="0"/>
    <cacheHierarchy uniqueName="[COA].[Quantities Allowed]" caption="Quantities Allowed" attribute="1" defaultMemberUniqueName="[COA].[Quantities Allowed].[All]" allUniqueName="[COA].[Quantities Allowed].[All]" dimensionUniqueName="[COA]" displayFolder="" count="0" memberValueDatatype="130" unbalanced="0"/>
    <cacheHierarchy uniqueName="[COA].[Status]" caption="Status" attribute="1" defaultMemberUniqueName="[COA].[Status].[All]" allUniqueName="[COA].[Status].[All]" dimensionUniqueName="[COA]" displayFolder="" count="0" memberValueDatatype="130" unbalanced="0"/>
    <cacheHierarchy uniqueName="[COA].[Structure Code]" caption="Structure Code" attribute="1" defaultMemberUniqueName="[COA].[Structure Code].[All]" allUniqueName="[COA].[Structure Code].[All]" dimensionUniqueName="[COA]" displayFolder="" count="0" memberValueDatatype="130" unbalanced="0"/>
    <cacheHierarchy uniqueName="[Customer Group].[Account Set]" caption="Account Set" attribute="1" defaultMemberUniqueName="[Customer Group].[Account Set].[All]" allUniqueName="[Customer Group].[Account Set].[All]" dimensionUniqueName="[Customer Group]" displayFolder="" count="0" memberValueDatatype="130" unbalanced="0"/>
    <cacheHierarchy uniqueName="[Customer Group].[Description]" caption="Description" attribute="1" defaultMemberUniqueName="[Customer Group].[Description].[All]" allUniqueName="[Customer Group].[Description].[All]" dimensionUniqueName="[Customer Group]" displayFolder="" count="2" memberValueDatatype="130" unbalanced="0">
      <fieldsUsage count="2">
        <fieldUsage x="-1"/>
        <fieldUsage x="9"/>
      </fieldsUsage>
    </cacheHierarchy>
    <cacheHierarchy uniqueName="[Customer Group].[Group Code]" caption="Group Code" attribute="1" defaultMemberUniqueName="[Customer Group].[Group Code].[All]" allUniqueName="[Customer Group].[Group Code].[All]" dimensionUniqueName="[Customer Group]" displayFolder="" count="0" memberValueDatatype="130" unbalanced="0"/>
    <cacheHierarchy uniqueName="[Customer Group].[Status]" caption="Status" attribute="1" defaultMemberUniqueName="[Customer Group].[Status].[All]" allUniqueName="[Customer Group].[Status].[All]" dimensionUniqueName="[Customer Group]" displayFolder="" count="0" memberValueDatatype="130" unbalanced="0"/>
    <cacheHierarchy uniqueName="[Customer Group].[Terms]" caption="Terms" attribute="1" defaultMemberUniqueName="[Customer Group].[Terms].[All]" allUniqueName="[Customer Group].[Terms].[All]" dimensionUniqueName="[Customer Group]" displayFolder="" count="0" memberValueDatatype="130" unbalanced="0"/>
    <cacheHierarchy uniqueName="[Customers].[Account Set]" caption="Account Set" attribute="1" defaultMemberUniqueName="[Customers].[Account Set].[All]" allUniqueName="[Customers].[Account Set].[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ntact]" caption="Contact" attribute="1" defaultMemberUniqueName="[Customers].[Contact].[All]" allUniqueName="[Customers].[Contact].[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redit Limit]" caption="Credit Limit" attribute="1" defaultMemberUniqueName="[Customers].[Credit Limit].[All]" allUniqueName="[Customers].[Credit Limit].[All]" dimensionUniqueName="[Customers]" displayFolder="" count="0" memberValueDatatype="5" unbalanced="0"/>
    <cacheHierarchy uniqueName="[Customers].[Customer Name]" caption="Customer Name" attribute="1" defaultMemberUniqueName="[Customers].[Customer Name].[All]" allUniqueName="[Customers].[Customer Name].[All]" dimensionUniqueName="[Customers]" displayFolder="" count="0" memberValueDatatype="130" unbalanced="0"/>
    <cacheHierarchy uniqueName="[Customers].[Customer Number]" caption="Customer Number" attribute="1" defaultMemberUniqueName="[Customers].[Customer Number].[All]" allUniqueName="[Customers].[Customer Number].[All]" dimensionUniqueName="[Customers]" displayFolder="" count="2" memberValueDatatype="130" unbalanced="0">
      <fieldsUsage count="2">
        <fieldUsage x="-1"/>
        <fieldUsage x="13"/>
      </fieldsUsage>
    </cacheHierarchy>
    <cacheHierarchy uniqueName="[Customers].[Customer Short Name]" caption="Customer Short Name" attribute="1" defaultMemberUniqueName="[Customers].[Customer Short Name].[All]" allUniqueName="[Customers].[Customer Short Name].[All]" dimensionUniqueName="[Customers]" displayFolder="" count="0" memberValueDatatype="130" unbalanced="0"/>
    <cacheHierarchy uniqueName="[Customers].[Group Code]" caption="Group Code" attribute="1" defaultMemberUniqueName="[Customers].[Group Code].[All]" allUniqueName="[Customers].[Group Code].[All]" dimensionUniqueName="[Customers]" displayFolder="" count="0" memberValueDatatype="130" unbalanced="0"/>
    <cacheHierarchy uniqueName="[Customers].[National Account]" caption="National Account" attribute="1" defaultMemberUniqueName="[Customers].[National Account].[All]" allUniqueName="[Customers].[National Account].[All]" dimensionUniqueName="[Customers]" displayFolder="" count="0" memberValueDatatype="130" unbalanced="0"/>
    <cacheHierarchy uniqueName="[Customers].[On Hold]" caption="On Hold" attribute="1" defaultMemberUniqueName="[Customers].[On Hold].[All]" allUniqueName="[Customers].[On Hold].[All]" dimensionUniqueName="[Customers]" displayFolder="" count="0" memberValueDatatype="130" unbalanced="0"/>
    <cacheHierarchy uniqueName="[Customers].[Price List]" caption="Price List" attribute="1" defaultMemberUniqueName="[Customers].[Price List].[All]" allUniqueName="[Customers].[Price List].[All]" dimensionUniqueName="[Customers]" displayFolder="" count="0" memberValueDatatype="130" unbalanced="0"/>
    <cacheHierarchy uniqueName="[Customers].[State]" caption="State" attribute="1" defaultMemberUniqueName="[Customers].[State].[All]" allUniqueName="[Customers].[State].[All]" dimensionUniqueName="[Customers]" displayFolder="" count="2" memberValueDatatype="130" unbalanced="0">
      <fieldsUsage count="2">
        <fieldUsage x="-1"/>
        <fieldUsage x="12"/>
      </fieldsUsage>
    </cacheHierarchy>
    <cacheHierarchy uniqueName="[Customers].[Status]" caption="Status" attribute="1" defaultMemberUniqueName="[Customers].[Status].[All]" allUniqueName="[Customers].[Status].[All]" dimensionUniqueName="[Customers]" displayFolder="" count="0" memberValueDatatype="130" unbalanced="0"/>
    <cacheHierarchy uniqueName="[Customers].[Terms]" caption="Terms" attribute="1" defaultMemberUniqueName="[Customers].[Terms].[All]" allUniqueName="[Customers].[Terms].[All]" dimensionUniqueName="[Customers]" displayFolder="" count="0" memberValueDatatype="130" unbalanced="0"/>
    <cacheHierarchy uniqueName="[Customers].[Territory]" caption="Territory" attribute="1" defaultMemberUniqueName="[Customers].[Territory].[All]" allUniqueName="[Customers].[Territory].[All]" dimensionUniqueName="[Customers]" displayFolder="" count="0" memberValueDatatype="130" unbalanced="0"/>
    <cacheHierarchy uniqueName="[Customers].[Zip]" caption="Zip" attribute="1" defaultMemberUniqueName="[Customers].[Zip].[All]" allUniqueName="[Customers].[Zip].[All]" dimensionUniqueName="[Customers]" displayFolder="" count="0" memberValueDatatype="130" unbalanced="0"/>
    <cacheHierarchy uniqueName="[DocumentType].[DocTyp]" caption="DocTyp" attribute="1" defaultMemberUniqueName="[DocumentType].[DocTyp].[All]" allUniqueName="[DocumentType].[DocTyp].[All]" dimensionUniqueName="[DocumentType]" displayFolder="" count="0" memberValueDatatype="130" unbalanced="0"/>
    <cacheHierarchy uniqueName="[DocumentType].[Document Type]" caption="Document Type" attribute="1" defaultMemberUniqueName="[DocumentType].[Document Type].[All]" allUniqueName="[DocumentType].[Document Type].[All]" dimensionUniqueName="[DocumentType]" displayFolder="" count="0" memberValueDatatype="130" unbalanced="0"/>
    <cacheHierarchy uniqueName="[GL Entries].[Batch]" caption="Batch" attribute="1" defaultMemberUniqueName="[GL Entries].[Batch].[All]" allUniqueName="[GL Entries].[Batch].[All]" dimensionUniqueName="[GL Entries]" displayFolder="" count="0" memberValueDatatype="130" unbalanced="0"/>
    <cacheHierarchy uniqueName="[GL Entries].[Batch Type]" caption="Batch Type" attribute="1" defaultMemberUniqueName="[GL Entries].[Batch Type].[All]" allUniqueName="[GL Entries].[Batch Type].[All]" dimensionUniqueName="[GL Entries]" displayFolder="" count="0" memberValueDatatype="130" unbalanced="0"/>
    <cacheHierarchy uniqueName="[GL Entries].[BatchStatus]" caption="BatchStatus" attribute="1" defaultMemberUniqueName="[GL Entries].[BatchStatus].[All]" allUniqueName="[GL Entries].[BatchStatus].[All]" dimensionUniqueName="[GL Entries]" displayFolder="" count="0" memberValueDatatype="130" unbalanced="0"/>
    <cacheHierarchy uniqueName="[GL Entries].[Edited By]" caption="Edited By" attribute="1" defaultMemberUniqueName="[GL Entries].[Edited By].[All]" allUniqueName="[GL Entries].[Edited By].[All]" dimensionUniqueName="[GL Entries]" displayFolder="" count="0" memberValueDatatype="130" unbalanced="0"/>
    <cacheHierarchy uniqueName="[GL Entries].[Entry]" caption="Entry" attribute="1" defaultMemberUniqueName="[GL Entries].[Entry].[All]" allUniqueName="[GL Entries].[Entry].[All]" dimensionUniqueName="[GL Entries]" displayFolder="" count="0" memberValueDatatype="130" unbalanced="0"/>
    <cacheHierarchy uniqueName="[GL Entries].[Entry Date]" caption="Entry Date" attribute="1" defaultMemberUniqueName="[GL Entries].[Entry Date].[All]" allUniqueName="[GL Entries].[Entry Date].[All]" dimensionUniqueName="[GL Entries]" displayFolder="" count="0" memberValueDatatype="5" unbalanced="0"/>
    <cacheHierarchy uniqueName="[GL Entries].[Fiscal Period]" caption="Fiscal Period" attribute="1" defaultMemberUniqueName="[GL Entries].[Fiscal Period].[All]" allUniqueName="[GL Entries].[Fiscal Period].[All]" dimensionUniqueName="[GL Entries]" displayFolder="" count="0" memberValueDatatype="130" unbalanced="0"/>
    <cacheHierarchy uniqueName="[GL Entries].[Fiscal Year]" caption="Fiscal Year" attribute="1" defaultMemberUniqueName="[GL Entries].[Fiscal Year].[All]" allUniqueName="[GL Entries].[Fiscal Year].[All]" dimensionUniqueName="[GL Entries]" displayFolder="" count="0" memberValueDatatype="130" unbalanced="0"/>
    <cacheHierarchy uniqueName="[GL Entries].[Posting Sequence]" caption="Posting Sequence" attribute="1" defaultMemberUniqueName="[GL Entries].[Posting Sequence].[All]" allUniqueName="[GL Entries].[Posting Sequence].[All]" dimensionUniqueName="[GL Entries]" displayFolder="" count="0" memberValueDatatype="130" unbalanced="0"/>
    <cacheHierarchy uniqueName="[GL Entries].[Source Ledger]" caption="Source Ledger" attribute="1" defaultMemberUniqueName="[GL Entries].[Source Ledger].[All]" allUniqueName="[GL Entries].[Source Ledger].[All]" dimensionUniqueName="[GL Entries]" displayFolder="" count="0" memberValueDatatype="130" unbalanced="0"/>
    <cacheHierarchy uniqueName="[GL Entries].[Source Type]" caption="Source Type" attribute="1" defaultMemberUniqueName="[GL Entries].[Source Type].[All]" allUniqueName="[GL Entries].[Source Type].[All]" dimensionUniqueName="[GL Entries]" displayFolder="" count="0" memberValueDatatype="130" unbalanced="0"/>
    <cacheHierarchy uniqueName="[TimeCalc].[Calculation]" caption="Calculation" attribute="1" defaultMemberUniqueName="[TimeCalc].[Calculation].[All]" allUniqueName="[TimeCalc].[Calculation].[All]" dimensionUniqueName="[TimeCalc]" displayFolder="" count="0" memberValueDatatype="130" unbalanced="0"/>
    <cacheHierarchy uniqueName="[TimeCalc].[Comparison]" caption="Comparison" attribute="1" defaultMemberUniqueName="[TimeCalc].[Comparison].[All]" allUniqueName="[TimeCalc].[Comparison].[All]" dimensionUniqueName="[TimeCalc]" displayFolder="" count="0" memberValueDatatype="130" unbalanced="0"/>
    <cacheHierarchy uniqueName="[TransactionType].[Transaction Type]" caption="Transaction Type" attribute="1" defaultMemberUniqueName="[TransactionType].[Transaction Type].[All]" allUniqueName="[TransactionType].[Transaction Type].[All]" dimensionUniqueName="[TransactionType]" displayFolder="" count="0" memberValueDatatype="130" unbalanced="0"/>
    <cacheHierarchy uniqueName="[Vendor].[Account Set]" caption="Account Set" attribute="1" defaultMemberUniqueName="[Vendor].[Account Set].[All]" allUniqueName="[Vendor].[Account Set].[All]" dimensionUniqueName="[Vendor]" displayFolder="" count="0" memberValueDatatype="130" unbalanced="0"/>
    <cacheHierarchy uniqueName="[Vendor].[Bank Code]" caption="Bank Code" attribute="1" defaultMemberUniqueName="[Vendor].[Bank Code].[All]" allUniqueName="[Vendor].[Bank Code].[All]" dimensionUniqueName="[Vendor]" displayFolder="" count="0" memberValueDatatype="130" unbalanced="0"/>
    <cacheHierarchy uniqueName="[Vendor].[City]" caption="City" attribute="1" defaultMemberUniqueName="[Vendor].[City].[All]" allUniqueName="[Vendor].[City].[All]" dimensionUniqueName="[Vendor]" displayFolder="" count="0" memberValueDatatype="130" unbalanced="0"/>
    <cacheHierarchy uniqueName="[Vendor].[Contact]" caption="Contact" attribute="1" defaultMemberUniqueName="[Vendor].[Contact].[All]" allUniqueName="[Vendor].[Contact].[All]" dimensionUniqueName="[Vendor]" displayFolder="" count="0" memberValueDatatype="130" unbalanced="0"/>
    <cacheHierarchy uniqueName="[Vendor].[Country]" caption="Country" attribute="1" defaultMemberUniqueName="[Vendor].[Country].[All]" allUniqueName="[Vendor].[Country].[All]" dimensionUniqueName="[Vendor]" displayFolder="" count="0" memberValueDatatype="130" unbalanced="0"/>
    <cacheHierarchy uniqueName="[Vendor].[Credit Limit]" caption="Credit Limit" attribute="1" defaultMemberUniqueName="[Vendor].[Credit Limit].[All]" allUniqueName="[Vendor].[Credit Limit].[All]" dimensionUniqueName="[Vendor]" displayFolder="" count="0" memberValueDatatype="5" unbalanced="0"/>
    <cacheHierarchy uniqueName="[Vendor].[Group Code]" caption="Group Code" attribute="1" defaultMemberUniqueName="[Vendor].[Group Code].[All]" allUniqueName="[Vendor].[Group Code].[All]" dimensionUniqueName="[Vendor]" displayFolder="" count="0" memberValueDatatype="130" unbalanced="0"/>
    <cacheHierarchy uniqueName="[Vendor].[On Hold]" caption="On Hold" attribute="1" defaultMemberUniqueName="[Vendor].[On Hold].[All]" allUniqueName="[Vendor].[On Hold].[All]" dimensionUniqueName="[Vendor]" displayFolder="" count="0" memberValueDatatype="130" unbalanced="0"/>
    <cacheHierarchy uniqueName="[Vendor].[State]" caption="State" attribute="1" defaultMemberUniqueName="[Vendor].[State].[All]" allUniqueName="[Vendor].[State].[All]" dimensionUniqueName="[Vendor]" displayFolder="" count="0" memberValueDatatype="130" unbalanced="0"/>
    <cacheHierarchy uniqueName="[Vendor].[Status]" caption="Status" attribute="1" defaultMemberUniqueName="[Vendor].[Status].[All]" allUniqueName="[Vendor].[Status].[All]" dimensionUniqueName="[Vendor]" displayFolder="" count="0" memberValueDatatype="130" unbalanced="0"/>
    <cacheHierarchy uniqueName="[Vendor].[Terms]" caption="Terms" attribute="1" defaultMemberUniqueName="[Vendor].[Terms].[All]" allUniqueName="[Vendor].[Terms].[All]" dimensionUniqueName="[Vendor]" displayFolder="" count="0" memberValueDatatype="130" unbalanced="0"/>
    <cacheHierarchy uniqueName="[Vendor].[Vendor Name]" caption="Vendor Name" attribute="1" defaultMemberUniqueName="[Vendor].[Vendor Name].[All]" allUniqueName="[Vendor].[Vendor Name].[All]" dimensionUniqueName="[Vendor]" displayFolder="" count="0" memberValueDatatype="130" unbalanced="0"/>
    <cacheHierarchy uniqueName="[Vendor].[Vendor Number]" caption="Vendor Number" attribute="1" defaultMemberUniqueName="[Vendor].[Vendor Number].[All]" allUniqueName="[Vendor].[Vendor Number].[All]" dimensionUniqueName="[Vendor]" displayFolder="" count="0" memberValueDatatype="130" unbalanced="0"/>
    <cacheHierarchy uniqueName="[Vendor].[Vendor Short Name]" caption="Vendor Short Name" attribute="1" defaultMemberUniqueName="[Vendor].[Vendor Short Name].[All]" allUniqueName="[Vendor].[Vendor Short Name].[All]" dimensionUniqueName="[Vendor]" displayFolder="" count="0" memberValueDatatype="130" unbalanced="0"/>
    <cacheHierarchy uniqueName="[Vendor].[Zip]" caption="Zip" attribute="1" defaultMemberUniqueName="[Vendor].[Zip].[All]" allUniqueName="[Vendor].[Zip].[All]" dimensionUniqueName="[Vendor]" displayFolder="" count="0" memberValueDatatype="130" unbalanced="0"/>
    <cacheHierarchy uniqueName="[Vendor Group].[Account Set]" caption="Account Set" attribute="1" defaultMemberUniqueName="[Vendor Group].[Account Set].[All]" allUniqueName="[Vendor Group].[Account Set].[All]" dimensionUniqueName="[Vendor Group]" displayFolder="" count="0" memberValueDatatype="130" unbalanced="0"/>
    <cacheHierarchy uniqueName="[Vendor Group].[Description]" caption="Description" attribute="1" defaultMemberUniqueName="[Vendor Group].[Description].[All]" allUniqueName="[Vendor Group].[Description].[All]" dimensionUniqueName="[Vendor Group]" displayFolder="" count="0" memberValueDatatype="130" unbalanced="0"/>
    <cacheHierarchy uniqueName="[Vendor Group].[Group Code]" caption="Group Code" attribute="1" defaultMemberUniqueName="[Vendor Group].[Group Code].[All]" allUniqueName="[Vendor Group].[Group Code].[All]" dimensionUniqueName="[Vendor Group]" displayFolder="" count="0" memberValueDatatype="130" unbalanced="0"/>
    <cacheHierarchy uniqueName="[Vendor Group].[Status]" caption="Status" attribute="1" defaultMemberUniqueName="[Vendor Group].[Status].[All]" allUniqueName="[Vendor Group].[Status].[All]" dimensionUniqueName="[Vendor Group]" displayFolder="" count="0" memberValueDatatype="130" unbalanced="0"/>
    <cacheHierarchy uniqueName="[Vendor Group].[Terms]" caption="Terms" attribute="1" defaultMemberUniqueName="[Vendor Group].[Terms].[All]" allUniqueName="[Vendor Group].[Terms].[All]" dimensionUniqueName="[Vendor Group]" displayFolder="" count="0" memberValueDatatype="130" unbalanced="0"/>
    <cacheHierarchy uniqueName="[Actual Budget].[Actual]" caption="Actual" attribute="1" defaultMemberUniqueName="[Actual Budget].[Actual].[All]" allUniqueName="[Actual Budget].[Actual].[All]" dimensionUniqueName="[Actual Budget]" displayFolder="" count="0" memberValueDatatype="5" unbalanced="0" hidden="1"/>
    <cacheHierarchy uniqueName="[Actual Budget].[Budget1]" caption="Budget1" attribute="1" defaultMemberUniqueName="[Actual Budget].[Budget1].[All]" allUniqueName="[Actual Budget].[Budget1].[All]" dimensionUniqueName="[Actual Budget]" displayFolder="" count="0" memberValueDatatype="5" unbalanced="0" hidden="1"/>
    <cacheHierarchy uniqueName="[Actual Budget].[Budget2]" caption="Budget2" attribute="1" defaultMemberUniqueName="[Actual Budget].[Budget2].[All]" allUniqueName="[Actual Budget].[Budget2].[All]" dimensionUniqueName="[Actual Budget]" displayFolder="" count="0" memberValueDatatype="5" unbalanced="0" hidden="1"/>
    <cacheHierarchy uniqueName="[Actual Budget].[Budget3]" caption="Budget3" attribute="1" defaultMemberUniqueName="[Actual Budget].[Budget3].[All]" allUniqueName="[Actual Budget].[Budget3].[All]" dimensionUniqueName="[Actual Budget]" displayFolder="" count="0" memberValueDatatype="5" unbalanced="0" hidden="1"/>
    <cacheHierarchy uniqueName="[Actual Budget].[Budget4]" caption="Budget4" attribute="1" defaultMemberUniqueName="[Actual Budget].[Budget4].[All]" allUniqueName="[Actual Budget].[Budget4].[All]" dimensionUniqueName="[Actual Budget]" displayFolder="" count="0" memberValueDatatype="5" unbalanced="0" hidden="1"/>
    <cacheHierarchy uniqueName="[Actual Budget].[Budget5]" caption="Budget5" attribute="1" defaultMemberUniqueName="[Actual Budget].[Budget5].[All]" allUniqueName="[Actual Budget].[Budget5].[All]" dimensionUniqueName="[Actual Budget]" displayFolder="" count="0" memberValueDatatype="5" unbalanced="0" hidden="1"/>
    <cacheHierarchy uniqueName="[Actual Budget].[Date]" caption="Date" attribute="1" time="1" defaultMemberUniqueName="[Actual Budget].[Date].[All]" allUniqueName="[Actual Budget].[Date].[All]" dimensionUniqueName="[Actual Budget]" displayFolder="" count="0" memberValueDatatype="7" unbalanced="0" hidden="1"/>
    <cacheHierarchy uniqueName="[Actual Budget].[Unformatted Account]" caption="Unformatted Account" attribute="1" defaultMemberUniqueName="[Actual Budget].[Unformatted Account].[All]" allUniqueName="[Actual Budget].[Unformatted Account].[All]" dimensionUniqueName="[Actual Budget]" displayFolder="" count="0" memberValueDatatype="130" unbalanced="0" hidden="1"/>
    <cacheHierarchy uniqueName="[AgeAsOf].[Age As Of]" caption="Age As Of" attribute="1" time="1" defaultMemberUniqueName="[AgeAsOf].[Age As Of].[All]" allUniqueName="[AgeAsOf].[Age As Of].[All]" dimensionUniqueName="[AgeAsOf]" displayFolder="" count="0" memberValueDatatype="7" unbalanced="0" hidden="1"/>
    <cacheHierarchy uniqueName="[AgeAsOf].[Age-As-Of Day]" caption="Age-As-Of Day" attribute="1" defaultMemberUniqueName="[AgeAsOf].[Age-As-Of Day].[All]" allUniqueName="[AgeAsOf].[Age-As-Of Day].[All]" dimensionUniqueName="[AgeAsOf]" displayFolder="" count="2" memberValueDatatype="20" unbalanced="0" hidden="1">
      <fieldsUsage count="2">
        <fieldUsage x="-1"/>
        <fieldUsage x="4"/>
      </fieldsUsage>
    </cacheHierarchy>
    <cacheHierarchy uniqueName="[AgeAsOf].[Age-As-Of Month]" caption="Age-As-Of Month" attribute="1" defaultMemberUniqueName="[AgeAsOf].[Age-As-Of Month].[All]" allUniqueName="[AgeAsOf].[Age-As-Of Month].[All]" dimensionUniqueName="[AgeAsOf]" displayFolder="" count="2" memberValueDatatype="20" unbalanced="0" hidden="1">
      <fieldsUsage count="2">
        <fieldUsage x="-1"/>
        <fieldUsage x="3"/>
      </fieldsUsage>
    </cacheHierarchy>
    <cacheHierarchy uniqueName="[AgeAsOf].[Age-As-Of Year]" caption="Age-As-Of Year" attribute="1" defaultMemberUniqueName="[AgeAsOf].[Age-As-Of Year].[All]" allUniqueName="[AgeAsOf].[Age-As-Of Year].[All]" dimensionUniqueName="[AgeAsOf]" displayFolder="" count="2" memberValueDatatype="20" unbalanced="0" hidden="1">
      <fieldsUsage count="2">
        <fieldUsage x="-1"/>
        <fieldUsage x="2"/>
      </fieldsUsage>
    </cacheHierarchy>
    <cacheHierarchy uniqueName="[AgingPeriods].[Aging Period]" caption="Aging Period" attribute="1" defaultMemberUniqueName="[AgingPeriods].[Aging Period].[All]" allUniqueName="[AgingPeriods].[Aging Period].[All]" dimensionUniqueName="[AgingPeriods]" displayFolder="" count="0" memberValueDatatype="20" unbalanced="0" hidden="1"/>
    <cacheHierarchy uniqueName="[AgingPeriods].[From]" caption="From" attribute="1" defaultMemberUniqueName="[AgingPeriods].[From].[All]" allUniqueName="[AgingPeriods].[From].[All]" dimensionUniqueName="[AgingPeriods]" displayFolder="" count="0" memberValueDatatype="20" unbalanced="0" hidden="1"/>
    <cacheHierarchy uniqueName="[AgingPeriods].[Name]" caption="Name" attribute="1" defaultMemberUniqueName="[AgingPeriods].[Name].[All]" allUniqueName="[AgingPeriods].[Name].[All]" dimensionUniqueName="[AgingPeriods]" displayFolder="" count="0" memberValueDatatype="130" unbalanced="0" hidden="1"/>
    <cacheHierarchy uniqueName="[AgingPeriods].[To]" caption="To" attribute="1" defaultMemberUniqueName="[AgingPeriods].[To].[All]" allUniqueName="[AgingPeriods].[To].[All]" dimensionUniqueName="[AgingPeriods]" displayFolder="" count="0" memberValueDatatype="20" unbalanced="0" hidden="1"/>
    <cacheHierarchy uniqueName="[APDocuments].[Document Type]" caption="Document Type" attribute="1" defaultMemberUniqueName="[APDocuments].[Document Type].[All]" allUniqueName="[APDocuments].[Document Type].[All]" dimensionUniqueName="[APDocuments]" displayFolder="" count="0" memberValueDatatype="2" unbalanced="0" hidden="1"/>
    <cacheHierarchy uniqueName="[APDocuments].[Original Amount]" caption="Original Amount" attribute="1" defaultMemberUniqueName="[APDocuments].[Original Amount].[All]" allUniqueName="[APDocuments].[Original Amount].[All]" dimensionUniqueName="[APDocuments]" displayFolder="" count="0" memberValueDatatype="5" unbalanced="0" hidden="1"/>
    <cacheHierarchy uniqueName="[APDocuments].[Transaction Type]" caption="Transaction Type" attribute="1" defaultMemberUniqueName="[APDocuments].[Transaction Type].[All]" allUniqueName="[APDocuments].[Transaction Type].[All]" dimensionUniqueName="[APDocuments]" displayFolder="" count="0" memberValueDatatype="2" unbalanced="0" hidden="1"/>
    <cacheHierarchy uniqueName="[APDocuments].[UNIQ]" caption="UNIQ" attribute="1" defaultMemberUniqueName="[APDocuments].[UNIQ].[All]" allUniqueName="[APDocuments].[UNIQ].[All]" dimensionUniqueName="[APDocuments]" displayFolder="" count="0" memberValueDatatype="130" unbalanced="0" hidden="1"/>
    <cacheHierarchy uniqueName="[APPayments].[Document Type]" caption="Document Type" attribute="1" defaultMemberUniqueName="[APPayments].[Document Type].[All]" allUniqueName="[APPayments].[Document Type].[All]" dimensionUniqueName="[APPayments]" displayFolder="" count="0" memberValueDatatype="2" unbalanced="0" hidden="1"/>
    <cacheHierarchy uniqueName="[APPayments].[Receipt Amount]" caption="Receipt Amount" attribute="1" defaultMemberUniqueName="[APPayments].[Receipt Amount].[All]" allUniqueName="[APPayments].[Receipt Amount].[All]" dimensionUniqueName="[APPayments]" displayFolder="" count="0" memberValueDatatype="5" unbalanced="0" hidden="1"/>
    <cacheHierarchy uniqueName="[APPayments].[Transaction Type]" caption="Transaction Type" attribute="1" defaultMemberUniqueName="[APPayments].[Transaction Type].[All]" allUniqueName="[APPayments].[Transaction Type].[All]" dimensionUniqueName="[APPayments]" displayFolder="" count="0" memberValueDatatype="2" unbalanced="0" hidden="1"/>
    <cacheHierarchy uniqueName="[APPayments].[UNIQ]" caption="UNIQ" attribute="1" defaultMemberUniqueName="[APPayments].[UNIQ].[All]" allUniqueName="[APPayments].[UNIQ].[All]" dimensionUniqueName="[APPayments]" displayFolder="" count="0" memberValueDatatype="130" unbalanced="0" hidden="1"/>
    <cacheHierarchy uniqueName="[ARDocuments].[Document Type]" caption="Document Type" attribute="1" defaultMemberUniqueName="[ARDocuments].[Document Type].[All]" allUniqueName="[ARDocuments].[Document Type].[All]" dimensionUniqueName="[ARDocuments]" displayFolder="" count="0" memberValueDatatype="2" unbalanced="0" hidden="1"/>
    <cacheHierarchy uniqueName="[ARDocuments].[Original Amount]" caption="Original Amount" attribute="1" defaultMemberUniqueName="[ARDocuments].[Original Amount].[All]" allUniqueName="[ARDocuments].[Original Amount].[All]" dimensionUniqueName="[ARDocuments]" displayFolder="" count="0" memberValueDatatype="5" unbalanced="0" hidden="1"/>
    <cacheHierarchy uniqueName="[ARDocuments].[Remaining Amount]" caption="Remaining Amount" attribute="1" defaultMemberUniqueName="[ARDocuments].[Remaining Amount].[All]" allUniqueName="[ARDocuments].[Remaining Amount].[All]" dimensionUniqueName="[ARDocuments]" displayFolder="" count="0" memberValueDatatype="5" unbalanced="0" hidden="1"/>
    <cacheHierarchy uniqueName="[ARDocuments].[Transaction Type]" caption="Transaction Type" attribute="1" defaultMemberUniqueName="[ARDocuments].[Transaction Type].[All]" allUniqueName="[ARDocuments].[Transaction Type].[All]" dimensionUniqueName="[ARDocuments]" displayFolder="" count="0" memberValueDatatype="2" unbalanced="0" hidden="1"/>
    <cacheHierarchy uniqueName="[ARDocuments].[UNIQ]" caption="UNIQ" attribute="1" defaultMemberUniqueName="[ARDocuments].[UNIQ].[All]" allUniqueName="[ARDocuments].[UNIQ].[All]" dimensionUniqueName="[ARDocuments]" displayFolder="" count="0" memberValueDatatype="130" unbalanced="0" hidden="1"/>
    <cacheHierarchy uniqueName="[ARReceipts].[Document Type]" caption="Document Type" attribute="1" defaultMemberUniqueName="[ARReceipts].[Document Type].[All]" allUniqueName="[ARReceipts].[Document Type].[All]" dimensionUniqueName="[ARReceipts]" displayFolder="" count="0" memberValueDatatype="2" unbalanced="0" hidden="1"/>
    <cacheHierarchy uniqueName="[ARReceipts].[Receipt Amount]" caption="Receipt Amount" attribute="1" defaultMemberUniqueName="[ARReceipts].[Receipt Amount].[All]" allUniqueName="[ARReceipts].[Receipt Amount].[All]" dimensionUniqueName="[ARReceipts]" displayFolder="" count="0" memberValueDatatype="5" unbalanced="0" hidden="1"/>
    <cacheHierarchy uniqueName="[ARReceipts].[Transaction Type]" caption="Transaction Type" attribute="1" defaultMemberUniqueName="[ARReceipts].[Transaction Type].[All]" allUniqueName="[ARReceipts].[Transaction Type].[All]" dimensionUniqueName="[ARReceipts]" displayFolder="" count="0" memberValueDatatype="2" unbalanced="0" hidden="1"/>
    <cacheHierarchy uniqueName="[ARReceipts].[UNIQ]" caption="UNIQ" attribute="1" defaultMemberUniqueName="[ARReceipts].[UNIQ].[All]" allUniqueName="[ARReceipts].[UNIQ].[All]" dimensionUniqueName="[ARReceipts]" displayFolder="" count="0" memberValueDatatype="130" unbalanced="0" hidden="1"/>
    <cacheHierarchy uniqueName="[Calendar].[DateKey]" caption="DateKey" attribute="1" time="1" defaultMemberUniqueName="[Calendar].[DateKey].[All]" allUniqueName="[Calendar].[DateKey].[All]" dimensionUniqueName="[Calendar]" displayFolder="" count="0" memberValueDatatype="130" unbalanced="0" hidden="1"/>
    <cacheHierarchy uniqueName="[Calendar].[TransDate]" caption="TransDate" attribute="1" time="1" keyAttribute="1" defaultMemberUniqueName="[Calendar].[TransDate].[All]" allUniqueName="[Calendar].[TransDate].[All]" dimensionUniqueName="[Calendar]" displayFolder="" count="0" memberValueDatatype="7" unbalanced="0" hidden="1"/>
    <cacheHierarchy uniqueName="[COA].[Unformatted Account]" caption="Unformatted Account" attribute="1" defaultMemberUniqueName="[COA].[Unformatted Account].[All]" allUniqueName="[COA].[Unformatted Account].[All]" dimensionUniqueName="[COA]" displayFolder="" count="0" memberValueDatatype="130" unbalanced="0" hidden="1"/>
    <cacheHierarchy uniqueName="[DocumentType].[DOCTYPEID]" caption="DOCTYPEID" attribute="1" defaultMemberUniqueName="[DocumentType].[DOCTYPEID].[All]" allUniqueName="[DocumentType].[DOCTYPEID].[All]" dimensionUniqueName="[DocumentType]" displayFolder="" count="0" memberValueDatatype="20" unbalanced="0" hidden="1"/>
    <cacheHierarchy uniqueName="[GL Entries].[Amout]" caption="Amout" attribute="1" defaultMemberUniqueName="[GL Entries].[Amout].[All]" allUniqueName="[GL Entries].[Amout].[All]" dimensionUniqueName="[GL Entries]" displayFolder="" count="0" memberValueDatatype="5" unbalanced="0" hidden="1"/>
    <cacheHierarchy uniqueName="[GL Entries].[Cr]" caption="Cr" attribute="1" defaultMemberUniqueName="[GL Entries].[Cr].[All]" allUniqueName="[GL Entries].[Cr].[All]" dimensionUniqueName="[GL Entries]" displayFolder="" count="0" memberValueDatatype="5" unbalanced="0" hidden="1"/>
    <cacheHierarchy uniqueName="[GL Entries].[DRILLDWNLK]" caption="DRILLDWNLK" attribute="1" defaultMemberUniqueName="[GL Entries].[DRILLDWNLK].[All]" allUniqueName="[GL Entries].[DRILLDWNLK].[All]" dimensionUniqueName="[GL Entries]" displayFolder="" count="0" memberValueDatatype="5" unbalanced="0" hidden="1"/>
    <cacheHierarchy uniqueName="[GL Entries].[Dt]" caption="Dt" attribute="1" defaultMemberUniqueName="[GL Entries].[Dt].[All]" allUniqueName="[GL Entries].[Dt].[All]" dimensionUniqueName="[GL Entries]" displayFolder="" count="0" memberValueDatatype="5" unbalanced="0" hidden="1"/>
    <cacheHierarchy uniqueName="[GL Entries].[Posting Date]" caption="Posting Date" attribute="1" time="1" defaultMemberUniqueName="[GL Entries].[Posting Date].[All]" allUniqueName="[GL Entries].[Posting Date].[All]" dimensionUniqueName="[GL Entries]" displayFolder="" count="0" memberValueDatatype="7" unbalanced="0" hidden="1"/>
    <cacheHierarchy uniqueName="[GL Entries].[Quantity]" caption="Quantity" attribute="1" defaultMemberUniqueName="[GL Entries].[Quantity].[All]" allUniqueName="[GL Entries].[Quantity].[All]" dimensionUniqueName="[GL Entries]" displayFolder="" count="0" memberValueDatatype="5" unbalanced="0" hidden="1"/>
    <cacheHierarchy uniqueName="[GL Entries].[Unformatted Account]" caption="Unformatted Account" attribute="1" defaultMemberUniqueName="[GL Entries].[Unformatted Account].[All]" allUniqueName="[GL Entries].[Unformatted Account].[All]" dimensionUniqueName="[GL Entries]" displayFolder="" count="0" memberValueDatatype="130" unbalanced="0" hidden="1"/>
    <cacheHierarchy uniqueName="[OpenBAL].[OPENBAL]" caption="OPENBAL" attribute="1" defaultMemberUniqueName="[OpenBAL].[OPENBAL].[All]" allUniqueName="[OpenBAL].[OPENBAL].[All]" dimensionUniqueName="[OpenBAL]" displayFolder="" count="0" memberValueDatatype="5" unbalanced="0" hidden="1"/>
    <cacheHierarchy uniqueName="[OpenBAL].[Unformatted Account]" caption="Unformatted Account" attribute="1" defaultMemberUniqueName="[OpenBAL].[Unformatted Account].[All]" allUniqueName="[OpenBAL].[Unformatted Account].[All]" dimensionUniqueName="[OpenBAL]" displayFolder="" count="0" memberValueDatatype="130" unbalanced="0" hidden="1"/>
    <cacheHierarchy uniqueName="[TimeCalc].[CALCID]" caption="CALCID" attribute="1" defaultMemberUniqueName="[TimeCalc].[CALCID].[All]" allUniqueName="[TimeCalc].[CALCID].[All]" dimensionUniqueName="[TimeCalc]" displayFolder="" count="0" memberValueDatatype="20" unbalanced="0" hidden="1"/>
    <cacheHierarchy uniqueName="[TimeCalc].[COMPID]" caption="COMPID" attribute="1" defaultMemberUniqueName="[TimeCalc].[COMPID].[All]" allUniqueName="[TimeCalc].[COMPID].[All]" dimensionUniqueName="[TimeCalc]" displayFolder="" count="0" memberValueDatatype="20" unbalanced="0" hidden="1"/>
    <cacheHierarchy uniqueName="[TransactionType].[TRXTYPEID]" caption="TRXTYPEID" attribute="1" defaultMemberUniqueName="[TransactionType].[TRXTYPEID].[All]" allUniqueName="[TransactionType].[TRXTYPEID].[All]" dimensionUniqueName="[TransactionType]" displayFolder="" count="0" memberValueDatatype="20" unbalanced="0" hidden="1"/>
    <cacheHierarchy uniqueName="[Measures].[Document Amount]" caption="Document Amount" measure="1" displayFolder="" measureGroup="ARDocuments" count="0"/>
    <cacheHierarchy uniqueName="[Measures].[Payment Amount]" caption="Payment Amount" measure="1" displayFolder="" measureGroup="ARReceipts" count="0"/>
    <cacheHierarchy uniqueName="[Measures].[Document Balance]" caption="Document Balance" measure="1" displayFolder="" measureGroup="ARDocuments" count="0" oneField="1">
      <fieldsUsage count="1">
        <fieldUsage x="7"/>
      </fieldsUsage>
    </cacheHierarchy>
    <cacheHierarchy uniqueName="[Measures].[Aged Balance]" caption="Aged Balance" measure="1" displayFolder="" measureGroup="ARDocuments" count="0"/>
    <cacheHierarchy uniqueName="[Measures].[MATBilling]" caption="MATBilling" measure="1" displayFolder="" measureGroup="ARDocuments" count="0" oneField="1">
      <fieldsUsage count="1">
        <fieldUsage x="0"/>
      </fieldsUsage>
    </cacheHierarchy>
    <cacheHierarchy uniqueName="[Measures].[DSO]" caption="DSO" measure="1" displayFolder="" measureGroup="ARDocuments" count="0" oneField="1">
      <fieldsUsage count="1">
        <fieldUsage x="1"/>
      </fieldsUsage>
    </cacheHierarchy>
    <cacheHierarchy uniqueName="[Measures].[AP Document Amount]" caption="AP Document Amount" measure="1" displayFolder="" measureGroup="APDocuments" count="0"/>
    <cacheHierarchy uniqueName="[Measures].[AP Payment Amount]" caption="AP Payment Amount" measure="1" displayFolder="" measureGroup="APPayments" count="0"/>
    <cacheHierarchy uniqueName="[Measures].[AP Document Balance]" caption="AP Document Balance" measure="1" displayFolder="" measureGroup="APDocuments" count="0"/>
    <cacheHierarchy uniqueName="[Measures].[AP Aged Balance]" caption="AP Aged Balance" measure="1" displayFolder="" measureGroup="APDocuments" count="0"/>
    <cacheHierarchy uniqueName="[Measures].[AP MATInvoice]" caption="AP MATInvoice" measure="1" displayFolder="" measureGroup="APDocuments" count="0"/>
    <cacheHierarchy uniqueName="[Measures].[DPO]" caption="DPO" measure="1" displayFolder="" measureGroup="APDocuments" count="0"/>
    <cacheHierarchy uniqueName="[Measures].[Transaction Amount]" caption="Transaction Amount" measure="1" displayFolder="" measureGroup="ARDocuments" count="0"/>
    <cacheHierarchy uniqueName="[Measures].[AP Transaction Amount]" caption="AP Transaction Amount" measure="1" displayFolder="" measureGroup="APDocuments" count="0"/>
    <cacheHierarchy uniqueName="[Measures].[Transaction Amount Pmt]" caption="Transaction Amount Pmt" measure="1" displayFolder="" measureGroup="ARReceipts" count="0"/>
    <cacheHierarchy uniqueName="[Measures].[Transaction Count]" caption="Transaction Count" measure="1" displayFolder="" measureGroup="ARDocuments" count="0"/>
    <cacheHierarchy uniqueName="[Measures].[Transaction Pmt Count]" caption="Transaction Pmt Count" measure="1" displayFolder="" measureGroup="ARReceipts" count="0"/>
    <cacheHierarchy uniqueName="[Measures].[Transaction Amount YTD]" caption="Transaction Amount YTD" measure="1" displayFolder="" measureGroup="ARDocuments" count="0"/>
    <cacheHierarchy uniqueName="[Measures].[Transaction Count YTD]" caption="Transaction Count YTD" measure="1" displayFolder="" measureGroup="ARDocuments" count="0"/>
    <cacheHierarchy uniqueName="[Measures].[Transaction Amount Pmt YTD]" caption="Transaction Amount Pmt YTD" measure="1" displayFolder="" measureGroup="ARReceipts" count="0"/>
    <cacheHierarchy uniqueName="[Measures].[Transaction Pmt Count YTD]" caption="Transaction Pmt Count YTD" measure="1" displayFolder="" measureGroup="ARReceipts" count="0"/>
    <cacheHierarchy uniqueName="[Measures].[AP Transaction Count]" caption="AP Transaction Count" measure="1" displayFolder="" measureGroup="APDocuments" count="0"/>
    <cacheHierarchy uniqueName="[Measures].[AP Transaction Amount Pmt]" caption="AP Transaction Amount Pmt" measure="1" displayFolder="" measureGroup="APPayments" count="0"/>
    <cacheHierarchy uniqueName="[Measures].[AP Transaction Pmt Count]" caption="AP Transaction Pmt Count" measure="1" displayFolder="" measureGroup="APPayments" count="0"/>
    <cacheHierarchy uniqueName="[Measures].[AP Payment Amount YTD]" caption="AP Payment Amount YTD" measure="1" displayFolder="" measureGroup="APPayments" count="0"/>
    <cacheHierarchy uniqueName="[Measures].[AP Transaction Amount YTD]" caption="AP Transaction Amount YTD" measure="1" displayFolder="" measureGroup="APDocuments" count="0"/>
    <cacheHierarchy uniqueName="[Measures].[AP Transaction Count YTD]" caption="AP Transaction Count YTD" measure="1" displayFolder="" measureGroup="APDocuments" count="0"/>
    <cacheHierarchy uniqueName="[Measures].[AP Transaction Pmt Count YTD]" caption="AP Transaction Pmt Count YTD" measure="1" displayFolder="" measureGroup="APPayments" count="0"/>
    <cacheHierarchy uniqueName="[Measures].[CY NET]" caption="CY NET" measure="1" displayFolder="" measureGroup="GL Entries" count="0"/>
    <cacheHierarchy uniqueName="[Measures].[CY QTD]" caption="CY QTD" measure="1" displayFolder="" measureGroup="GL Entries" count="0"/>
    <cacheHierarchy uniqueName="[Measures].[CY YTD]" caption="CY YTD" measure="1" displayFolder="" measureGroup="GL Entries" count="0"/>
    <cacheHierarchy uniqueName="[Measures].[LY NET]" caption="LY NET" measure="1" displayFolder="" measureGroup="GL Entries" count="0"/>
    <cacheHierarchy uniqueName="[Measures].[LY QTD]" caption="LY QTD" measure="1" displayFolder="" measureGroup="GL Entries" count="0"/>
    <cacheHierarchy uniqueName="[Measures].[LY YTD]" caption="LY YTD" measure="1" displayFolder="" measureGroup="GL Entries" count="0"/>
    <cacheHierarchy uniqueName="[Measures].[Total]" caption="Total" measure="1" displayFolder="" measureGroup="GL Entries" count="0"/>
    <cacheHierarchy uniqueName="[Measures].[BGT NET]" caption="BGT NET" measure="1" displayFolder="" measureGroup="Actual Budget" count="0"/>
    <cacheHierarchy uniqueName="[Measures].[BGT QTD]" caption="BGT QTD" measure="1" displayFolder="" measureGroup="Actual Budget" count="0"/>
    <cacheHierarchy uniqueName="[Measures].[BGT YTD]" caption="BGT YTD" measure="1" displayFolder="" measureGroup="Actual Budget" count="0"/>
    <cacheHierarchy uniqueName="[Measures].[CY BAL]" caption="CY BAL" measure="1" displayFolder="" measureGroup="Actual Budget" count="0"/>
    <cacheHierarchy uniqueName="[Measures].[LY BAL]" caption="LY BAL" measure="1" displayFolder="" measureGroup="Actual Budget" count="0"/>
    <cacheHierarchy uniqueName="[Measures].[YOY NET %]" caption="YOY NET %" measure="1" displayFolder="" measureGroup="GL Entries" count="0"/>
    <cacheHierarchy uniqueName="[Measures].[YOY NET $]" caption="YOY NET $" measure="1" displayFolder="" measureGroup="GL Entries" count="0"/>
    <cacheHierarchy uniqueName="[Measures].[YOY BAL $]" caption="YOY BAL $" measure="1" displayFolder="" measureGroup="Actual Budget" count="0"/>
    <cacheHierarchy uniqueName="[Measures].[YOY QTD $]" caption="YOY QTD $" measure="1" displayFolder="" measureGroup="GL Entries" count="0"/>
    <cacheHierarchy uniqueName="[Measures].[YOY YTD $]" caption="YOY YTD $" measure="1" displayFolder="" measureGroup="GL Entries" count="0"/>
    <cacheHierarchy uniqueName="[Measures].[AvB NET $]" caption="AvB NET $" measure="1" displayFolder="" measureGroup="GL Entries" count="0"/>
    <cacheHierarchy uniqueName="[Measures].[AvB QTD $]" caption="AvB QTD $" measure="1" displayFolder="" measureGroup="GL Entries" count="0"/>
    <cacheHierarchy uniqueName="[Measures].[AvB YTD $]" caption="AvB YTD $" measure="1" displayFolder="" measureGroup="GL Entries" count="0"/>
    <cacheHierarchy uniqueName="[Measures].[AvB QTD %]" caption="AvB QTD %" measure="1" displayFolder="" measureGroup="GL Entries" count="0"/>
    <cacheHierarchy uniqueName="[Measures].[AvB NET %]" caption="AvB NET %" measure="1" displayFolder="" measureGroup="GL Entries" count="0"/>
    <cacheHierarchy uniqueName="[Measures].[AvB YTD %]" caption="AvB YTD %" measure="1" displayFolder="" measureGroup="GL Entries" count="0"/>
    <cacheHierarchy uniqueName="[Measures].[YOY QTD %]" caption="YOY QTD %" measure="1" displayFolder="" measureGroup="GL Entries" count="0"/>
    <cacheHierarchy uniqueName="[Measures].[YOY YTD %]" caption="YOY YTD %" measure="1" displayFolder="" measureGroup="GL Entries" count="0"/>
    <cacheHierarchy uniqueName="[Measures].[YOY BAL %]" caption="YOY BAL %" measure="1" displayFolder="" measureGroup="Actual Budget" count="0"/>
    <cacheHierarchy uniqueName="[Measures].[AP Aged Cash Requirements]" caption="AP Aged Cash Requirements" measure="1" displayFolder="" measureGroup="APDocuments" count="0"/>
    <cacheHierarchy uniqueName="[Measures].[AP Current Amount]" caption="AP Current Amount" measure="1" displayFolder="" measureGroup="APDocuments" count="0"/>
    <cacheHierarchy uniqueName="[Measures].[Days Over]" caption="Days Over" measure="1" displayFolder="" measureGroup="ARDocuments" count="0"/>
    <cacheHierarchy uniqueName="[Measures].[AP Days Over]" caption="AP Days Over" measure="1" displayFolder="" measureGroup="APDocuments" count="0"/>
    <cacheHierarchy uniqueName="[Measures].[Current Amount]" caption="Current Amount" measure="1" displayFolder="" measureGroup="ARDocuments" count="0"/>
    <cacheHierarchy uniqueName="[Measures].[Debit]" caption="Debit" measure="1" displayFolder="" measureGroup="GL Entries" count="0"/>
    <cacheHierarchy uniqueName="[Measures].[Credit]" caption="Credit" measure="1" displayFolder="" measureGroup="GL Entries" count="0"/>
    <cacheHierarchy uniqueName="[Measures].[Aged Receivable]" caption="Aged Receivable" measure="1" displayFolder="" measureGroup="ARDocuments" count="0"/>
    <cacheHierarchy uniqueName="[Measures].[__XL_Count Calendar]" caption="__XL_Count Calendar" measure="1" displayFolder="" measureGroup="Calendar" count="0" hidden="1"/>
    <cacheHierarchy uniqueName="[Measures].[_Count ARDocuments]" caption="_Count ARDocuments" measure="1" displayFolder="" measureGroup="ARDocuments" count="0" hidden="1"/>
    <cacheHierarchy uniqueName="[Measures].[_Count ARReceipts]" caption="_Count ARReceipts" measure="1" displayFolder="" measureGroup="ARReceipts" count="0" hidden="1"/>
    <cacheHierarchy uniqueName="[Measures].[__XL_Count AgeAsOf]" caption="__XL_Count AgeAsOf" measure="1" displayFolder="" measureGroup="AgeAsOf" count="0" hidden="1"/>
    <cacheHierarchy uniqueName="[Measures].[_Count Customer Group]" caption="_Count Customer Group" measure="1" displayFolder="" measureGroup="Customer Group" count="0" hidden="1"/>
    <cacheHierarchy uniqueName="[Measures].[_Count Customers]" caption="_Count Customers" measure="1" displayFolder="" measureGroup="Customers" count="0" hidden="1"/>
    <cacheHierarchy uniqueName="[Measures].[__XL_Count TransactionType]" caption="__XL_Count TransactionType" measure="1" displayFolder="" measureGroup="TransactionType" count="0" hidden="1"/>
    <cacheHierarchy uniqueName="[Measures].[__XL_Count DocumentType]" caption="__XL_Count DocumentType" measure="1" displayFolder="" measureGroup="DocumentType" count="0" hidden="1"/>
    <cacheHierarchy uniqueName="[Measures].[__XL_Count AgingPeriods]" caption="__XL_Count AgingPeriods" measure="1" displayFolder="" measureGroup="AgingPeriods" count="0" hidden="1"/>
    <cacheHierarchy uniqueName="[Measures].[_Count APDocuments]" caption="_Count APDocuments" measure="1" displayFolder="" measureGroup="APDocuments" count="0" hidden="1"/>
    <cacheHierarchy uniqueName="[Measures].[_Count APPayments]" caption="_Count APPayments" measure="1" displayFolder="" measureGroup="APPayments" count="0" hidden="1"/>
    <cacheHierarchy uniqueName="[Measures].[_Count Vendor Group]" caption="_Count Vendor Group" measure="1" displayFolder="" measureGroup="Vendor Group" count="0" hidden="1"/>
    <cacheHierarchy uniqueName="[Measures].[_Count Vendor]" caption="_Count Vendor" measure="1" displayFolder="" measureGroup="Vendor" count="0" hidden="1"/>
    <cacheHierarchy uniqueName="[Measures].[_Count COA]" caption="_Count COA" measure="1" displayFolder="" measureGroup="COA" count="0" hidden="1"/>
    <cacheHierarchy uniqueName="[Measures].[_Count Actual Budget]" caption="_Count Actual Budget" measure="1" displayFolder="" measureGroup="Actual Budget" count="0" hidden="1"/>
    <cacheHierarchy uniqueName="[Measures].[_Count GL Entries]" caption="_Count GL Entries" measure="1" displayFolder="" measureGroup="GL Entries" count="0" hidden="1"/>
    <cacheHierarchy uniqueName="[Measures].[__XL_Count TimeCalc]" caption="__XL_Count TimeCalc" measure="1" displayFolder="" measureGroup="TimeCalc" count="0" hidden="1"/>
    <cacheHierarchy uniqueName="[Measures].[_Count OpenBAL]" caption="_Count OpenBAL" measure="1" displayFolder="" measureGroup="OpenBAL" count="0" hidden="1"/>
    <cacheHierarchy uniqueName="[Measures].[__XL_Count of Models]" caption="__XL_Count of Models" measure="1" displayFolder="" count="0" hidden="1"/>
    <cacheHierarchy uniqueName="[Measures].[Last Date]" caption="Last Date" measure="1" displayFolder="" measureGroup="Calendar" count="0" hidden="1"/>
    <cacheHierarchy uniqueName="[Measures].[Last Date AagAsOf]" caption="Last Date AagAsOf" measure="1" displayFolder="" measureGroup="AgeAsOf" count="0" hidden="1"/>
    <cacheHierarchy uniqueName="[Measures].[CALC_ID]" caption="CALC_ID" measure="1" displayFolder="" measureGroup="TimeCalc" count="0" hidden="1"/>
    <cacheHierarchy uniqueName="[Measures].[COMP_ID]" caption="COMP_ID" measure="1" displayFolder="" measureGroup="TimeCalc" count="0" hidden="1"/>
    <cacheHierarchy uniqueName="[Measures].[Account Description]" caption="Account Description" measure="1" displayFolder="" measureGroup="COA" count="0" hidden="1"/>
    <cacheHierarchy uniqueName="[Measures].[Account Nbr]" caption="Account Nbr" measure="1" displayFolder="" measureGroup="COA" count="0" hidden="1"/>
  </cacheHierarchies>
  <kpis count="0"/>
  <dimensions count="15">
    <dimension name="APDocuments" uniqueName="[APDocuments]" caption="APDocuments"/>
    <dimension name="APPayments" uniqueName="[APPayments]" caption="APPayments"/>
    <dimension name="ARDocuments" uniqueName="[ARDocuments]" caption="ARDocuments"/>
    <dimension name="ARReceipts" uniqueName="[ARReceipts]" caption="ARReceipts"/>
    <dimension name="Calendar" uniqueName="[Calendar]" caption="Calendar"/>
    <dimension name="COA" uniqueName="[COA]" caption="COA"/>
    <dimension name="Customer Group" uniqueName="[Customer Group]" caption="Customer Group"/>
    <dimension name="Customers" uniqueName="[Customers]" caption="Customers"/>
    <dimension name="DocumentType" uniqueName="[DocumentType]" caption="DocumentType"/>
    <dimension name="GL Entries" uniqueName="[GL Entries]" caption="GL Entries"/>
    <dimension measure="1" name="Measures" uniqueName="[Measures]" caption="Measures"/>
    <dimension name="TimeCalc" uniqueName="[TimeCalc]" caption="TimeCalc"/>
    <dimension name="TransactionType" uniqueName="[TransactionType]" caption="TransactionType"/>
    <dimension name="Vendor" uniqueName="[Vendor]" caption="Vendor"/>
    <dimension name="Vendor Group" uniqueName="[Vendor Group]" caption="Vendor Group"/>
  </dimensions>
  <measureGroups count="18">
    <measureGroup name="Actual Budget" caption="Actual Budget"/>
    <measureGroup name="AgeAsOf" caption="AgeAsOf"/>
    <measureGroup name="AgingPeriods" caption="AgingPeriods"/>
    <measureGroup name="APDocuments" caption="APDocuments"/>
    <measureGroup name="APPayments" caption="APPayments"/>
    <measureGroup name="ARDocuments" caption="ARDocuments"/>
    <measureGroup name="ARReceipts" caption="ARReceipts"/>
    <measureGroup name="Calendar" caption="Calendar"/>
    <measureGroup name="COA" caption="COA"/>
    <measureGroup name="Customer Group" caption="Customer Group"/>
    <measureGroup name="Customers" caption="Customers"/>
    <measureGroup name="DocumentType" caption="DocumentType"/>
    <measureGroup name="GL Entries" caption="GL Entries"/>
    <measureGroup name="OpenBAL" caption="OpenBAL"/>
    <measureGroup name="TimeCalc" caption="TimeCalc"/>
    <measureGroup name="TransactionType" caption="TransactionType"/>
    <measureGroup name="Vendor" caption="Vendor"/>
    <measureGroup name="Vendor Group" caption="Vendor Group"/>
  </measureGroups>
  <maps count="43">
    <map measureGroup="0" dimension="4"/>
    <map measureGroup="0" dimension="5"/>
    <map measureGroup="3" dimension="0"/>
    <map measureGroup="3" dimension="4"/>
    <map measureGroup="3" dimension="8"/>
    <map measureGroup="3" dimension="12"/>
    <map measureGroup="3" dimension="13"/>
    <map measureGroup="3" dimension="14"/>
    <map measureGroup="4" dimension="0"/>
    <map measureGroup="4" dimension="1"/>
    <map measureGroup="4" dimension="4"/>
    <map measureGroup="4" dimension="8"/>
    <map measureGroup="4" dimension="12"/>
    <map measureGroup="4" dimension="13"/>
    <map measureGroup="4" dimension="14"/>
    <map measureGroup="5" dimension="2"/>
    <map measureGroup="5" dimension="4"/>
    <map measureGroup="5" dimension="6"/>
    <map measureGroup="5" dimension="7"/>
    <map measureGroup="5" dimension="8"/>
    <map measureGroup="5" dimension="12"/>
    <map measureGroup="6" dimension="2"/>
    <map measureGroup="6" dimension="3"/>
    <map measureGroup="6" dimension="4"/>
    <map measureGroup="6" dimension="6"/>
    <map measureGroup="6" dimension="7"/>
    <map measureGroup="6" dimension="8"/>
    <map measureGroup="6" dimension="12"/>
    <map measureGroup="7" dimension="4"/>
    <map measureGroup="8" dimension="5"/>
    <map measureGroup="9" dimension="6"/>
    <map measureGroup="10" dimension="6"/>
    <map measureGroup="10" dimension="7"/>
    <map measureGroup="11" dimension="8"/>
    <map measureGroup="12" dimension="4"/>
    <map measureGroup="12" dimension="5"/>
    <map measureGroup="12" dimension="9"/>
    <map measureGroup="13" dimension="5"/>
    <map measureGroup="14" dimension="11"/>
    <map measureGroup="15" dimension="12"/>
    <map measureGroup="16" dimension="13"/>
    <map measureGroup="16" dimension="14"/>
    <map measureGroup="17" dimension="14"/>
  </maps>
  <extLst>
    <ext xmlns:x14="http://schemas.microsoft.com/office/spreadsheetml/2009/9/main" uri="{725AE2AE-9491-48be-B2B4-4EB974FC3084}">
      <x14:pivotCacheDefinition pivotCacheId="32"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Cache/pivotCacheDefinition11.xml><?xml version="1.0" encoding="utf-8"?>
<pivotCacheDefinition xmlns="http://schemas.openxmlformats.org/spreadsheetml/2006/main" xmlns:r="http://schemas.openxmlformats.org/officeDocument/2006/relationships" saveData="0" refreshedBy="tony" refreshedDate="41493.550265972219" createdVersion="5" refreshedVersion="5" minRefreshableVersion="3" recordCount="0" supportSubquery="1" supportAdvancedDrill="1">
  <cacheSource type="external" connectionId="8">
    <extLst>
      <ext xmlns:x14="http://schemas.microsoft.com/office/spreadsheetml/2009/9/main" uri="{F057638F-6D5F-4e77-A914-E7F072B9BCA8}">
        <x14:sourceConnection name="ThisWorkbookDataModel"/>
      </ext>
    </extLst>
  </cacheSource>
  <cacheFields count="12">
    <cacheField name="[Measures].[AP MATInvoice]" caption="AP MATInvoice" numFmtId="0" hierarchy="202" level="32767"/>
    <cacheField name="[Measures].[DPO]" caption="DPO" numFmtId="0" hierarchy="203" level="32767"/>
    <cacheField name="[AgeAsOf].[Age-As-Of Year].[Age-As-Of Year]" caption="Age-As-Of Year" numFmtId="0" hierarchy="154" level="1">
      <sharedItems containsSemiMixedTypes="0" containsNonDate="0" containsString="0"/>
    </cacheField>
    <cacheField name="[AgeAsOf].[Age-As-Of Month].[Age-As-Of Month]" caption="Age-As-Of Month" numFmtId="0" hierarchy="153" level="1">
      <sharedItems containsSemiMixedTypes="0" containsNonDate="0" containsString="0"/>
    </cacheField>
    <cacheField name="[AgeAsOf].[Age-As-Of Day].[Age-As-Of Day]" caption="Age-As-Of Day" numFmtId="0" hierarchy="152" level="1">
      <sharedItems containsSemiMixedTypes="0" containsNonDate="0" containsString="0"/>
    </cacheField>
    <cacheField name="[Calendar].[CalendarYear].[CalendarYear]" caption="CalendarYear" numFmtId="0" hierarchy="60" level="1">
      <sharedItems containsSemiMixedTypes="0" containsNonDate="0" containsString="0"/>
    </cacheField>
    <cacheField name="[Calendar].[MonthOfYear].[MonthOfYear]" caption="MonthOfYear" numFmtId="0" hierarchy="69" level="1">
      <sharedItems containsSemiMixedTypes="0" containsNonDate="0" containsString="0"/>
    </cacheField>
    <cacheField name="[Measures].[AP Document Balance]" caption="AP Document Balance" numFmtId="0" hierarchy="200" level="32767"/>
    <cacheField name="[Calendar].[YR-MTH].[YR-MTH]" caption="YR-MTH" numFmtId="0" hierarchy="72" level="1">
      <sharedItems containsBlank="1" count="20">
        <s v=""/>
        <s v="2019-01"/>
        <s v="2019-02"/>
        <s v="2019-03"/>
        <s v="2019-04"/>
        <s v="2019-05"/>
        <s v="2019-06"/>
        <s v="2019-07"/>
        <s v="2019-08"/>
        <s v="2019-09"/>
        <s v="2019-10"/>
        <s v="2019-11"/>
        <s v="2019-12"/>
        <s v="2020-01"/>
        <s v="2020-02"/>
        <s v="2020-03"/>
        <s v="2020-04"/>
        <s v="2020-05"/>
        <s v="2020-06"/>
        <m/>
      </sharedItems>
      <extLst>
        <ext xmlns:x15="http://schemas.microsoft.com/office/spreadsheetml/2010/11/main" uri="{4F2E5C28-24EA-4eb8-9CBF-B6C8F9C3D259}">
          <x15:cachedUniqueNames>
            <x15:cachedUniqueName index="0" name="[Calendar].[YR-MTH].&amp;[]"/>
            <x15:cachedUniqueName index="1" name="[Calendar].[YR-MTH].&amp;[2019-01]"/>
            <x15:cachedUniqueName index="2" name="[Calendar].[YR-MTH].&amp;[2019-02]"/>
            <x15:cachedUniqueName index="3" name="[Calendar].[YR-MTH].&amp;[2019-03]"/>
            <x15:cachedUniqueName index="4" name="[Calendar].[YR-MTH].&amp;[2019-04]"/>
            <x15:cachedUniqueName index="5" name="[Calendar].[YR-MTH].&amp;[2019-05]"/>
            <x15:cachedUniqueName index="6" name="[Calendar].[YR-MTH].&amp;[2019-06]"/>
            <x15:cachedUniqueName index="7" name="[Calendar].[YR-MTH].&amp;[2019-07]"/>
            <x15:cachedUniqueName index="8" name="[Calendar].[YR-MTH].&amp;[2019-08]"/>
            <x15:cachedUniqueName index="9" name="[Calendar].[YR-MTH].&amp;[2019-09]"/>
            <x15:cachedUniqueName index="10" name="[Calendar].[YR-MTH].&amp;[2019-10]"/>
            <x15:cachedUniqueName index="11" name="[Calendar].[YR-MTH].&amp;[2019-11]"/>
            <x15:cachedUniqueName index="12" name="[Calendar].[YR-MTH].&amp;[2019-12]"/>
            <x15:cachedUniqueName index="13" name="[Calendar].[YR-MTH].&amp;[2020-01]"/>
            <x15:cachedUniqueName index="14" name="[Calendar].[YR-MTH].&amp;[2020-02]"/>
            <x15:cachedUniqueName index="15" name="[Calendar].[YR-MTH].&amp;[2020-03]"/>
            <x15:cachedUniqueName index="16" name="[Calendar].[YR-MTH].&amp;[2020-04]"/>
            <x15:cachedUniqueName index="17" name="[Calendar].[YR-MTH].&amp;[2020-05]"/>
            <x15:cachedUniqueName index="18" name="[Calendar].[YR-MTH].&amp;[2020-06]"/>
            <x15:cachedUniqueName index="19" name="[Calendar].[YR-MTH].&amp;"/>
          </x15:cachedUniqueNames>
        </ext>
      </extLst>
    </cacheField>
    <cacheField name="[Vendor].[Vendor Number].[Vendor Number]" caption="Vendor Number" numFmtId="0" hierarchy="135" level="1">
      <sharedItems containsSemiMixedTypes="0" containsNonDate="0" containsString="0"/>
    </cacheField>
    <cacheField name="[Vendor].[State].[State]" caption="State" numFmtId="0" hierarchy="131" level="1">
      <sharedItems containsSemiMixedTypes="0" containsNonDate="0" containsString="0"/>
    </cacheField>
    <cacheField name="[Vendor Group].[Description].[Description]" caption="Description" numFmtId="0" hierarchy="139" level="1">
      <sharedItems containsSemiMixedTypes="0" containsNonDate="0" containsString="0"/>
    </cacheField>
  </cacheFields>
  <cacheHierarchies count="279">
    <cacheHierarchy uniqueName="[APDocuments].[AccountSet]" caption="AccountSet" attribute="1" defaultMemberUniqueName="[APDocuments].[AccountSet].[All]" allUniqueName="[APDocuments].[AccountSet].[All]" dimensionUniqueName="[APDocuments]" displayFolder="" count="0" memberValueDatatype="130" unbalanced="0"/>
    <cacheHierarchy uniqueName="[APDocuments].[Batch]" caption="Batch" attribute="1" defaultMemberUniqueName="[APDocuments].[Batch].[All]" allUniqueName="[APDocuments].[Batch].[All]" dimensionUniqueName="[APDocuments]" displayFolder="" count="0" memberValueDatatype="5" unbalanced="0"/>
    <cacheHierarchy uniqueName="[APDocuments].[Batch Type]" caption="Batch Type" attribute="1" defaultMemberUniqueName="[APDocuments].[Batch Type].[All]" allUniqueName="[APDocuments].[Batch Type].[All]" dimensionUniqueName="[APDocuments]" displayFolder="" count="0" memberValueDatatype="130" unbalanced="0"/>
    <cacheHierarchy uniqueName="[APDocuments].[Document Date]" caption="Document Date" attribute="1" time="1" defaultMemberUniqueName="[APDocuments].[Document Date].[All]" allUniqueName="[APDocuments].[Document Date].[All]" dimensionUniqueName="[APDocuments]" displayFolder="" count="0" memberValueDatatype="7" unbalanced="0"/>
    <cacheHierarchy uniqueName="[APDocuments].[Document Number]" caption="Document Number" attribute="1" defaultMemberUniqueName="[APDocuments].[Document Number].[All]" allUniqueName="[APDocuments].[Document Number].[All]" dimensionUniqueName="[APDocuments]" displayFolder="" count="0" memberValueDatatype="130" unbalanced="0"/>
    <cacheHierarchy uniqueName="[APDocuments].[Due Date]" caption="Due Date" attribute="1" time="1" defaultMemberUniqueName="[APDocuments].[Due Date].[All]" allUniqueName="[APDocuments].[Due Date].[All]" dimensionUniqueName="[APDocuments]" displayFolder="" count="0" memberValueDatatype="7" unbalanced="0"/>
    <cacheHierarchy uniqueName="[APDocuments].[Entry]" caption="Entry" attribute="1" defaultMemberUniqueName="[APDocuments].[Entry].[All]" allUniqueName="[APDocuments].[Entry].[All]" dimensionUniqueName="[APDocuments]" displayFolder="" count="0" memberValueDatatype="5" unbalanced="0"/>
    <cacheHierarchy uniqueName="[APDocuments].[Fully Paid]" caption="Fully Paid" attribute="1" defaultMemberUniqueName="[APDocuments].[Fully Paid].[All]" allUniqueName="[APDocuments].[Fully Paid].[All]" dimensionUniqueName="[APDocuments]" displayFolder="" count="0" memberValueDatatype="130" unbalanced="0"/>
    <cacheHierarchy uniqueName="[APDocuments].[Payment Number]" caption="Payment Number" attribute="1" defaultMemberUniqueName="[APDocuments].[Payment Number].[All]" allUniqueName="[APDocuments].[Payment Number].[All]" dimensionUniqueName="[APDocuments]" displayFolder="" count="0" memberValueDatatype="5" unbalanced="0"/>
    <cacheHierarchy uniqueName="[APDocuments].[Posting Date]" caption="Posting Date" attribute="1" time="1" defaultMemberUniqueName="[APDocuments].[Posting Date].[All]" allUniqueName="[APDocuments].[Posting Date].[All]" dimensionUniqueName="[APDocuments]" displayFolder="" count="0" memberValueDatatype="7" unbalanced="0"/>
    <cacheHierarchy uniqueName="[APDocuments].[Posting Sequence]" caption="Posting Sequence" attribute="1" defaultMemberUniqueName="[APDocuments].[Posting Sequence].[All]" allUniqueName="[APDocuments].[Posting Sequence].[All]" dimensionUniqueName="[APDocuments]" displayFolder="" count="0" memberValueDatatype="5" unbalanced="0"/>
    <cacheHierarchy uniqueName="[APDocuments].[Remaining Amount]" caption="Remaining Amount" attribute="1" defaultMemberUniqueName="[APDocuments].[Remaining Amount].[All]" allUniqueName="[APDocuments].[Remaining Amount].[All]" dimensionUniqueName="[APDocuments]" displayFolder="" count="0" memberValueDatatype="5" unbalanced="0"/>
    <cacheHierarchy uniqueName="[APDocuments].[Remit-To Location]" caption="Remit-To Location" attribute="1" defaultMemberUniqueName="[APDocuments].[Remit-To Location].[All]" allUniqueName="[APDocuments].[Remit-To Location].[All]" dimensionUniqueName="[APDocuments]" displayFolder="" count="0" memberValueDatatype="130" unbalanced="0"/>
    <cacheHierarchy uniqueName="[APDocuments].[Source Application]" caption="Source Application" attribute="1" defaultMemberUniqueName="[APDocuments].[Source Application].[All]" allUniqueName="[APDocuments].[Source Application].[All]" dimensionUniqueName="[APDocuments]" displayFolder="" count="0" memberValueDatatype="130" unbalanced="0"/>
    <cacheHierarchy uniqueName="[APDocuments].[Terms]" caption="Terms" attribute="1" defaultMemberUniqueName="[APDocuments].[Terms].[All]" allUniqueName="[APDocuments].[Terms].[All]" dimensionUniqueName="[APDocuments]" displayFolder="" count="0" memberValueDatatype="130" unbalanced="0"/>
    <cacheHierarchy uniqueName="[APDocuments].[Vendor Number]" caption="Vendor Number" attribute="1" defaultMemberUniqueName="[APDocuments].[Vendor Number].[All]" allUniqueName="[APDocuments].[Vendor Number].[All]" dimensionUniqueName="[APDocuments]" displayFolder="" count="0" memberValueDatatype="130" unbalanced="0"/>
    <cacheHierarchy uniqueName="[APPayments].[Bank Code]" caption="Bank Code" attribute="1" defaultMemberUniqueName="[APPayments].[Bank Code].[All]" allUniqueName="[APPayments].[Bank Code].[All]" dimensionUniqueName="[APPayments]" displayFolder="" count="0" memberValueDatatype="130" unbalanced="0"/>
    <cacheHierarchy uniqueName="[APPayments].[Batch Number]" caption="Batch Number" attribute="1" defaultMemberUniqueName="[APPayments].[Batch Number].[All]" allUniqueName="[APPayments].[Batch Number].[All]" dimensionUniqueName="[APPayments]" displayFolder="" count="0" memberValueDatatype="5" unbalanced="0"/>
    <cacheHierarchy uniqueName="[APPayments].[Check Date]" caption="Check Date" attribute="1" time="1" defaultMemberUniqueName="[APPayments].[Check Date].[All]" allUniqueName="[APPayments].[Check Date].[All]" dimensionUniqueName="[APPayments]" displayFolder="" count="0" memberValueDatatype="7" unbalanced="0"/>
    <cacheHierarchy uniqueName="[APPayments].[Check No]" caption="Check No" attribute="1" defaultMemberUniqueName="[APPayments].[Check No].[All]" allUniqueName="[APPayments].[Check No].[All]" dimensionUniqueName="[APPayments]" displayFolder="" count="0" memberValueDatatype="130" unbalanced="0"/>
    <cacheHierarchy uniqueName="[APPayments].[Document Number]" caption="Document Number" attribute="1" defaultMemberUniqueName="[APPayments].[Document Number].[All]" allUniqueName="[APPayments].[Document Number].[All]" dimensionUniqueName="[APPayments]" displayFolder="" count="0" memberValueDatatype="130" unbalanced="0"/>
    <cacheHierarchy uniqueName="[APPayments].[Entry Number]" caption="Entry Number" attribute="1" defaultMemberUniqueName="[APPayments].[Entry Number].[All]" allUniqueName="[APPayments].[Entry Number].[All]" dimensionUniqueName="[APPayments]" displayFolder="" count="0" memberValueDatatype="5" unbalanced="0"/>
    <cacheHierarchy uniqueName="[APPayments].[Payment Number]" caption="Payment Number" attribute="1" defaultMemberUniqueName="[APPayments].[Payment Number].[All]" allUniqueName="[APPayments].[Payment Number].[All]" dimensionUniqueName="[APPayments]" displayFolder="" count="0" memberValueDatatype="5" unbalanced="0"/>
    <cacheHierarchy uniqueName="[APPayments].[Posting Date]" caption="Posting Date" attribute="1" time="1" defaultMemberUniqueName="[APPayments].[Posting Date].[All]" allUniqueName="[APPayments].[Posting Date].[All]" dimensionUniqueName="[APPayments]" displayFolder="" count="0" memberValueDatatype="7" unbalanced="0"/>
    <cacheHierarchy uniqueName="[APPayments].[Sequence No]" caption="Sequence No" attribute="1" defaultMemberUniqueName="[APPayments].[Sequence No].[All]" allUniqueName="[APPayments].[Sequence No].[All]" dimensionUniqueName="[APPayments]" displayFolder="" count="0" memberValueDatatype="5" unbalanced="0"/>
    <cacheHierarchy uniqueName="[APPayments].[Src Doc Typ]" caption="Src Doc Typ" attribute="1" defaultMemberUniqueName="[APPayments].[Src Doc Typ].[All]" allUniqueName="[APPayments].[Src Doc Typ].[All]" dimensionUniqueName="[APPayments]" displayFolder="" count="0" memberValueDatatype="20" unbalanced="0"/>
    <cacheHierarchy uniqueName="[APPayments].[Vendor Number]" caption="Vendor Number" attribute="1" defaultMemberUniqueName="[APPayments].[Vendor Number].[All]" allUniqueName="[APPayments].[Vendor Number].[All]" dimensionUniqueName="[APPayments]" displayFolder="" count="0" memberValueDatatype="130" unbalanced="0"/>
    <cacheHierarchy uniqueName="[ARDocuments].[AccountSet]" caption="AccountSet" attribute="1" defaultMemberUniqueName="[ARDocuments].[AccountSet].[All]" allUniqueName="[ARDocuments].[AccountSet].[All]" dimensionUniqueName="[ARDocuments]" displayFolder="" count="0" memberValueDatatype="130" unbalanced="0"/>
    <cacheHierarchy uniqueName="[ARDocuments].[Bank Code]" caption="Bank Code" attribute="1" defaultMemberUniqueName="[ARDocuments].[Bank Code].[All]" allUniqueName="[ARDocuments].[Bank Code].[All]" dimensionUniqueName="[ARDocuments]" displayFolder="" count="0" memberValueDatatype="130" unbalanced="0"/>
    <cacheHierarchy uniqueName="[ARDocuments].[Batch]" caption="Batch" attribute="1" defaultMemberUniqueName="[ARDocuments].[Batch].[All]" allUniqueName="[ARDocuments].[Batch].[All]" dimensionUniqueName="[ARDocuments]" displayFolder="" count="0" memberValueDatatype="5" unbalanced="0"/>
    <cacheHierarchy uniqueName="[ARDocuments].[Batch Type]" caption="Batch Type" attribute="1" defaultMemberUniqueName="[ARDocuments].[Batch Type].[All]" allUniqueName="[ARDocuments].[Batch Type].[All]" dimensionUniqueName="[ARDocuments]" displayFolder="" count="0" memberValueDatatype="130" unbalanced="0"/>
    <cacheHierarchy uniqueName="[ARDocuments].[CheckReceipt No]" caption="CheckReceipt No" attribute="1" defaultMemberUniqueName="[ARDocuments].[CheckReceipt No].[All]" allUniqueName="[ARDocuments].[CheckReceipt No].[All]" dimensionUniqueName="[ARDocuments]" displayFolder="" count="0" memberValueDatatype="130" unbalanced="0"/>
    <cacheHierarchy uniqueName="[ARDocuments].[Customer Number]" caption="Customer Number" attribute="1" defaultMemberUniqueName="[ARDocuments].[Customer Number].[All]" allUniqueName="[ARDocuments].[Customer Number].[All]" dimensionUniqueName="[ARDocuments]" displayFolder="" count="0" memberValueDatatype="130" unbalanced="0"/>
    <cacheHierarchy uniqueName="[ARDocuments].[Deposit Number]" caption="Deposit Number" attribute="1" defaultMemberUniqueName="[ARDocuments].[Deposit Number].[All]" allUniqueName="[ARDocuments].[Deposit Number].[All]" dimensionUniqueName="[ARDocuments]" displayFolder="" count="0" memberValueDatatype="5" unbalanced="0"/>
    <cacheHierarchy uniqueName="[ARDocuments].[Document Date]" caption="Document Date" attribute="1" time="1" defaultMemberUniqueName="[ARDocuments].[Document Date].[All]" allUniqueName="[ARDocuments].[Document Date].[All]" dimensionUniqueName="[ARDocuments]" displayFolder="" count="0" memberValueDatatype="7" unbalanced="0"/>
    <cacheHierarchy uniqueName="[ARDocuments].[Document Number]" caption="Document Number" attribute="1" defaultMemberUniqueName="[ARDocuments].[Document Number].[All]" allUniqueName="[ARDocuments].[Document Number].[All]" dimensionUniqueName="[ARDocuments]" displayFolder="" count="0" memberValueDatatype="130" unbalanced="0"/>
    <cacheHierarchy uniqueName="[ARDocuments].[Due Date]" caption="Due Date" attribute="1" time="1" defaultMemberUniqueName="[ARDocuments].[Due Date].[All]" allUniqueName="[ARDocuments].[Due Date].[All]" dimensionUniqueName="[ARDocuments]" displayFolder="" count="0" memberValueDatatype="7" unbalanced="0"/>
    <cacheHierarchy uniqueName="[ARDocuments].[Entry]" caption="Entry" attribute="1" defaultMemberUniqueName="[ARDocuments].[Entry].[All]" allUniqueName="[ARDocuments].[Entry].[All]" dimensionUniqueName="[ARDocuments]" displayFolder="" count="0" memberValueDatatype="5" unbalanced="0"/>
    <cacheHierarchy uniqueName="[ARDocuments].[Fully Paid]" caption="Fully Paid" attribute="1" defaultMemberUniqueName="[ARDocuments].[Fully Paid].[All]" allUniqueName="[ARDocuments].[Fully Paid].[All]" dimensionUniqueName="[ARDocuments]" displayFolder="" count="0" memberValueDatatype="130" unbalanced="0"/>
    <cacheHierarchy uniqueName="[ARDocuments].[National Account Number]" caption="National Account Number" attribute="1" defaultMemberUniqueName="[ARDocuments].[National Account Number].[All]" allUniqueName="[ARDocuments].[National Account Number].[All]" dimensionUniqueName="[ARDocuments]" displayFolder="" count="0" memberValueDatatype="130" unbalanced="0"/>
    <cacheHierarchy uniqueName="[ARDocuments].[Posting Date]" caption="Posting Date" attribute="1" time="1" defaultMemberUniqueName="[ARDocuments].[Posting Date].[All]" allUniqueName="[ARDocuments].[Posting Date].[All]" dimensionUniqueName="[ARDocuments]" displayFolder="" count="0" memberValueDatatype="7" unbalanced="0"/>
    <cacheHierarchy uniqueName="[ARDocuments].[Posting Sequence]" caption="Posting Sequence" attribute="1" defaultMemberUniqueName="[ARDocuments].[Posting Sequence].[All]" allUniqueName="[ARDocuments].[Posting Sequence].[All]" dimensionUniqueName="[ARDocuments]" displayFolder="" count="0" memberValueDatatype="5" unbalanced="0"/>
    <cacheHierarchy uniqueName="[ARDocuments].[Ship-To Location]" caption="Ship-To Location" attribute="1" defaultMemberUniqueName="[ARDocuments].[Ship-To Location].[All]" allUniqueName="[ARDocuments].[Ship-To Location].[All]" dimensionUniqueName="[ARDocuments]" displayFolder="" count="0" memberValueDatatype="130" unbalanced="0"/>
    <cacheHierarchy uniqueName="[ARDocuments].[Source Application]" caption="Source Application" attribute="1" defaultMemberUniqueName="[ARDocuments].[Source Application].[All]" allUniqueName="[ARDocuments].[Source Application].[All]" dimensionUniqueName="[ARDocuments]" displayFolder="" count="0" memberValueDatatype="130" unbalanced="0"/>
    <cacheHierarchy uniqueName="[ARDocuments].[Terms]" caption="Terms" attribute="1" defaultMemberUniqueName="[ARDocuments].[Terms].[All]" allUniqueName="[ARDocuments].[Terms].[All]" dimensionUniqueName="[ARDocuments]" displayFolder="" count="0" memberValueDatatype="130" unbalanced="0"/>
    <cacheHierarchy uniqueName="[ARReceipts].[Bank Code]" caption="Bank Code" attribute="1" defaultMemberUniqueName="[ARReceipts].[Bank Code].[All]" allUniqueName="[ARReceipts].[Bank Code].[All]" dimensionUniqueName="[ARReceipts]" displayFolder="" count="0" memberValueDatatype="130" unbalanced="0"/>
    <cacheHierarchy uniqueName="[ARReceipts].[Batch Number]" caption="Batch Number" attribute="1" defaultMemberUniqueName="[ARReceipts].[Batch Number].[All]" allUniqueName="[ARReceipts].[Batch Number].[All]" dimensionUniqueName="[ARReceipts]" displayFolder="" count="0" memberValueDatatype="5" unbalanced="0"/>
    <cacheHierarchy uniqueName="[ARReceipts].[CheckReceipt No]" caption="CheckReceipt No" attribute="1" defaultMemberUniqueName="[ARReceipts].[CheckReceipt No].[All]" allUniqueName="[ARReceipts].[CheckReceipt No].[All]" dimensionUniqueName="[ARReceipts]" displayFolder="" count="0" memberValueDatatype="130" unbalanced="0"/>
    <cacheHierarchy uniqueName="[ARReceipts].[Customer Number]" caption="Customer Number" attribute="1" defaultMemberUniqueName="[ARReceipts].[Customer Number].[All]" allUniqueName="[ARReceipts].[Customer Number].[All]" dimensionUniqueName="[ARReceipts]" displayFolder="" count="0" memberValueDatatype="130" unbalanced="0"/>
    <cacheHierarchy uniqueName="[ARReceipts].[Deposit Line Number]" caption="Deposit Line Number" attribute="1" defaultMemberUniqueName="[ARReceipts].[Deposit Line Number].[All]" allUniqueName="[ARReceipts].[Deposit Line Number].[All]" dimensionUniqueName="[ARReceipts]" displayFolder="" count="0" memberValueDatatype="3" unbalanced="0"/>
    <cacheHierarchy uniqueName="[ARReceipts].[Deposit Number]" caption="Deposit Number" attribute="1" defaultMemberUniqueName="[ARReceipts].[Deposit Number].[All]" allUniqueName="[ARReceipts].[Deposit Number].[All]" dimensionUniqueName="[ARReceipts]" displayFolder="" count="0" memberValueDatatype="5" unbalanced="0"/>
    <cacheHierarchy uniqueName="[ARReceipts].[Deposit Serial Number]" caption="Deposit Serial Number" attribute="1" defaultMemberUniqueName="[ARReceipts].[Deposit Serial Number].[All]" allUniqueName="[ARReceipts].[Deposit Serial Number].[All]" dimensionUniqueName="[ARReceipts]" displayFolder="" count="0" memberValueDatatype="3" unbalanced="0"/>
    <cacheHierarchy uniqueName="[ARReceipts].[Document Number]" caption="Document Number" attribute="1" defaultMemberUniqueName="[ARReceipts].[Document Number].[All]" allUniqueName="[ARReceipts].[Document Number].[All]" dimensionUniqueName="[ARReceipts]" displayFolder="" count="0" memberValueDatatype="130" unbalanced="0"/>
    <cacheHierarchy uniqueName="[ARReceipts].[Entry Number]" caption="Entry Number" attribute="1" defaultMemberUniqueName="[ARReceipts].[Entry Number].[All]" allUniqueName="[ARReceipts].[Entry Number].[All]" dimensionUniqueName="[ARReceipts]" displayFolder="" count="0" memberValueDatatype="5" unbalanced="0"/>
    <cacheHierarchy uniqueName="[ARReceipts].[Payment Number]" caption="Payment Number" attribute="1" defaultMemberUniqueName="[ARReceipts].[Payment Number].[All]" allUniqueName="[ARReceipts].[Payment Number].[All]" dimensionUniqueName="[ARReceipts]" displayFolder="" count="0" memberValueDatatype="5" unbalanced="0"/>
    <cacheHierarchy uniqueName="[ARReceipts].[Posting Date]" caption="Posting Date" attribute="1" time="1" defaultMemberUniqueName="[ARReceipts].[Posting Date].[All]" allUniqueName="[ARReceipts].[Posting Date].[All]" dimensionUniqueName="[ARReceipts]" displayFolder="" count="0" memberValueDatatype="7" unbalanced="0"/>
    <cacheHierarchy uniqueName="[ARReceipts].[Receipt Date]" caption="Receipt Date" attribute="1" time="1" defaultMemberUniqueName="[ARReceipts].[Receipt Date].[All]" allUniqueName="[ARReceipts].[Receipt Date].[All]" dimensionUniqueName="[ARReceipts]" displayFolder="" count="0" memberValueDatatype="7" unbalanced="0"/>
    <cacheHierarchy uniqueName="[ARReceipts].[Sequence No]" caption="Sequence No" attribute="1" defaultMemberUniqueName="[ARReceipts].[Sequence No].[All]" allUniqueName="[ARReceipts].[Sequence No].[All]" dimensionUniqueName="[ARReceipts]" displayFolder="" count="0" memberValueDatatype="5" unbalanced="0"/>
    <cacheHierarchy uniqueName="[ARReceipts].[Src Doc Typ]" caption="Src Doc Typ" attribute="1" defaultMemberUniqueName="[ARReceipts].[Src Doc Typ].[All]" allUniqueName="[ARReceipts].[Src Doc Typ].[All]" dimensionUniqueName="[ARReceipts]" displayFolder="" count="0" memberValueDatatype="2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5"/>
      </fieldsUsage>
    </cacheHierarchy>
    <cacheHierarchy uniqueName="[Calendar].[CalendarYearMonth]" caption="CalendarYearMonth" attribute="1" time="1" defaultMemberUniqueName="[Calendar].[CalendarYearMonth].[All]" allUniqueName="[Calendar].[CalendarYearMonth].[All]" dimensionUniqueName="[Calendar]" displayFolder="" count="0" memberValueDatatype="130" unbalanced="0"/>
    <cacheHierarchy uniqueName="[Calendar].[CalendarYearQtr]" caption="CalendarYearQtr" attribute="1" time="1" defaultMemberUniqueName="[Calendar].[CalendarYearQtr].[All]" allUniqueName="[Calendar].[CalendarYearQtr].[All]" dimensionUniqueName="[Calendar]" displayFolder="" count="0" memberValueDatatype="13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OfMonth]" caption="DayOfMonth" attribute="1" time="1" defaultMemberUniqueName="[Calendar].[DayOfMonth].[All]" allUniqueName="[Calendar].[DayOfMonth].[All]" dimensionUniqueName="[Calendar]" displayFolder="" count="0" memberValueDatatype="20" unbalanced="0"/>
    <cacheHierarchy uniqueName="[Calendar].[DayOfWeek]" caption="DayOfWeek" attribute="1" time="1" defaultMemberUniqueName="[Calendar].[DayOfWeek].[All]" allUniqueName="[Calendar].[DayOfWeek].[All]" dimensionUniqueName="[Calendar]" displayFolder="" count="0" memberValueDatatype="20" unbalanced="0"/>
    <cacheHierarchy uniqueName="[Calendar].[DayOfYear]" caption="DayOfYear" attribute="1" time="1" defaultMemberUniqueName="[Calendar].[DayOfYear].[All]" allUniqueName="[Calendar].[DayOfYear].[All]" dimensionUniqueName="[Calendar]" displayFolder="" count="0" memberValueDatatype="20" unbalanced="0"/>
    <cacheHierarchy uniqueName="[Calendar].[IsLastDayOfMonth]" caption="IsLastDayOfMonth" attribute="1" time="1" defaultMemberUniqueName="[Calendar].[IsLastDayOfMonth].[All]" allUniqueName="[Calendar].[IsLastDayOfMonth].[All]" dimensionUniqueName="[Calendar]" displayFolder="" count="0" memberValueDatatype="13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OfYear]" caption="MonthOfYear" attribute="1" time="1" defaultMemberUniqueName="[Calendar].[MonthOfYear].[All]" allUniqueName="[Calendar].[MonthOfYear].[All]" dimensionUniqueName="[Calendar]" displayFolder="" count="2" memberValueDatatype="20" unbalanced="0">
      <fieldsUsage count="2">
        <fieldUsage x="-1"/>
        <fieldUsage x="6"/>
      </fieldsUsage>
    </cacheHierarchy>
    <cacheHierarchy uniqueName="[Calendar].[WeekdayWeekend]" caption="WeekdayWeekend" attribute="1" time="1" defaultMemberUniqueName="[Calendar].[WeekdayWeekend].[All]" allUniqueName="[Calendar].[WeekdayWeekend].[All]" dimensionUniqueName="[Calendar]" displayFolder="" count="0" memberValueDatatype="130" unbalanced="0"/>
    <cacheHierarchy uniqueName="[Calendar].[WeekOfYear]" caption="WeekOfYear" attribute="1" time="1" defaultMemberUniqueName="[Calendar].[WeekOfYear].[All]" allUniqueName="[Calendar].[WeekOfYear].[All]" dimensionUniqueName="[Calendar]" displayFolder="" count="0" memberValueDatatype="20" unbalanced="0"/>
    <cacheHierarchy uniqueName="[Calendar].[YR-MTH]" caption="YR-MTH" attribute="1" time="1" defaultMemberUniqueName="[Calendar].[YR-MTH].[All]" allUniqueName="[Calendar].[YR-MTH].[All]" dimensionUniqueName="[Calendar]" displayFolder="" count="2" memberValueDatatype="130" unbalanced="0">
      <fieldsUsage count="2">
        <fieldUsage x="-1"/>
        <fieldUsage x="8"/>
      </fieldsUsage>
    </cacheHierarchy>
    <cacheHierarchy uniqueName="[COA].[Account Group]" caption="Account Group" attribute="1" defaultMemberUniqueName="[COA].[Account Group].[All]" allUniqueName="[COA].[Account Group].[All]" dimensionUniqueName="[COA]" displayFolder="" count="0" memberValueDatatype="130" unbalanced="0"/>
    <cacheHierarchy uniqueName="[COA].[Account Group Code]" caption="Account Group Code" attribute="1" defaultMemberUniqueName="[COA].[Account Group Code].[All]" allUniqueName="[COA].[Account Group Code].[All]" dimensionUniqueName="[COA]" displayFolder="" count="0" memberValueDatatype="130" unbalanced="0"/>
    <cacheHierarchy uniqueName="[COA].[Account Number]" caption="Account Number" attribute="1" defaultMemberUniqueName="[COA].[Account Number].[All]" allUniqueName="[COA].[Account Number].[All]" dimensionUniqueName="[COA]" displayFolder="" count="0" memberValueDatatype="130" unbalanced="0"/>
    <cacheHierarchy uniqueName="[COA].[Account Segment Code 1]" caption="Account Segment Code 1" attribute="1" defaultMemberUniqueName="[COA].[Account Segment Code 1].[All]" allUniqueName="[COA].[Account Segment Code 1].[All]" dimensionUniqueName="[COA]" displayFolder="" count="0" memberValueDatatype="130" unbalanced="0"/>
    <cacheHierarchy uniqueName="[COA].[Account Segment Code 2]" caption="Account Segment Code 2" attribute="1" defaultMemberUniqueName="[COA].[Account Segment Code 2].[All]" allUniqueName="[COA].[Account Segment Code 2].[All]" dimensionUniqueName="[COA]" displayFolder="" count="0" memberValueDatatype="130" unbalanced="0"/>
    <cacheHierarchy uniqueName="[COA].[Account Segment Code 3]" caption="Account Segment Code 3" attribute="1" defaultMemberUniqueName="[COA].[Account Segment Code 3].[All]" allUniqueName="[COA].[Account Segment Code 3].[All]" dimensionUniqueName="[COA]" displayFolder="" count="0" memberValueDatatype="130" unbalanced="0"/>
    <cacheHierarchy uniqueName="[COA].[Account Type]" caption="Account Type" attribute="1" defaultMemberUniqueName="[COA].[Account Type].[All]" allUniqueName="[COA].[Account Type].[All]" dimensionUniqueName="[COA]" displayFolder="" count="0" memberValueDatatype="130" unbalanced="0"/>
    <cacheHierarchy uniqueName="[COA].[Description]" caption="Description" attribute="1" defaultMemberUniqueName="[COA].[Description].[All]" allUniqueName="[COA].[Description].[All]" dimensionUniqueName="[COA]" displayFolder="" count="0" memberValueDatatype="130" unbalanced="0"/>
    <cacheHierarchy uniqueName="[COA].[Normal Balance]" caption="Normal Balance" attribute="1" defaultMemberUniqueName="[COA].[Normal Balance].[All]" allUniqueName="[COA].[Normal Balance].[All]" dimensionUniqueName="[COA]" displayFolder="" count="0" memberValueDatatype="3" unbalanced="0"/>
    <cacheHierarchy uniqueName="[COA].[Quantities Allowed]" caption="Quantities Allowed" attribute="1" defaultMemberUniqueName="[COA].[Quantities Allowed].[All]" allUniqueName="[COA].[Quantities Allowed].[All]" dimensionUniqueName="[COA]" displayFolder="" count="0" memberValueDatatype="130" unbalanced="0"/>
    <cacheHierarchy uniqueName="[COA].[Status]" caption="Status" attribute="1" defaultMemberUniqueName="[COA].[Status].[All]" allUniqueName="[COA].[Status].[All]" dimensionUniqueName="[COA]" displayFolder="" count="0" memberValueDatatype="130" unbalanced="0"/>
    <cacheHierarchy uniqueName="[COA].[Structure Code]" caption="Structure Code" attribute="1" defaultMemberUniqueName="[COA].[Structure Code].[All]" allUniqueName="[COA].[Structure Code].[All]" dimensionUniqueName="[COA]" displayFolder="" count="0" memberValueDatatype="130" unbalanced="0"/>
    <cacheHierarchy uniqueName="[Customer Group].[Account Set]" caption="Account Set" attribute="1" defaultMemberUniqueName="[Customer Group].[Account Set].[All]" allUniqueName="[Customer Group].[Account Set].[All]" dimensionUniqueName="[Customer Group]" displayFolder="" count="0" memberValueDatatype="130" unbalanced="0"/>
    <cacheHierarchy uniqueName="[Customer Group].[Description]" caption="Description" attribute="1" defaultMemberUniqueName="[Customer Group].[Description].[All]" allUniqueName="[Customer Group].[Description].[All]" dimensionUniqueName="[Customer Group]" displayFolder="" count="0" memberValueDatatype="130" unbalanced="0"/>
    <cacheHierarchy uniqueName="[Customer Group].[Group Code]" caption="Group Code" attribute="1" defaultMemberUniqueName="[Customer Group].[Group Code].[All]" allUniqueName="[Customer Group].[Group Code].[All]" dimensionUniqueName="[Customer Group]" displayFolder="" count="0" memberValueDatatype="130" unbalanced="0"/>
    <cacheHierarchy uniqueName="[Customer Group].[Status]" caption="Status" attribute="1" defaultMemberUniqueName="[Customer Group].[Status].[All]" allUniqueName="[Customer Group].[Status].[All]" dimensionUniqueName="[Customer Group]" displayFolder="" count="0" memberValueDatatype="130" unbalanced="0"/>
    <cacheHierarchy uniqueName="[Customer Group].[Terms]" caption="Terms" attribute="1" defaultMemberUniqueName="[Customer Group].[Terms].[All]" allUniqueName="[Customer Group].[Terms].[All]" dimensionUniqueName="[Customer Group]" displayFolder="" count="0" memberValueDatatype="130" unbalanced="0"/>
    <cacheHierarchy uniqueName="[Customers].[Account Set]" caption="Account Set" attribute="1" defaultMemberUniqueName="[Customers].[Account Set].[All]" allUniqueName="[Customers].[Account Set].[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ntact]" caption="Contact" attribute="1" defaultMemberUniqueName="[Customers].[Contact].[All]" allUniqueName="[Customers].[Contact].[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redit Limit]" caption="Credit Limit" attribute="1" defaultMemberUniqueName="[Customers].[Credit Limit].[All]" allUniqueName="[Customers].[Credit Limit].[All]" dimensionUniqueName="[Customers]" displayFolder="" count="0" memberValueDatatype="5" unbalanced="0"/>
    <cacheHierarchy uniqueName="[Customers].[Customer Name]" caption="Customer Name" attribute="1" defaultMemberUniqueName="[Customers].[Customer Name].[All]" allUniqueName="[Customers].[Customer Name].[All]" dimensionUniqueName="[Customers]" displayFolder="" count="0" memberValueDatatype="130" unbalanced="0"/>
    <cacheHierarchy uniqueName="[Customers].[Customer Number]" caption="Customer Number" attribute="1" defaultMemberUniqueName="[Customers].[Customer Number].[All]" allUniqueName="[Customers].[Customer Number].[All]" dimensionUniqueName="[Customers]" displayFolder="" count="0" memberValueDatatype="130" unbalanced="0"/>
    <cacheHierarchy uniqueName="[Customers].[Customer Short Name]" caption="Customer Short Name" attribute="1" defaultMemberUniqueName="[Customers].[Customer Short Name].[All]" allUniqueName="[Customers].[Customer Short Name].[All]" dimensionUniqueName="[Customers]" displayFolder="" count="0" memberValueDatatype="130" unbalanced="0"/>
    <cacheHierarchy uniqueName="[Customers].[Group Code]" caption="Group Code" attribute="1" defaultMemberUniqueName="[Customers].[Group Code].[All]" allUniqueName="[Customers].[Group Code].[All]" dimensionUniqueName="[Customers]" displayFolder="" count="0" memberValueDatatype="130" unbalanced="0"/>
    <cacheHierarchy uniqueName="[Customers].[National Account]" caption="National Account" attribute="1" defaultMemberUniqueName="[Customers].[National Account].[All]" allUniqueName="[Customers].[National Account].[All]" dimensionUniqueName="[Customers]" displayFolder="" count="0" memberValueDatatype="130" unbalanced="0"/>
    <cacheHierarchy uniqueName="[Customers].[On Hold]" caption="On Hold" attribute="1" defaultMemberUniqueName="[Customers].[On Hold].[All]" allUniqueName="[Customers].[On Hold].[All]" dimensionUniqueName="[Customers]" displayFolder="" count="0" memberValueDatatype="130" unbalanced="0"/>
    <cacheHierarchy uniqueName="[Customers].[Price List]" caption="Price List" attribute="1" defaultMemberUniqueName="[Customers].[Price List].[All]" allUniqueName="[Customers].[Price List].[All]" dimensionUniqueName="[Customers]" displayFolder="" count="0" memberValueDatatype="130" unbalanced="0"/>
    <cacheHierarchy uniqueName="[Customers].[State]" caption="State" attribute="1" defaultMemberUniqueName="[Customers].[State].[All]" allUniqueName="[Customers].[State].[All]" dimensionUniqueName="[Customers]" displayFolder="" count="0" memberValueDatatype="130" unbalanced="0"/>
    <cacheHierarchy uniqueName="[Customers].[Status]" caption="Status" attribute="1" defaultMemberUniqueName="[Customers].[Status].[All]" allUniqueName="[Customers].[Status].[All]" dimensionUniqueName="[Customers]" displayFolder="" count="0" memberValueDatatype="130" unbalanced="0"/>
    <cacheHierarchy uniqueName="[Customers].[Terms]" caption="Terms" attribute="1" defaultMemberUniqueName="[Customers].[Terms].[All]" allUniqueName="[Customers].[Terms].[All]" dimensionUniqueName="[Customers]" displayFolder="" count="0" memberValueDatatype="130" unbalanced="0"/>
    <cacheHierarchy uniqueName="[Customers].[Territory]" caption="Territory" attribute="1" defaultMemberUniqueName="[Customers].[Territory].[All]" allUniqueName="[Customers].[Territory].[All]" dimensionUniqueName="[Customers]" displayFolder="" count="0" memberValueDatatype="130" unbalanced="0"/>
    <cacheHierarchy uniqueName="[Customers].[Zip]" caption="Zip" attribute="1" defaultMemberUniqueName="[Customers].[Zip].[All]" allUniqueName="[Customers].[Zip].[All]" dimensionUniqueName="[Customers]" displayFolder="" count="0" memberValueDatatype="130" unbalanced="0"/>
    <cacheHierarchy uniqueName="[DocumentType].[DocTyp]" caption="DocTyp" attribute="1" defaultMemberUniqueName="[DocumentType].[DocTyp].[All]" allUniqueName="[DocumentType].[DocTyp].[All]" dimensionUniqueName="[DocumentType]" displayFolder="" count="0" memberValueDatatype="130" unbalanced="0"/>
    <cacheHierarchy uniqueName="[DocumentType].[Document Type]" caption="Document Type" attribute="1" defaultMemberUniqueName="[DocumentType].[Document Type].[All]" allUniqueName="[DocumentType].[Document Type].[All]" dimensionUniqueName="[DocumentType]" displayFolder="" count="0" memberValueDatatype="130" unbalanced="0"/>
    <cacheHierarchy uniqueName="[GL Entries].[Batch]" caption="Batch" attribute="1" defaultMemberUniqueName="[GL Entries].[Batch].[All]" allUniqueName="[GL Entries].[Batch].[All]" dimensionUniqueName="[GL Entries]" displayFolder="" count="0" memberValueDatatype="130" unbalanced="0"/>
    <cacheHierarchy uniqueName="[GL Entries].[Batch Type]" caption="Batch Type" attribute="1" defaultMemberUniqueName="[GL Entries].[Batch Type].[All]" allUniqueName="[GL Entries].[Batch Type].[All]" dimensionUniqueName="[GL Entries]" displayFolder="" count="0" memberValueDatatype="130" unbalanced="0"/>
    <cacheHierarchy uniqueName="[GL Entries].[BatchStatus]" caption="BatchStatus" attribute="1" defaultMemberUniqueName="[GL Entries].[BatchStatus].[All]" allUniqueName="[GL Entries].[BatchStatus].[All]" dimensionUniqueName="[GL Entries]" displayFolder="" count="0" memberValueDatatype="130" unbalanced="0"/>
    <cacheHierarchy uniqueName="[GL Entries].[Edited By]" caption="Edited By" attribute="1" defaultMemberUniqueName="[GL Entries].[Edited By].[All]" allUniqueName="[GL Entries].[Edited By].[All]" dimensionUniqueName="[GL Entries]" displayFolder="" count="0" memberValueDatatype="130" unbalanced="0"/>
    <cacheHierarchy uniqueName="[GL Entries].[Entry]" caption="Entry" attribute="1" defaultMemberUniqueName="[GL Entries].[Entry].[All]" allUniqueName="[GL Entries].[Entry].[All]" dimensionUniqueName="[GL Entries]" displayFolder="" count="0" memberValueDatatype="130" unbalanced="0"/>
    <cacheHierarchy uniqueName="[GL Entries].[Entry Date]" caption="Entry Date" attribute="1" defaultMemberUniqueName="[GL Entries].[Entry Date].[All]" allUniqueName="[GL Entries].[Entry Date].[All]" dimensionUniqueName="[GL Entries]" displayFolder="" count="0" memberValueDatatype="5" unbalanced="0"/>
    <cacheHierarchy uniqueName="[GL Entries].[Fiscal Period]" caption="Fiscal Period" attribute="1" defaultMemberUniqueName="[GL Entries].[Fiscal Period].[All]" allUniqueName="[GL Entries].[Fiscal Period].[All]" dimensionUniqueName="[GL Entries]" displayFolder="" count="0" memberValueDatatype="130" unbalanced="0"/>
    <cacheHierarchy uniqueName="[GL Entries].[Fiscal Year]" caption="Fiscal Year" attribute="1" defaultMemberUniqueName="[GL Entries].[Fiscal Year].[All]" allUniqueName="[GL Entries].[Fiscal Year].[All]" dimensionUniqueName="[GL Entries]" displayFolder="" count="0" memberValueDatatype="130" unbalanced="0"/>
    <cacheHierarchy uniqueName="[GL Entries].[Posting Sequence]" caption="Posting Sequence" attribute="1" defaultMemberUniqueName="[GL Entries].[Posting Sequence].[All]" allUniqueName="[GL Entries].[Posting Sequence].[All]" dimensionUniqueName="[GL Entries]" displayFolder="" count="0" memberValueDatatype="130" unbalanced="0"/>
    <cacheHierarchy uniqueName="[GL Entries].[Source Ledger]" caption="Source Ledger" attribute="1" defaultMemberUniqueName="[GL Entries].[Source Ledger].[All]" allUniqueName="[GL Entries].[Source Ledger].[All]" dimensionUniqueName="[GL Entries]" displayFolder="" count="0" memberValueDatatype="130" unbalanced="0"/>
    <cacheHierarchy uniqueName="[GL Entries].[Source Type]" caption="Source Type" attribute="1" defaultMemberUniqueName="[GL Entries].[Source Type].[All]" allUniqueName="[GL Entries].[Source Type].[All]" dimensionUniqueName="[GL Entries]" displayFolder="" count="0" memberValueDatatype="130" unbalanced="0"/>
    <cacheHierarchy uniqueName="[TimeCalc].[Calculation]" caption="Calculation" attribute="1" defaultMemberUniqueName="[TimeCalc].[Calculation].[All]" allUniqueName="[TimeCalc].[Calculation].[All]" dimensionUniqueName="[TimeCalc]" displayFolder="" count="0" memberValueDatatype="130" unbalanced="0"/>
    <cacheHierarchy uniqueName="[TimeCalc].[Comparison]" caption="Comparison" attribute="1" defaultMemberUniqueName="[TimeCalc].[Comparison].[All]" allUniqueName="[TimeCalc].[Comparison].[All]" dimensionUniqueName="[TimeCalc]" displayFolder="" count="0" memberValueDatatype="130" unbalanced="0"/>
    <cacheHierarchy uniqueName="[TransactionType].[Transaction Type]" caption="Transaction Type" attribute="1" defaultMemberUniqueName="[TransactionType].[Transaction Type].[All]" allUniqueName="[TransactionType].[Transaction Type].[All]" dimensionUniqueName="[TransactionType]" displayFolder="" count="0" memberValueDatatype="130" unbalanced="0"/>
    <cacheHierarchy uniqueName="[Vendor].[Account Set]" caption="Account Set" attribute="1" defaultMemberUniqueName="[Vendor].[Account Set].[All]" allUniqueName="[Vendor].[Account Set].[All]" dimensionUniqueName="[Vendor]" displayFolder="" count="0" memberValueDatatype="130" unbalanced="0"/>
    <cacheHierarchy uniqueName="[Vendor].[Bank Code]" caption="Bank Code" attribute="1" defaultMemberUniqueName="[Vendor].[Bank Code].[All]" allUniqueName="[Vendor].[Bank Code].[All]" dimensionUniqueName="[Vendor]" displayFolder="" count="0" memberValueDatatype="130" unbalanced="0"/>
    <cacheHierarchy uniqueName="[Vendor].[City]" caption="City" attribute="1" defaultMemberUniqueName="[Vendor].[City].[All]" allUniqueName="[Vendor].[City].[All]" dimensionUniqueName="[Vendor]" displayFolder="" count="0" memberValueDatatype="130" unbalanced="0"/>
    <cacheHierarchy uniqueName="[Vendor].[Contact]" caption="Contact" attribute="1" defaultMemberUniqueName="[Vendor].[Contact].[All]" allUniqueName="[Vendor].[Contact].[All]" dimensionUniqueName="[Vendor]" displayFolder="" count="0" memberValueDatatype="130" unbalanced="0"/>
    <cacheHierarchy uniqueName="[Vendor].[Country]" caption="Country" attribute="1" defaultMemberUniqueName="[Vendor].[Country].[All]" allUniqueName="[Vendor].[Country].[All]" dimensionUniqueName="[Vendor]" displayFolder="" count="0" memberValueDatatype="130" unbalanced="0"/>
    <cacheHierarchy uniqueName="[Vendor].[Credit Limit]" caption="Credit Limit" attribute="1" defaultMemberUniqueName="[Vendor].[Credit Limit].[All]" allUniqueName="[Vendor].[Credit Limit].[All]" dimensionUniqueName="[Vendor]" displayFolder="" count="0" memberValueDatatype="5" unbalanced="0"/>
    <cacheHierarchy uniqueName="[Vendor].[Group Code]" caption="Group Code" attribute="1" defaultMemberUniqueName="[Vendor].[Group Code].[All]" allUniqueName="[Vendor].[Group Code].[All]" dimensionUniqueName="[Vendor]" displayFolder="" count="0" memberValueDatatype="130" unbalanced="0"/>
    <cacheHierarchy uniqueName="[Vendor].[On Hold]" caption="On Hold" attribute="1" defaultMemberUniqueName="[Vendor].[On Hold].[All]" allUniqueName="[Vendor].[On Hold].[All]" dimensionUniqueName="[Vendor]" displayFolder="" count="0" memberValueDatatype="130" unbalanced="0"/>
    <cacheHierarchy uniqueName="[Vendor].[State]" caption="State" attribute="1" defaultMemberUniqueName="[Vendor].[State].[All]" allUniqueName="[Vendor].[State].[All]" dimensionUniqueName="[Vendor]" displayFolder="" count="2" memberValueDatatype="130" unbalanced="0">
      <fieldsUsage count="2">
        <fieldUsage x="-1"/>
        <fieldUsage x="10"/>
      </fieldsUsage>
    </cacheHierarchy>
    <cacheHierarchy uniqueName="[Vendor].[Status]" caption="Status" attribute="1" defaultMemberUniqueName="[Vendor].[Status].[All]" allUniqueName="[Vendor].[Status].[All]" dimensionUniqueName="[Vendor]" displayFolder="" count="0" memberValueDatatype="130" unbalanced="0"/>
    <cacheHierarchy uniqueName="[Vendor].[Terms]" caption="Terms" attribute="1" defaultMemberUniqueName="[Vendor].[Terms].[All]" allUniqueName="[Vendor].[Terms].[All]" dimensionUniqueName="[Vendor]" displayFolder="" count="0" memberValueDatatype="130" unbalanced="0"/>
    <cacheHierarchy uniqueName="[Vendor].[Vendor Name]" caption="Vendor Name" attribute="1" defaultMemberUniqueName="[Vendor].[Vendor Name].[All]" allUniqueName="[Vendor].[Vendor Name].[All]" dimensionUniqueName="[Vendor]" displayFolder="" count="0" memberValueDatatype="130" unbalanced="0"/>
    <cacheHierarchy uniqueName="[Vendor].[Vendor Number]" caption="Vendor Number" attribute="1" defaultMemberUniqueName="[Vendor].[Vendor Number].[All]" allUniqueName="[Vendor].[Vendor Number].[All]" dimensionUniqueName="[Vendor]" displayFolder="" count="2" memberValueDatatype="130" unbalanced="0">
      <fieldsUsage count="2">
        <fieldUsage x="-1"/>
        <fieldUsage x="9"/>
      </fieldsUsage>
    </cacheHierarchy>
    <cacheHierarchy uniqueName="[Vendor].[Vendor Short Name]" caption="Vendor Short Name" attribute="1" defaultMemberUniqueName="[Vendor].[Vendor Short Name].[All]" allUniqueName="[Vendor].[Vendor Short Name].[All]" dimensionUniqueName="[Vendor]" displayFolder="" count="0" memberValueDatatype="130" unbalanced="0"/>
    <cacheHierarchy uniqueName="[Vendor].[Zip]" caption="Zip" attribute="1" defaultMemberUniqueName="[Vendor].[Zip].[All]" allUniqueName="[Vendor].[Zip].[All]" dimensionUniqueName="[Vendor]" displayFolder="" count="0" memberValueDatatype="130" unbalanced="0"/>
    <cacheHierarchy uniqueName="[Vendor Group].[Account Set]" caption="Account Set" attribute="1" defaultMemberUniqueName="[Vendor Group].[Account Set].[All]" allUniqueName="[Vendor Group].[Account Set].[All]" dimensionUniqueName="[Vendor Group]" displayFolder="" count="0" memberValueDatatype="130" unbalanced="0"/>
    <cacheHierarchy uniqueName="[Vendor Group].[Description]" caption="Description" attribute="1" defaultMemberUniqueName="[Vendor Group].[Description].[All]" allUniqueName="[Vendor Group].[Description].[All]" dimensionUniqueName="[Vendor Group]" displayFolder="" count="2" memberValueDatatype="130" unbalanced="0">
      <fieldsUsage count="2">
        <fieldUsage x="-1"/>
        <fieldUsage x="11"/>
      </fieldsUsage>
    </cacheHierarchy>
    <cacheHierarchy uniqueName="[Vendor Group].[Group Code]" caption="Group Code" attribute="1" defaultMemberUniqueName="[Vendor Group].[Group Code].[All]" allUniqueName="[Vendor Group].[Group Code].[All]" dimensionUniqueName="[Vendor Group]" displayFolder="" count="0" memberValueDatatype="130" unbalanced="0"/>
    <cacheHierarchy uniqueName="[Vendor Group].[Status]" caption="Status" attribute="1" defaultMemberUniqueName="[Vendor Group].[Status].[All]" allUniqueName="[Vendor Group].[Status].[All]" dimensionUniqueName="[Vendor Group]" displayFolder="" count="0" memberValueDatatype="130" unbalanced="0"/>
    <cacheHierarchy uniqueName="[Vendor Group].[Terms]" caption="Terms" attribute="1" defaultMemberUniqueName="[Vendor Group].[Terms].[All]" allUniqueName="[Vendor Group].[Terms].[All]" dimensionUniqueName="[Vendor Group]" displayFolder="" count="0" memberValueDatatype="130" unbalanced="0"/>
    <cacheHierarchy uniqueName="[Actual Budget].[Actual]" caption="Actual" attribute="1" defaultMemberUniqueName="[Actual Budget].[Actual].[All]" allUniqueName="[Actual Budget].[Actual].[All]" dimensionUniqueName="[Actual Budget]" displayFolder="" count="0" memberValueDatatype="5" unbalanced="0" hidden="1"/>
    <cacheHierarchy uniqueName="[Actual Budget].[Budget1]" caption="Budget1" attribute="1" defaultMemberUniqueName="[Actual Budget].[Budget1].[All]" allUniqueName="[Actual Budget].[Budget1].[All]" dimensionUniqueName="[Actual Budget]" displayFolder="" count="0" memberValueDatatype="5" unbalanced="0" hidden="1"/>
    <cacheHierarchy uniqueName="[Actual Budget].[Budget2]" caption="Budget2" attribute="1" defaultMemberUniqueName="[Actual Budget].[Budget2].[All]" allUniqueName="[Actual Budget].[Budget2].[All]" dimensionUniqueName="[Actual Budget]" displayFolder="" count="0" memberValueDatatype="5" unbalanced="0" hidden="1"/>
    <cacheHierarchy uniqueName="[Actual Budget].[Budget3]" caption="Budget3" attribute="1" defaultMemberUniqueName="[Actual Budget].[Budget3].[All]" allUniqueName="[Actual Budget].[Budget3].[All]" dimensionUniqueName="[Actual Budget]" displayFolder="" count="0" memberValueDatatype="5" unbalanced="0" hidden="1"/>
    <cacheHierarchy uniqueName="[Actual Budget].[Budget4]" caption="Budget4" attribute="1" defaultMemberUniqueName="[Actual Budget].[Budget4].[All]" allUniqueName="[Actual Budget].[Budget4].[All]" dimensionUniqueName="[Actual Budget]" displayFolder="" count="0" memberValueDatatype="5" unbalanced="0" hidden="1"/>
    <cacheHierarchy uniqueName="[Actual Budget].[Budget5]" caption="Budget5" attribute="1" defaultMemberUniqueName="[Actual Budget].[Budget5].[All]" allUniqueName="[Actual Budget].[Budget5].[All]" dimensionUniqueName="[Actual Budget]" displayFolder="" count="0" memberValueDatatype="5" unbalanced="0" hidden="1"/>
    <cacheHierarchy uniqueName="[Actual Budget].[Date]" caption="Date" attribute="1" time="1" defaultMemberUniqueName="[Actual Budget].[Date].[All]" allUniqueName="[Actual Budget].[Date].[All]" dimensionUniqueName="[Actual Budget]" displayFolder="" count="0" memberValueDatatype="7" unbalanced="0" hidden="1"/>
    <cacheHierarchy uniqueName="[Actual Budget].[Unformatted Account]" caption="Unformatted Account" attribute="1" defaultMemberUniqueName="[Actual Budget].[Unformatted Account].[All]" allUniqueName="[Actual Budget].[Unformatted Account].[All]" dimensionUniqueName="[Actual Budget]" displayFolder="" count="0" memberValueDatatype="130" unbalanced="0" hidden="1"/>
    <cacheHierarchy uniqueName="[AgeAsOf].[Age As Of]" caption="Age As Of" attribute="1" time="1" defaultMemberUniqueName="[AgeAsOf].[Age As Of].[All]" allUniqueName="[AgeAsOf].[Age As Of].[All]" dimensionUniqueName="[AgeAsOf]" displayFolder="" count="0" memberValueDatatype="7" unbalanced="0" hidden="1"/>
    <cacheHierarchy uniqueName="[AgeAsOf].[Age-As-Of Day]" caption="Age-As-Of Day" attribute="1" defaultMemberUniqueName="[AgeAsOf].[Age-As-Of Day].[All]" allUniqueName="[AgeAsOf].[Age-As-Of Day].[All]" dimensionUniqueName="[AgeAsOf]" displayFolder="" count="2" memberValueDatatype="20" unbalanced="0" hidden="1">
      <fieldsUsage count="2">
        <fieldUsage x="-1"/>
        <fieldUsage x="4"/>
      </fieldsUsage>
    </cacheHierarchy>
    <cacheHierarchy uniqueName="[AgeAsOf].[Age-As-Of Month]" caption="Age-As-Of Month" attribute="1" defaultMemberUniqueName="[AgeAsOf].[Age-As-Of Month].[All]" allUniqueName="[AgeAsOf].[Age-As-Of Month].[All]" dimensionUniqueName="[AgeAsOf]" displayFolder="" count="2" memberValueDatatype="20" unbalanced="0" hidden="1">
      <fieldsUsage count="2">
        <fieldUsage x="-1"/>
        <fieldUsage x="3"/>
      </fieldsUsage>
    </cacheHierarchy>
    <cacheHierarchy uniqueName="[AgeAsOf].[Age-As-Of Year]" caption="Age-As-Of Year" attribute="1" defaultMemberUniqueName="[AgeAsOf].[Age-As-Of Year].[All]" allUniqueName="[AgeAsOf].[Age-As-Of Year].[All]" dimensionUniqueName="[AgeAsOf]" displayFolder="" count="2" memberValueDatatype="20" unbalanced="0" hidden="1">
      <fieldsUsage count="2">
        <fieldUsage x="-1"/>
        <fieldUsage x="2"/>
      </fieldsUsage>
    </cacheHierarchy>
    <cacheHierarchy uniqueName="[AgingPeriods].[Aging Period]" caption="Aging Period" attribute="1" defaultMemberUniqueName="[AgingPeriods].[Aging Period].[All]" allUniqueName="[AgingPeriods].[Aging Period].[All]" dimensionUniqueName="[AgingPeriods]" displayFolder="" count="0" memberValueDatatype="20" unbalanced="0" hidden="1"/>
    <cacheHierarchy uniqueName="[AgingPeriods].[From]" caption="From" attribute="1" defaultMemberUniqueName="[AgingPeriods].[From].[All]" allUniqueName="[AgingPeriods].[From].[All]" dimensionUniqueName="[AgingPeriods]" displayFolder="" count="0" memberValueDatatype="20" unbalanced="0" hidden="1"/>
    <cacheHierarchy uniqueName="[AgingPeriods].[Name]" caption="Name" attribute="1" defaultMemberUniqueName="[AgingPeriods].[Name].[All]" allUniqueName="[AgingPeriods].[Name].[All]" dimensionUniqueName="[AgingPeriods]" displayFolder="" count="0" memberValueDatatype="130" unbalanced="0" hidden="1"/>
    <cacheHierarchy uniqueName="[AgingPeriods].[To]" caption="To" attribute="1" defaultMemberUniqueName="[AgingPeriods].[To].[All]" allUniqueName="[AgingPeriods].[To].[All]" dimensionUniqueName="[AgingPeriods]" displayFolder="" count="0" memberValueDatatype="20" unbalanced="0" hidden="1"/>
    <cacheHierarchy uniqueName="[APDocuments].[Document Type]" caption="Document Type" attribute="1" defaultMemberUniqueName="[APDocuments].[Document Type].[All]" allUniqueName="[APDocuments].[Document Type].[All]" dimensionUniqueName="[APDocuments]" displayFolder="" count="0" memberValueDatatype="2" unbalanced="0" hidden="1"/>
    <cacheHierarchy uniqueName="[APDocuments].[Original Amount]" caption="Original Amount" attribute="1" defaultMemberUniqueName="[APDocuments].[Original Amount].[All]" allUniqueName="[APDocuments].[Original Amount].[All]" dimensionUniqueName="[APDocuments]" displayFolder="" count="0" memberValueDatatype="5" unbalanced="0" hidden="1"/>
    <cacheHierarchy uniqueName="[APDocuments].[Transaction Type]" caption="Transaction Type" attribute="1" defaultMemberUniqueName="[APDocuments].[Transaction Type].[All]" allUniqueName="[APDocuments].[Transaction Type].[All]" dimensionUniqueName="[APDocuments]" displayFolder="" count="0" memberValueDatatype="2" unbalanced="0" hidden="1"/>
    <cacheHierarchy uniqueName="[APDocuments].[UNIQ]" caption="UNIQ" attribute="1" defaultMemberUniqueName="[APDocuments].[UNIQ].[All]" allUniqueName="[APDocuments].[UNIQ].[All]" dimensionUniqueName="[APDocuments]" displayFolder="" count="0" memberValueDatatype="130" unbalanced="0" hidden="1"/>
    <cacheHierarchy uniqueName="[APPayments].[Document Type]" caption="Document Type" attribute="1" defaultMemberUniqueName="[APPayments].[Document Type].[All]" allUniqueName="[APPayments].[Document Type].[All]" dimensionUniqueName="[APPayments]" displayFolder="" count="0" memberValueDatatype="2" unbalanced="0" hidden="1"/>
    <cacheHierarchy uniqueName="[APPayments].[Receipt Amount]" caption="Receipt Amount" attribute="1" defaultMemberUniqueName="[APPayments].[Receipt Amount].[All]" allUniqueName="[APPayments].[Receipt Amount].[All]" dimensionUniqueName="[APPayments]" displayFolder="" count="0" memberValueDatatype="5" unbalanced="0" hidden="1"/>
    <cacheHierarchy uniqueName="[APPayments].[Transaction Type]" caption="Transaction Type" attribute="1" defaultMemberUniqueName="[APPayments].[Transaction Type].[All]" allUniqueName="[APPayments].[Transaction Type].[All]" dimensionUniqueName="[APPayments]" displayFolder="" count="0" memberValueDatatype="2" unbalanced="0" hidden="1"/>
    <cacheHierarchy uniqueName="[APPayments].[UNIQ]" caption="UNIQ" attribute="1" defaultMemberUniqueName="[APPayments].[UNIQ].[All]" allUniqueName="[APPayments].[UNIQ].[All]" dimensionUniqueName="[APPayments]" displayFolder="" count="0" memberValueDatatype="130" unbalanced="0" hidden="1"/>
    <cacheHierarchy uniqueName="[ARDocuments].[Document Type]" caption="Document Type" attribute="1" defaultMemberUniqueName="[ARDocuments].[Document Type].[All]" allUniqueName="[ARDocuments].[Document Type].[All]" dimensionUniqueName="[ARDocuments]" displayFolder="" count="0" memberValueDatatype="2" unbalanced="0" hidden="1"/>
    <cacheHierarchy uniqueName="[ARDocuments].[Original Amount]" caption="Original Amount" attribute="1" defaultMemberUniqueName="[ARDocuments].[Original Amount].[All]" allUniqueName="[ARDocuments].[Original Amount].[All]" dimensionUniqueName="[ARDocuments]" displayFolder="" count="0" memberValueDatatype="5" unbalanced="0" hidden="1"/>
    <cacheHierarchy uniqueName="[ARDocuments].[Remaining Amount]" caption="Remaining Amount" attribute="1" defaultMemberUniqueName="[ARDocuments].[Remaining Amount].[All]" allUniqueName="[ARDocuments].[Remaining Amount].[All]" dimensionUniqueName="[ARDocuments]" displayFolder="" count="0" memberValueDatatype="5" unbalanced="0" hidden="1"/>
    <cacheHierarchy uniqueName="[ARDocuments].[Transaction Type]" caption="Transaction Type" attribute="1" defaultMemberUniqueName="[ARDocuments].[Transaction Type].[All]" allUniqueName="[ARDocuments].[Transaction Type].[All]" dimensionUniqueName="[ARDocuments]" displayFolder="" count="0" memberValueDatatype="2" unbalanced="0" hidden="1"/>
    <cacheHierarchy uniqueName="[ARDocuments].[UNIQ]" caption="UNIQ" attribute="1" defaultMemberUniqueName="[ARDocuments].[UNIQ].[All]" allUniqueName="[ARDocuments].[UNIQ].[All]" dimensionUniqueName="[ARDocuments]" displayFolder="" count="0" memberValueDatatype="130" unbalanced="0" hidden="1"/>
    <cacheHierarchy uniqueName="[ARReceipts].[Document Type]" caption="Document Type" attribute="1" defaultMemberUniqueName="[ARReceipts].[Document Type].[All]" allUniqueName="[ARReceipts].[Document Type].[All]" dimensionUniqueName="[ARReceipts]" displayFolder="" count="0" memberValueDatatype="2" unbalanced="0" hidden="1"/>
    <cacheHierarchy uniqueName="[ARReceipts].[Receipt Amount]" caption="Receipt Amount" attribute="1" defaultMemberUniqueName="[ARReceipts].[Receipt Amount].[All]" allUniqueName="[ARReceipts].[Receipt Amount].[All]" dimensionUniqueName="[ARReceipts]" displayFolder="" count="0" memberValueDatatype="5" unbalanced="0" hidden="1"/>
    <cacheHierarchy uniqueName="[ARReceipts].[Transaction Type]" caption="Transaction Type" attribute="1" defaultMemberUniqueName="[ARReceipts].[Transaction Type].[All]" allUniqueName="[ARReceipts].[Transaction Type].[All]" dimensionUniqueName="[ARReceipts]" displayFolder="" count="0" memberValueDatatype="2" unbalanced="0" hidden="1"/>
    <cacheHierarchy uniqueName="[ARReceipts].[UNIQ]" caption="UNIQ" attribute="1" defaultMemberUniqueName="[ARReceipts].[UNIQ].[All]" allUniqueName="[ARReceipts].[UNIQ].[All]" dimensionUniqueName="[ARReceipts]" displayFolder="" count="0" memberValueDatatype="130" unbalanced="0" hidden="1"/>
    <cacheHierarchy uniqueName="[Calendar].[DateKey]" caption="DateKey" attribute="1" time="1" defaultMemberUniqueName="[Calendar].[DateKey].[All]" allUniqueName="[Calendar].[DateKey].[All]" dimensionUniqueName="[Calendar]" displayFolder="" count="0" memberValueDatatype="130" unbalanced="0" hidden="1"/>
    <cacheHierarchy uniqueName="[Calendar].[TransDate]" caption="TransDate" attribute="1" time="1" keyAttribute="1" defaultMemberUniqueName="[Calendar].[TransDate].[All]" allUniqueName="[Calendar].[TransDate].[All]" dimensionUniqueName="[Calendar]" displayFolder="" count="0" memberValueDatatype="7" unbalanced="0" hidden="1"/>
    <cacheHierarchy uniqueName="[COA].[Unformatted Account]" caption="Unformatted Account" attribute="1" defaultMemberUniqueName="[COA].[Unformatted Account].[All]" allUniqueName="[COA].[Unformatted Account].[All]" dimensionUniqueName="[COA]" displayFolder="" count="0" memberValueDatatype="130" unbalanced="0" hidden="1"/>
    <cacheHierarchy uniqueName="[DocumentType].[DOCTYPEID]" caption="DOCTYPEID" attribute="1" defaultMemberUniqueName="[DocumentType].[DOCTYPEID].[All]" allUniqueName="[DocumentType].[DOCTYPEID].[All]" dimensionUniqueName="[DocumentType]" displayFolder="" count="0" memberValueDatatype="20" unbalanced="0" hidden="1"/>
    <cacheHierarchy uniqueName="[GL Entries].[Amout]" caption="Amout" attribute="1" defaultMemberUniqueName="[GL Entries].[Amout].[All]" allUniqueName="[GL Entries].[Amout].[All]" dimensionUniqueName="[GL Entries]" displayFolder="" count="0" memberValueDatatype="5" unbalanced="0" hidden="1"/>
    <cacheHierarchy uniqueName="[GL Entries].[Cr]" caption="Cr" attribute="1" defaultMemberUniqueName="[GL Entries].[Cr].[All]" allUniqueName="[GL Entries].[Cr].[All]" dimensionUniqueName="[GL Entries]" displayFolder="" count="0" memberValueDatatype="5" unbalanced="0" hidden="1"/>
    <cacheHierarchy uniqueName="[GL Entries].[DRILLDWNLK]" caption="DRILLDWNLK" attribute="1" defaultMemberUniqueName="[GL Entries].[DRILLDWNLK].[All]" allUniqueName="[GL Entries].[DRILLDWNLK].[All]" dimensionUniqueName="[GL Entries]" displayFolder="" count="0" memberValueDatatype="5" unbalanced="0" hidden="1"/>
    <cacheHierarchy uniqueName="[GL Entries].[Dt]" caption="Dt" attribute="1" defaultMemberUniqueName="[GL Entries].[Dt].[All]" allUniqueName="[GL Entries].[Dt].[All]" dimensionUniqueName="[GL Entries]" displayFolder="" count="0" memberValueDatatype="5" unbalanced="0" hidden="1"/>
    <cacheHierarchy uniqueName="[GL Entries].[Posting Date]" caption="Posting Date" attribute="1" time="1" defaultMemberUniqueName="[GL Entries].[Posting Date].[All]" allUniqueName="[GL Entries].[Posting Date].[All]" dimensionUniqueName="[GL Entries]" displayFolder="" count="0" memberValueDatatype="7" unbalanced="0" hidden="1"/>
    <cacheHierarchy uniqueName="[GL Entries].[Quantity]" caption="Quantity" attribute="1" defaultMemberUniqueName="[GL Entries].[Quantity].[All]" allUniqueName="[GL Entries].[Quantity].[All]" dimensionUniqueName="[GL Entries]" displayFolder="" count="0" memberValueDatatype="5" unbalanced="0" hidden="1"/>
    <cacheHierarchy uniqueName="[GL Entries].[Unformatted Account]" caption="Unformatted Account" attribute="1" defaultMemberUniqueName="[GL Entries].[Unformatted Account].[All]" allUniqueName="[GL Entries].[Unformatted Account].[All]" dimensionUniqueName="[GL Entries]" displayFolder="" count="0" memberValueDatatype="130" unbalanced="0" hidden="1"/>
    <cacheHierarchy uniqueName="[OpenBAL].[OPENBAL]" caption="OPENBAL" attribute="1" defaultMemberUniqueName="[OpenBAL].[OPENBAL].[All]" allUniqueName="[OpenBAL].[OPENBAL].[All]" dimensionUniqueName="[OpenBAL]" displayFolder="" count="0" memberValueDatatype="5" unbalanced="0" hidden="1"/>
    <cacheHierarchy uniqueName="[OpenBAL].[Unformatted Account]" caption="Unformatted Account" attribute="1" defaultMemberUniqueName="[OpenBAL].[Unformatted Account].[All]" allUniqueName="[OpenBAL].[Unformatted Account].[All]" dimensionUniqueName="[OpenBAL]" displayFolder="" count="0" memberValueDatatype="130" unbalanced="0" hidden="1"/>
    <cacheHierarchy uniqueName="[TimeCalc].[CALCID]" caption="CALCID" attribute="1" defaultMemberUniqueName="[TimeCalc].[CALCID].[All]" allUniqueName="[TimeCalc].[CALCID].[All]" dimensionUniqueName="[TimeCalc]" displayFolder="" count="0" memberValueDatatype="20" unbalanced="0" hidden="1"/>
    <cacheHierarchy uniqueName="[TimeCalc].[COMPID]" caption="COMPID" attribute="1" defaultMemberUniqueName="[TimeCalc].[COMPID].[All]" allUniqueName="[TimeCalc].[COMPID].[All]" dimensionUniqueName="[TimeCalc]" displayFolder="" count="0" memberValueDatatype="20" unbalanced="0" hidden="1"/>
    <cacheHierarchy uniqueName="[TransactionType].[TRXTYPEID]" caption="TRXTYPEID" attribute="1" defaultMemberUniqueName="[TransactionType].[TRXTYPEID].[All]" allUniqueName="[TransactionType].[TRXTYPEID].[All]" dimensionUniqueName="[TransactionType]" displayFolder="" count="0" memberValueDatatype="20" unbalanced="0" hidden="1"/>
    <cacheHierarchy uniqueName="[Measures].[Document Amount]" caption="Document Amount" measure="1" displayFolder="" measureGroup="ARDocuments" count="0"/>
    <cacheHierarchy uniqueName="[Measures].[Payment Amount]" caption="Payment Amount" measure="1" displayFolder="" measureGroup="ARReceipts" count="0"/>
    <cacheHierarchy uniqueName="[Measures].[Document Balance]" caption="Document Balance" measure="1" displayFolder="" measureGroup="ARDocuments" count="0"/>
    <cacheHierarchy uniqueName="[Measures].[Aged Balance]" caption="Aged Balance" measure="1" displayFolder="" measureGroup="ARDocuments" count="0"/>
    <cacheHierarchy uniqueName="[Measures].[MATBilling]" caption="MATBilling" measure="1" displayFolder="" measureGroup="ARDocuments" count="0"/>
    <cacheHierarchy uniqueName="[Measures].[DSO]" caption="DSO" measure="1" displayFolder="" measureGroup="ARDocuments" count="0"/>
    <cacheHierarchy uniqueName="[Measures].[AP Document Amount]" caption="AP Document Amount" measure="1" displayFolder="" measureGroup="APDocuments" count="0"/>
    <cacheHierarchy uniqueName="[Measures].[AP Payment Amount]" caption="AP Payment Amount" measure="1" displayFolder="" measureGroup="APPayments" count="0"/>
    <cacheHierarchy uniqueName="[Measures].[AP Document Balance]" caption="AP Document Balance" measure="1" displayFolder="" measureGroup="APDocuments" count="0" oneField="1">
      <fieldsUsage count="1">
        <fieldUsage x="7"/>
      </fieldsUsage>
    </cacheHierarchy>
    <cacheHierarchy uniqueName="[Measures].[AP Aged Balance]" caption="AP Aged Balance" measure="1" displayFolder="" measureGroup="APDocuments" count="0"/>
    <cacheHierarchy uniqueName="[Measures].[AP MATInvoice]" caption="AP MATInvoice" measure="1" displayFolder="" measureGroup="APDocuments" count="0" oneField="1">
      <fieldsUsage count="1">
        <fieldUsage x="0"/>
      </fieldsUsage>
    </cacheHierarchy>
    <cacheHierarchy uniqueName="[Measures].[DPO]" caption="DPO" measure="1" displayFolder="" measureGroup="APDocuments" count="0" oneField="1">
      <fieldsUsage count="1">
        <fieldUsage x="1"/>
      </fieldsUsage>
    </cacheHierarchy>
    <cacheHierarchy uniqueName="[Measures].[Transaction Amount]" caption="Transaction Amount" measure="1" displayFolder="" measureGroup="ARDocuments" count="0"/>
    <cacheHierarchy uniqueName="[Measures].[AP Transaction Amount]" caption="AP Transaction Amount" measure="1" displayFolder="" measureGroup="APDocuments" count="0"/>
    <cacheHierarchy uniqueName="[Measures].[Transaction Amount Pmt]" caption="Transaction Amount Pmt" measure="1" displayFolder="" measureGroup="ARReceipts" count="0"/>
    <cacheHierarchy uniqueName="[Measures].[Transaction Count]" caption="Transaction Count" measure="1" displayFolder="" measureGroup="ARDocuments" count="0"/>
    <cacheHierarchy uniqueName="[Measures].[Transaction Pmt Count]" caption="Transaction Pmt Count" measure="1" displayFolder="" measureGroup="ARReceipts" count="0"/>
    <cacheHierarchy uniqueName="[Measures].[Transaction Amount YTD]" caption="Transaction Amount YTD" measure="1" displayFolder="" measureGroup="ARDocuments" count="0"/>
    <cacheHierarchy uniqueName="[Measures].[Transaction Count YTD]" caption="Transaction Count YTD" measure="1" displayFolder="" measureGroup="ARDocuments" count="0"/>
    <cacheHierarchy uniqueName="[Measures].[Transaction Amount Pmt YTD]" caption="Transaction Amount Pmt YTD" measure="1" displayFolder="" measureGroup="ARReceipts" count="0"/>
    <cacheHierarchy uniqueName="[Measures].[Transaction Pmt Count YTD]" caption="Transaction Pmt Count YTD" measure="1" displayFolder="" measureGroup="ARReceipts" count="0"/>
    <cacheHierarchy uniqueName="[Measures].[AP Transaction Count]" caption="AP Transaction Count" measure="1" displayFolder="" measureGroup="APDocuments" count="0"/>
    <cacheHierarchy uniqueName="[Measures].[AP Transaction Amount Pmt]" caption="AP Transaction Amount Pmt" measure="1" displayFolder="" measureGroup="APPayments" count="0"/>
    <cacheHierarchy uniqueName="[Measures].[AP Transaction Pmt Count]" caption="AP Transaction Pmt Count" measure="1" displayFolder="" measureGroup="APPayments" count="0"/>
    <cacheHierarchy uniqueName="[Measures].[AP Payment Amount YTD]" caption="AP Payment Amount YTD" measure="1" displayFolder="" measureGroup="APPayments" count="0"/>
    <cacheHierarchy uniqueName="[Measures].[AP Transaction Amount YTD]" caption="AP Transaction Amount YTD" measure="1" displayFolder="" measureGroup="APDocuments" count="0"/>
    <cacheHierarchy uniqueName="[Measures].[AP Transaction Count YTD]" caption="AP Transaction Count YTD" measure="1" displayFolder="" measureGroup="APDocuments" count="0"/>
    <cacheHierarchy uniqueName="[Measures].[AP Transaction Pmt Count YTD]" caption="AP Transaction Pmt Count YTD" measure="1" displayFolder="" measureGroup="APPayments" count="0"/>
    <cacheHierarchy uniqueName="[Measures].[CY NET]" caption="CY NET" measure="1" displayFolder="" measureGroup="GL Entries" count="0"/>
    <cacheHierarchy uniqueName="[Measures].[CY QTD]" caption="CY QTD" measure="1" displayFolder="" measureGroup="GL Entries" count="0"/>
    <cacheHierarchy uniqueName="[Measures].[CY YTD]" caption="CY YTD" measure="1" displayFolder="" measureGroup="GL Entries" count="0"/>
    <cacheHierarchy uniqueName="[Measures].[LY NET]" caption="LY NET" measure="1" displayFolder="" measureGroup="GL Entries" count="0"/>
    <cacheHierarchy uniqueName="[Measures].[LY QTD]" caption="LY QTD" measure="1" displayFolder="" measureGroup="GL Entries" count="0"/>
    <cacheHierarchy uniqueName="[Measures].[LY YTD]" caption="LY YTD" measure="1" displayFolder="" measureGroup="GL Entries" count="0"/>
    <cacheHierarchy uniqueName="[Measures].[Total]" caption="Total" measure="1" displayFolder="" measureGroup="GL Entries" count="0"/>
    <cacheHierarchy uniqueName="[Measures].[BGT NET]" caption="BGT NET" measure="1" displayFolder="" measureGroup="Actual Budget" count="0"/>
    <cacheHierarchy uniqueName="[Measures].[BGT QTD]" caption="BGT QTD" measure="1" displayFolder="" measureGroup="Actual Budget" count="0"/>
    <cacheHierarchy uniqueName="[Measures].[BGT YTD]" caption="BGT YTD" measure="1" displayFolder="" measureGroup="Actual Budget" count="0"/>
    <cacheHierarchy uniqueName="[Measures].[CY BAL]" caption="CY BAL" measure="1" displayFolder="" measureGroup="Actual Budget" count="0"/>
    <cacheHierarchy uniqueName="[Measures].[LY BAL]" caption="LY BAL" measure="1" displayFolder="" measureGroup="Actual Budget" count="0"/>
    <cacheHierarchy uniqueName="[Measures].[YOY NET %]" caption="YOY NET %" measure="1" displayFolder="" measureGroup="GL Entries" count="0"/>
    <cacheHierarchy uniqueName="[Measures].[YOY NET $]" caption="YOY NET $" measure="1" displayFolder="" measureGroup="GL Entries" count="0"/>
    <cacheHierarchy uniqueName="[Measures].[YOY BAL $]" caption="YOY BAL $" measure="1" displayFolder="" measureGroup="Actual Budget" count="0"/>
    <cacheHierarchy uniqueName="[Measures].[YOY QTD $]" caption="YOY QTD $" measure="1" displayFolder="" measureGroup="GL Entries" count="0"/>
    <cacheHierarchy uniqueName="[Measures].[YOY YTD $]" caption="YOY YTD $" measure="1" displayFolder="" measureGroup="GL Entries" count="0"/>
    <cacheHierarchy uniqueName="[Measures].[AvB NET $]" caption="AvB NET $" measure="1" displayFolder="" measureGroup="GL Entries" count="0"/>
    <cacheHierarchy uniqueName="[Measures].[AvB QTD $]" caption="AvB QTD $" measure="1" displayFolder="" measureGroup="GL Entries" count="0"/>
    <cacheHierarchy uniqueName="[Measures].[AvB YTD $]" caption="AvB YTD $" measure="1" displayFolder="" measureGroup="GL Entries" count="0"/>
    <cacheHierarchy uniqueName="[Measures].[AvB QTD %]" caption="AvB QTD %" measure="1" displayFolder="" measureGroup="GL Entries" count="0"/>
    <cacheHierarchy uniqueName="[Measures].[AvB NET %]" caption="AvB NET %" measure="1" displayFolder="" measureGroup="GL Entries" count="0"/>
    <cacheHierarchy uniqueName="[Measures].[AvB YTD %]" caption="AvB YTD %" measure="1" displayFolder="" measureGroup="GL Entries" count="0"/>
    <cacheHierarchy uniqueName="[Measures].[YOY QTD %]" caption="YOY QTD %" measure="1" displayFolder="" measureGroup="GL Entries" count="0"/>
    <cacheHierarchy uniqueName="[Measures].[YOY YTD %]" caption="YOY YTD %" measure="1" displayFolder="" measureGroup="GL Entries" count="0"/>
    <cacheHierarchy uniqueName="[Measures].[YOY BAL %]" caption="YOY BAL %" measure="1" displayFolder="" measureGroup="Actual Budget" count="0"/>
    <cacheHierarchy uniqueName="[Measures].[AP Aged Cash Requirements]" caption="AP Aged Cash Requirements" measure="1" displayFolder="" measureGroup="APDocuments" count="0"/>
    <cacheHierarchy uniqueName="[Measures].[AP Current Amount]" caption="AP Current Amount" measure="1" displayFolder="" measureGroup="APDocuments" count="0"/>
    <cacheHierarchy uniqueName="[Measures].[Days Over]" caption="Days Over" measure="1" displayFolder="" measureGroup="ARDocuments" count="0"/>
    <cacheHierarchy uniqueName="[Measures].[AP Days Over]" caption="AP Days Over" measure="1" displayFolder="" measureGroup="APDocuments" count="0"/>
    <cacheHierarchy uniqueName="[Measures].[Current Amount]" caption="Current Amount" measure="1" displayFolder="" measureGroup="ARDocuments" count="0"/>
    <cacheHierarchy uniqueName="[Measures].[Debit]" caption="Debit" measure="1" displayFolder="" measureGroup="GL Entries" count="0"/>
    <cacheHierarchy uniqueName="[Measures].[Credit]" caption="Credit" measure="1" displayFolder="" measureGroup="GL Entries" count="0"/>
    <cacheHierarchy uniqueName="[Measures].[Aged Receivable]" caption="Aged Receivable" measure="1" displayFolder="" measureGroup="ARDocuments" count="0"/>
    <cacheHierarchy uniqueName="[Measures].[__XL_Count Calendar]" caption="__XL_Count Calendar" measure="1" displayFolder="" measureGroup="Calendar" count="0" hidden="1"/>
    <cacheHierarchy uniqueName="[Measures].[_Count ARDocuments]" caption="_Count ARDocuments" measure="1" displayFolder="" measureGroup="ARDocuments" count="0" hidden="1"/>
    <cacheHierarchy uniqueName="[Measures].[_Count ARReceipts]" caption="_Count ARReceipts" measure="1" displayFolder="" measureGroup="ARReceipts" count="0" hidden="1"/>
    <cacheHierarchy uniqueName="[Measures].[__XL_Count AgeAsOf]" caption="__XL_Count AgeAsOf" measure="1" displayFolder="" measureGroup="AgeAsOf" count="0" hidden="1"/>
    <cacheHierarchy uniqueName="[Measures].[_Count Customer Group]" caption="_Count Customer Group" measure="1" displayFolder="" measureGroup="Customer Group" count="0" hidden="1"/>
    <cacheHierarchy uniqueName="[Measures].[_Count Customers]" caption="_Count Customers" measure="1" displayFolder="" measureGroup="Customers" count="0" hidden="1"/>
    <cacheHierarchy uniqueName="[Measures].[__XL_Count TransactionType]" caption="__XL_Count TransactionType" measure="1" displayFolder="" measureGroup="TransactionType" count="0" hidden="1"/>
    <cacheHierarchy uniqueName="[Measures].[__XL_Count DocumentType]" caption="__XL_Count DocumentType" measure="1" displayFolder="" measureGroup="DocumentType" count="0" hidden="1"/>
    <cacheHierarchy uniqueName="[Measures].[__XL_Count AgingPeriods]" caption="__XL_Count AgingPeriods" measure="1" displayFolder="" measureGroup="AgingPeriods" count="0" hidden="1"/>
    <cacheHierarchy uniqueName="[Measures].[_Count APDocuments]" caption="_Count APDocuments" measure="1" displayFolder="" measureGroup="APDocuments" count="0" hidden="1"/>
    <cacheHierarchy uniqueName="[Measures].[_Count APPayments]" caption="_Count APPayments" measure="1" displayFolder="" measureGroup="APPayments" count="0" hidden="1"/>
    <cacheHierarchy uniqueName="[Measures].[_Count Vendor Group]" caption="_Count Vendor Group" measure="1" displayFolder="" measureGroup="Vendor Group" count="0" hidden="1"/>
    <cacheHierarchy uniqueName="[Measures].[_Count Vendor]" caption="_Count Vendor" measure="1" displayFolder="" measureGroup="Vendor" count="0" hidden="1"/>
    <cacheHierarchy uniqueName="[Measures].[_Count COA]" caption="_Count COA" measure="1" displayFolder="" measureGroup="COA" count="0" hidden="1"/>
    <cacheHierarchy uniqueName="[Measures].[_Count Actual Budget]" caption="_Count Actual Budget" measure="1" displayFolder="" measureGroup="Actual Budget" count="0" hidden="1"/>
    <cacheHierarchy uniqueName="[Measures].[_Count GL Entries]" caption="_Count GL Entries" measure="1" displayFolder="" measureGroup="GL Entries" count="0" hidden="1"/>
    <cacheHierarchy uniqueName="[Measures].[__XL_Count TimeCalc]" caption="__XL_Count TimeCalc" measure="1" displayFolder="" measureGroup="TimeCalc" count="0" hidden="1"/>
    <cacheHierarchy uniqueName="[Measures].[_Count OpenBAL]" caption="_Count OpenBAL" measure="1" displayFolder="" measureGroup="OpenBAL" count="0" hidden="1"/>
    <cacheHierarchy uniqueName="[Measures].[__XL_Count of Models]" caption="__XL_Count of Models" measure="1" displayFolder="" count="0" hidden="1"/>
    <cacheHierarchy uniqueName="[Measures].[Last Date]" caption="Last Date" measure="1" displayFolder="" measureGroup="Calendar" count="0" hidden="1"/>
    <cacheHierarchy uniqueName="[Measures].[Last Date AagAsOf]" caption="Last Date AagAsOf" measure="1" displayFolder="" measureGroup="AgeAsOf" count="0" hidden="1"/>
    <cacheHierarchy uniqueName="[Measures].[CALC_ID]" caption="CALC_ID" measure="1" displayFolder="" measureGroup="TimeCalc" count="0" hidden="1"/>
    <cacheHierarchy uniqueName="[Measures].[COMP_ID]" caption="COMP_ID" measure="1" displayFolder="" measureGroup="TimeCalc" count="0" hidden="1"/>
    <cacheHierarchy uniqueName="[Measures].[Account Description]" caption="Account Description" measure="1" displayFolder="" measureGroup="COA" count="0" hidden="1"/>
    <cacheHierarchy uniqueName="[Measures].[Account Nbr]" caption="Account Nbr" measure="1" displayFolder="" measureGroup="COA" count="0" hidden="1"/>
  </cacheHierarchies>
  <kpis count="0"/>
  <dimensions count="15">
    <dimension name="APDocuments" uniqueName="[APDocuments]" caption="APDocuments"/>
    <dimension name="APPayments" uniqueName="[APPayments]" caption="APPayments"/>
    <dimension name="ARDocuments" uniqueName="[ARDocuments]" caption="ARDocuments"/>
    <dimension name="ARReceipts" uniqueName="[ARReceipts]" caption="ARReceipts"/>
    <dimension name="Calendar" uniqueName="[Calendar]" caption="Calendar"/>
    <dimension name="COA" uniqueName="[COA]" caption="COA"/>
    <dimension name="Customer Group" uniqueName="[Customer Group]" caption="Customer Group"/>
    <dimension name="Customers" uniqueName="[Customers]" caption="Customers"/>
    <dimension name="DocumentType" uniqueName="[DocumentType]" caption="DocumentType"/>
    <dimension name="GL Entries" uniqueName="[GL Entries]" caption="GL Entries"/>
    <dimension measure="1" name="Measures" uniqueName="[Measures]" caption="Measures"/>
    <dimension name="TimeCalc" uniqueName="[TimeCalc]" caption="TimeCalc"/>
    <dimension name="TransactionType" uniqueName="[TransactionType]" caption="TransactionType"/>
    <dimension name="Vendor" uniqueName="[Vendor]" caption="Vendor"/>
    <dimension name="Vendor Group" uniqueName="[Vendor Group]" caption="Vendor Group"/>
  </dimensions>
  <measureGroups count="18">
    <measureGroup name="Actual Budget" caption="Actual Budget"/>
    <measureGroup name="AgeAsOf" caption="AgeAsOf"/>
    <measureGroup name="AgingPeriods" caption="AgingPeriods"/>
    <measureGroup name="APDocuments" caption="APDocuments"/>
    <measureGroup name="APPayments" caption="APPayments"/>
    <measureGroup name="ARDocuments" caption="ARDocuments"/>
    <measureGroup name="ARReceipts" caption="ARReceipts"/>
    <measureGroup name="Calendar" caption="Calendar"/>
    <measureGroup name="COA" caption="COA"/>
    <measureGroup name="Customer Group" caption="Customer Group"/>
    <measureGroup name="Customers" caption="Customers"/>
    <measureGroup name="DocumentType" caption="DocumentType"/>
    <measureGroup name="GL Entries" caption="GL Entries"/>
    <measureGroup name="OpenBAL" caption="OpenBAL"/>
    <measureGroup name="TimeCalc" caption="TimeCalc"/>
    <measureGroup name="TransactionType" caption="TransactionType"/>
    <measureGroup name="Vendor" caption="Vendor"/>
    <measureGroup name="Vendor Group" caption="Vendor Group"/>
  </measureGroups>
  <maps count="43">
    <map measureGroup="0" dimension="4"/>
    <map measureGroup="0" dimension="5"/>
    <map measureGroup="3" dimension="0"/>
    <map measureGroup="3" dimension="4"/>
    <map measureGroup="3" dimension="8"/>
    <map measureGroup="3" dimension="12"/>
    <map measureGroup="3" dimension="13"/>
    <map measureGroup="3" dimension="14"/>
    <map measureGroup="4" dimension="0"/>
    <map measureGroup="4" dimension="1"/>
    <map measureGroup="4" dimension="4"/>
    <map measureGroup="4" dimension="8"/>
    <map measureGroup="4" dimension="12"/>
    <map measureGroup="4" dimension="13"/>
    <map measureGroup="4" dimension="14"/>
    <map measureGroup="5" dimension="2"/>
    <map measureGroup="5" dimension="4"/>
    <map measureGroup="5" dimension="6"/>
    <map measureGroup="5" dimension="7"/>
    <map measureGroup="5" dimension="8"/>
    <map measureGroup="5" dimension="12"/>
    <map measureGroup="6" dimension="2"/>
    <map measureGroup="6" dimension="3"/>
    <map measureGroup="6" dimension="4"/>
    <map measureGroup="6" dimension="6"/>
    <map measureGroup="6" dimension="7"/>
    <map measureGroup="6" dimension="8"/>
    <map measureGroup="6" dimension="12"/>
    <map measureGroup="7" dimension="4"/>
    <map measureGroup="8" dimension="5"/>
    <map measureGroup="9" dimension="6"/>
    <map measureGroup="10" dimension="6"/>
    <map measureGroup="10" dimension="7"/>
    <map measureGroup="11" dimension="8"/>
    <map measureGroup="12" dimension="4"/>
    <map measureGroup="12" dimension="5"/>
    <map measureGroup="12" dimension="9"/>
    <map measureGroup="13" dimension="5"/>
    <map measureGroup="14" dimension="11"/>
    <map measureGroup="15" dimension="12"/>
    <map measureGroup="16" dimension="13"/>
    <map measureGroup="16" dimension="14"/>
    <map measureGroup="17" dimension="14"/>
  </maps>
  <extLst>
    <ext xmlns:x14="http://schemas.microsoft.com/office/spreadsheetml/2009/9/main" uri="{725AE2AE-9491-48be-B2B4-4EB974FC3084}">
      <x14:pivotCacheDefinition pivotCacheId="74"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Cache/pivotCacheDefinition12.xml><?xml version="1.0" encoding="utf-8"?>
<pivotCacheDefinition xmlns="http://schemas.openxmlformats.org/spreadsheetml/2006/main" xmlns:r="http://schemas.openxmlformats.org/officeDocument/2006/relationships" saveData="0" refreshedBy="tony" refreshedDate="41493.60785659722" createdVersion="5" refreshedVersion="5" minRefreshableVersion="3" recordCount="0" supportSubquery="1" supportAdvancedDrill="1">
  <cacheSource type="external" connectionId="8">
    <extLst>
      <ext xmlns:x14="http://schemas.microsoft.com/office/spreadsheetml/2009/9/main" uri="{F057638F-6D5F-4e77-A914-E7F072B9BCA8}">
        <x14:sourceConnection name="ThisWorkbookDataModel"/>
      </ext>
    </extLst>
  </cacheSource>
  <cacheFields count="8">
    <cacheField name="[Measures].[Aged Balance]" caption="Aged Balance" numFmtId="0" hierarchy="195" level="32767"/>
    <cacheField name="[AgeAsOf].[Age-As-Of Year].[Age-As-Of Year]" caption="Age-As-Of Year" numFmtId="0" hierarchy="154" level="1">
      <sharedItems containsSemiMixedTypes="0" containsNonDate="0" containsString="0"/>
    </cacheField>
    <cacheField name="[AgeAsOf].[Age-As-Of Month].[Age-As-Of Month]" caption="Age-As-Of Month" numFmtId="0" hierarchy="153" level="1">
      <sharedItems containsSemiMixedTypes="0" containsNonDate="0" containsString="0"/>
    </cacheField>
    <cacheField name="[AgeAsOf].[Age-As-Of Day].[Age-As-Of Day]" caption="Age-As-Of Day" numFmtId="0" hierarchy="152" level="1">
      <sharedItems containsSemiMixedTypes="0" containsNonDate="0" containsString="0"/>
    </cacheField>
    <cacheField name="[AgingPeriods].[Name].[Name]" caption="Name" numFmtId="0" hierarchy="157" level="1">
      <sharedItems count="7">
        <s v="Over Due"/>
        <s v="-1 to 1"/>
        <s v="2 to 30"/>
        <s v="31 to 60"/>
        <s v="61 to 90"/>
        <s v="91 to 120"/>
        <s v="Over 120"/>
      </sharedItems>
      <extLst>
        <ext xmlns:x15="http://schemas.microsoft.com/office/spreadsheetml/2010/11/main" uri="{4F2E5C28-24EA-4eb8-9CBF-B6C8F9C3D259}">
          <x15:cachedUniqueNames>
            <x15:cachedUniqueName index="0" name="[AgingPeriods].[Name].&amp;[Over Due]"/>
            <x15:cachedUniqueName index="1" name="[AgingPeriods].[Name].&amp;[-1 to 1]"/>
            <x15:cachedUniqueName index="2" name="[AgingPeriods].[Name].&amp;[2 to 30]"/>
            <x15:cachedUniqueName index="3" name="[AgingPeriods].[Name].&amp;[31 to 60]"/>
            <x15:cachedUniqueName index="4" name="[AgingPeriods].[Name].&amp;[61 to 90]"/>
            <x15:cachedUniqueName index="5" name="[AgingPeriods].[Name].&amp;[91 to 120]"/>
            <x15:cachedUniqueName index="6" name="[AgingPeriods].[Name].&amp;[Over 120]"/>
          </x15:cachedUniqueNames>
        </ext>
      </extLst>
    </cacheField>
    <cacheField name="[Calendar].[CalendarYear].[CalendarYear]" caption="CalendarYear" numFmtId="0" hierarchy="60" level="1">
      <sharedItems containsSemiMixedTypes="0" containsNonDate="0" containsString="0"/>
    </cacheField>
    <cacheField name="[Calendar].[MonthOfYear].[MonthOfYear]" caption="MonthOfYear" numFmtId="0" hierarchy="69" level="1">
      <sharedItems containsSemiMixedTypes="0" containsNonDate="0" containsString="0"/>
    </cacheField>
    <cacheField name="[Calendar].[DayOfMonth].[DayOfMonth]" caption="DayOfMonth" numFmtId="0" hierarchy="64" level="1">
      <sharedItems containsSemiMixedTypes="0" containsNonDate="0" containsString="0"/>
    </cacheField>
  </cacheFields>
  <cacheHierarchies count="279">
    <cacheHierarchy uniqueName="[APDocuments].[AccountSet]" caption="AccountSet" attribute="1" defaultMemberUniqueName="[APDocuments].[AccountSet].[All]" allUniqueName="[APDocuments].[AccountSet].[All]" dimensionUniqueName="[APDocuments]" displayFolder="" count="0" memberValueDatatype="130" unbalanced="0"/>
    <cacheHierarchy uniqueName="[APDocuments].[Batch]" caption="Batch" attribute="1" defaultMemberUniqueName="[APDocuments].[Batch].[All]" allUniqueName="[APDocuments].[Batch].[All]" dimensionUniqueName="[APDocuments]" displayFolder="" count="0" memberValueDatatype="5" unbalanced="0"/>
    <cacheHierarchy uniqueName="[APDocuments].[Batch Type]" caption="Batch Type" attribute="1" defaultMemberUniqueName="[APDocuments].[Batch Type].[All]" allUniqueName="[APDocuments].[Batch Type].[All]" dimensionUniqueName="[APDocuments]" displayFolder="" count="0" memberValueDatatype="130" unbalanced="0"/>
    <cacheHierarchy uniqueName="[APDocuments].[Document Date]" caption="Document Date" attribute="1" time="1" defaultMemberUniqueName="[APDocuments].[Document Date].[All]" allUniqueName="[APDocuments].[Document Date].[All]" dimensionUniqueName="[APDocuments]" displayFolder="" count="0" memberValueDatatype="7" unbalanced="0"/>
    <cacheHierarchy uniqueName="[APDocuments].[Document Number]" caption="Document Number" attribute="1" defaultMemberUniqueName="[APDocuments].[Document Number].[All]" allUniqueName="[APDocuments].[Document Number].[All]" dimensionUniqueName="[APDocuments]" displayFolder="" count="0" memberValueDatatype="130" unbalanced="0"/>
    <cacheHierarchy uniqueName="[APDocuments].[Due Date]" caption="Due Date" attribute="1" time="1" defaultMemberUniqueName="[APDocuments].[Due Date].[All]" allUniqueName="[APDocuments].[Due Date].[All]" dimensionUniqueName="[APDocuments]" displayFolder="" count="0" memberValueDatatype="7" unbalanced="0"/>
    <cacheHierarchy uniqueName="[APDocuments].[Entry]" caption="Entry" attribute="1" defaultMemberUniqueName="[APDocuments].[Entry].[All]" allUniqueName="[APDocuments].[Entry].[All]" dimensionUniqueName="[APDocuments]" displayFolder="" count="0" memberValueDatatype="5" unbalanced="0"/>
    <cacheHierarchy uniqueName="[APDocuments].[Fully Paid]" caption="Fully Paid" attribute="1" defaultMemberUniqueName="[APDocuments].[Fully Paid].[All]" allUniqueName="[APDocuments].[Fully Paid].[All]" dimensionUniqueName="[APDocuments]" displayFolder="" count="0" memberValueDatatype="130" unbalanced="0"/>
    <cacheHierarchy uniqueName="[APDocuments].[Payment Number]" caption="Payment Number" attribute="1" defaultMemberUniqueName="[APDocuments].[Payment Number].[All]" allUniqueName="[APDocuments].[Payment Number].[All]" dimensionUniqueName="[APDocuments]" displayFolder="" count="0" memberValueDatatype="5" unbalanced="0"/>
    <cacheHierarchy uniqueName="[APDocuments].[Posting Date]" caption="Posting Date" attribute="1" time="1" defaultMemberUniqueName="[APDocuments].[Posting Date].[All]" allUniqueName="[APDocuments].[Posting Date].[All]" dimensionUniqueName="[APDocuments]" displayFolder="" count="0" memberValueDatatype="7" unbalanced="0"/>
    <cacheHierarchy uniqueName="[APDocuments].[Posting Sequence]" caption="Posting Sequence" attribute="1" defaultMemberUniqueName="[APDocuments].[Posting Sequence].[All]" allUniqueName="[APDocuments].[Posting Sequence].[All]" dimensionUniqueName="[APDocuments]" displayFolder="" count="0" memberValueDatatype="5" unbalanced="0"/>
    <cacheHierarchy uniqueName="[APDocuments].[Remaining Amount]" caption="Remaining Amount" attribute="1" defaultMemberUniqueName="[APDocuments].[Remaining Amount].[All]" allUniqueName="[APDocuments].[Remaining Amount].[All]" dimensionUniqueName="[APDocuments]" displayFolder="" count="0" memberValueDatatype="5" unbalanced="0"/>
    <cacheHierarchy uniqueName="[APDocuments].[Remit-To Location]" caption="Remit-To Location" attribute="1" defaultMemberUniqueName="[APDocuments].[Remit-To Location].[All]" allUniqueName="[APDocuments].[Remit-To Location].[All]" dimensionUniqueName="[APDocuments]" displayFolder="" count="0" memberValueDatatype="130" unbalanced="0"/>
    <cacheHierarchy uniqueName="[APDocuments].[Source Application]" caption="Source Application" attribute="1" defaultMemberUniqueName="[APDocuments].[Source Application].[All]" allUniqueName="[APDocuments].[Source Application].[All]" dimensionUniqueName="[APDocuments]" displayFolder="" count="0" memberValueDatatype="130" unbalanced="0"/>
    <cacheHierarchy uniqueName="[APDocuments].[Terms]" caption="Terms" attribute="1" defaultMemberUniqueName="[APDocuments].[Terms].[All]" allUniqueName="[APDocuments].[Terms].[All]" dimensionUniqueName="[APDocuments]" displayFolder="" count="0" memberValueDatatype="130" unbalanced="0"/>
    <cacheHierarchy uniqueName="[APDocuments].[Vendor Number]" caption="Vendor Number" attribute="1" defaultMemberUniqueName="[APDocuments].[Vendor Number].[All]" allUniqueName="[APDocuments].[Vendor Number].[All]" dimensionUniqueName="[APDocuments]" displayFolder="" count="0" memberValueDatatype="130" unbalanced="0"/>
    <cacheHierarchy uniqueName="[APPayments].[Bank Code]" caption="Bank Code" attribute="1" defaultMemberUniqueName="[APPayments].[Bank Code].[All]" allUniqueName="[APPayments].[Bank Code].[All]" dimensionUniqueName="[APPayments]" displayFolder="" count="0" memberValueDatatype="130" unbalanced="0"/>
    <cacheHierarchy uniqueName="[APPayments].[Batch Number]" caption="Batch Number" attribute="1" defaultMemberUniqueName="[APPayments].[Batch Number].[All]" allUniqueName="[APPayments].[Batch Number].[All]" dimensionUniqueName="[APPayments]" displayFolder="" count="0" memberValueDatatype="5" unbalanced="0"/>
    <cacheHierarchy uniqueName="[APPayments].[Check Date]" caption="Check Date" attribute="1" time="1" defaultMemberUniqueName="[APPayments].[Check Date].[All]" allUniqueName="[APPayments].[Check Date].[All]" dimensionUniqueName="[APPayments]" displayFolder="" count="0" memberValueDatatype="7" unbalanced="0"/>
    <cacheHierarchy uniqueName="[APPayments].[Check No]" caption="Check No" attribute="1" defaultMemberUniqueName="[APPayments].[Check No].[All]" allUniqueName="[APPayments].[Check No].[All]" dimensionUniqueName="[APPayments]" displayFolder="" count="0" memberValueDatatype="130" unbalanced="0"/>
    <cacheHierarchy uniqueName="[APPayments].[Document Number]" caption="Document Number" attribute="1" defaultMemberUniqueName="[APPayments].[Document Number].[All]" allUniqueName="[APPayments].[Document Number].[All]" dimensionUniqueName="[APPayments]" displayFolder="" count="0" memberValueDatatype="130" unbalanced="0"/>
    <cacheHierarchy uniqueName="[APPayments].[Entry Number]" caption="Entry Number" attribute="1" defaultMemberUniqueName="[APPayments].[Entry Number].[All]" allUniqueName="[APPayments].[Entry Number].[All]" dimensionUniqueName="[APPayments]" displayFolder="" count="0" memberValueDatatype="5" unbalanced="0"/>
    <cacheHierarchy uniqueName="[APPayments].[Payment Number]" caption="Payment Number" attribute="1" defaultMemberUniqueName="[APPayments].[Payment Number].[All]" allUniqueName="[APPayments].[Payment Number].[All]" dimensionUniqueName="[APPayments]" displayFolder="" count="0" memberValueDatatype="5" unbalanced="0"/>
    <cacheHierarchy uniqueName="[APPayments].[Posting Date]" caption="Posting Date" attribute="1" time="1" defaultMemberUniqueName="[APPayments].[Posting Date].[All]" allUniqueName="[APPayments].[Posting Date].[All]" dimensionUniqueName="[APPayments]" displayFolder="" count="0" memberValueDatatype="7" unbalanced="0"/>
    <cacheHierarchy uniqueName="[APPayments].[Sequence No]" caption="Sequence No" attribute="1" defaultMemberUniqueName="[APPayments].[Sequence No].[All]" allUniqueName="[APPayments].[Sequence No].[All]" dimensionUniqueName="[APPayments]" displayFolder="" count="0" memberValueDatatype="5" unbalanced="0"/>
    <cacheHierarchy uniqueName="[APPayments].[Src Doc Typ]" caption="Src Doc Typ" attribute="1" defaultMemberUniqueName="[APPayments].[Src Doc Typ].[All]" allUniqueName="[APPayments].[Src Doc Typ].[All]" dimensionUniqueName="[APPayments]" displayFolder="" count="0" memberValueDatatype="20" unbalanced="0"/>
    <cacheHierarchy uniqueName="[APPayments].[Vendor Number]" caption="Vendor Number" attribute="1" defaultMemberUniqueName="[APPayments].[Vendor Number].[All]" allUniqueName="[APPayments].[Vendor Number].[All]" dimensionUniqueName="[APPayments]" displayFolder="" count="0" memberValueDatatype="130" unbalanced="0"/>
    <cacheHierarchy uniqueName="[ARDocuments].[AccountSet]" caption="AccountSet" attribute="1" defaultMemberUniqueName="[ARDocuments].[AccountSet].[All]" allUniqueName="[ARDocuments].[AccountSet].[All]" dimensionUniqueName="[ARDocuments]" displayFolder="" count="2" memberValueDatatype="130" unbalanced="0"/>
    <cacheHierarchy uniqueName="[ARDocuments].[Bank Code]" caption="Bank Code" attribute="1" defaultMemberUniqueName="[ARDocuments].[Bank Code].[All]" allUniqueName="[ARDocuments].[Bank Code].[All]" dimensionUniqueName="[ARDocuments]" displayFolder="" count="0" memberValueDatatype="130" unbalanced="0"/>
    <cacheHierarchy uniqueName="[ARDocuments].[Batch]" caption="Batch" attribute="1" defaultMemberUniqueName="[ARDocuments].[Batch].[All]" allUniqueName="[ARDocuments].[Batch].[All]" dimensionUniqueName="[ARDocuments]" displayFolder="" count="0" memberValueDatatype="5" unbalanced="0"/>
    <cacheHierarchy uniqueName="[ARDocuments].[Batch Type]" caption="Batch Type" attribute="1" defaultMemberUniqueName="[ARDocuments].[Batch Type].[All]" allUniqueName="[ARDocuments].[Batch Type].[All]" dimensionUniqueName="[ARDocuments]" displayFolder="" count="0" memberValueDatatype="130" unbalanced="0"/>
    <cacheHierarchy uniqueName="[ARDocuments].[CheckReceipt No]" caption="CheckReceipt No" attribute="1" defaultMemberUniqueName="[ARDocuments].[CheckReceipt No].[All]" allUniqueName="[ARDocuments].[CheckReceipt No].[All]" dimensionUniqueName="[ARDocuments]" displayFolder="" count="0" memberValueDatatype="130" unbalanced="0"/>
    <cacheHierarchy uniqueName="[ARDocuments].[Customer Number]" caption="Customer Number" attribute="1" defaultMemberUniqueName="[ARDocuments].[Customer Number].[All]" allUniqueName="[ARDocuments].[Customer Number].[All]" dimensionUniqueName="[ARDocuments]" displayFolder="" count="0" memberValueDatatype="130" unbalanced="0"/>
    <cacheHierarchy uniqueName="[ARDocuments].[Deposit Number]" caption="Deposit Number" attribute="1" defaultMemberUniqueName="[ARDocuments].[Deposit Number].[All]" allUniqueName="[ARDocuments].[Deposit Number].[All]" dimensionUniqueName="[ARDocuments]" displayFolder="" count="0" memberValueDatatype="5" unbalanced="0"/>
    <cacheHierarchy uniqueName="[ARDocuments].[Document Date]" caption="Document Date" attribute="1" time="1" defaultMemberUniqueName="[ARDocuments].[Document Date].[All]" allUniqueName="[ARDocuments].[Document Date].[All]" dimensionUniqueName="[ARDocuments]" displayFolder="" count="0" memberValueDatatype="7" unbalanced="0"/>
    <cacheHierarchy uniqueName="[ARDocuments].[Document Number]" caption="Document Number" attribute="1" defaultMemberUniqueName="[ARDocuments].[Document Number].[All]" allUniqueName="[ARDocuments].[Document Number].[All]" dimensionUniqueName="[ARDocuments]" displayFolder="" count="0" memberValueDatatype="130" unbalanced="0"/>
    <cacheHierarchy uniqueName="[ARDocuments].[Due Date]" caption="Due Date" attribute="1" time="1" defaultMemberUniqueName="[ARDocuments].[Due Date].[All]" allUniqueName="[ARDocuments].[Due Date].[All]" dimensionUniqueName="[ARDocuments]" displayFolder="" count="0" memberValueDatatype="7" unbalanced="0"/>
    <cacheHierarchy uniqueName="[ARDocuments].[Entry]" caption="Entry" attribute="1" defaultMemberUniqueName="[ARDocuments].[Entry].[All]" allUniqueName="[ARDocuments].[Entry].[All]" dimensionUniqueName="[ARDocuments]" displayFolder="" count="0" memberValueDatatype="5" unbalanced="0"/>
    <cacheHierarchy uniqueName="[ARDocuments].[Fully Paid]" caption="Fully Paid" attribute="1" defaultMemberUniqueName="[ARDocuments].[Fully Paid].[All]" allUniqueName="[ARDocuments].[Fully Paid].[All]" dimensionUniqueName="[ARDocuments]" displayFolder="" count="0" memberValueDatatype="130" unbalanced="0"/>
    <cacheHierarchy uniqueName="[ARDocuments].[National Account Number]" caption="National Account Number" attribute="1" defaultMemberUniqueName="[ARDocuments].[National Account Number].[All]" allUniqueName="[ARDocuments].[National Account Number].[All]" dimensionUniqueName="[ARDocuments]" displayFolder="" count="0" memberValueDatatype="130" unbalanced="0"/>
    <cacheHierarchy uniqueName="[ARDocuments].[Posting Date]" caption="Posting Date" attribute="1" time="1" defaultMemberUniqueName="[ARDocuments].[Posting Date].[All]" allUniqueName="[ARDocuments].[Posting Date].[All]" dimensionUniqueName="[ARDocuments]" displayFolder="" count="0" memberValueDatatype="7" unbalanced="0"/>
    <cacheHierarchy uniqueName="[ARDocuments].[Posting Sequence]" caption="Posting Sequence" attribute="1" defaultMemberUniqueName="[ARDocuments].[Posting Sequence].[All]" allUniqueName="[ARDocuments].[Posting Sequence].[All]" dimensionUniqueName="[ARDocuments]" displayFolder="" count="0" memberValueDatatype="5" unbalanced="0"/>
    <cacheHierarchy uniqueName="[ARDocuments].[Ship-To Location]" caption="Ship-To Location" attribute="1" defaultMemberUniqueName="[ARDocuments].[Ship-To Location].[All]" allUniqueName="[ARDocuments].[Ship-To Location].[All]" dimensionUniqueName="[ARDocuments]" displayFolder="" count="2" memberValueDatatype="130" unbalanced="0"/>
    <cacheHierarchy uniqueName="[ARDocuments].[Source Application]" caption="Source Application" attribute="1" defaultMemberUniqueName="[ARDocuments].[Source Application].[All]" allUniqueName="[ARDocuments].[Source Application].[All]" dimensionUniqueName="[ARDocuments]" displayFolder="" count="0" memberValueDatatype="130" unbalanced="0"/>
    <cacheHierarchy uniqueName="[ARDocuments].[Terms]" caption="Terms" attribute="1" defaultMemberUniqueName="[ARDocuments].[Terms].[All]" allUniqueName="[ARDocuments].[Terms].[All]" dimensionUniqueName="[ARDocuments]" displayFolder="" count="0" memberValueDatatype="130" unbalanced="0"/>
    <cacheHierarchy uniqueName="[ARReceipts].[Bank Code]" caption="Bank Code" attribute="1" defaultMemberUniqueName="[ARReceipts].[Bank Code].[All]" allUniqueName="[ARReceipts].[Bank Code].[All]" dimensionUniqueName="[ARReceipts]" displayFolder="" count="0" memberValueDatatype="130" unbalanced="0"/>
    <cacheHierarchy uniqueName="[ARReceipts].[Batch Number]" caption="Batch Number" attribute="1" defaultMemberUniqueName="[ARReceipts].[Batch Number].[All]" allUniqueName="[ARReceipts].[Batch Number].[All]" dimensionUniqueName="[ARReceipts]" displayFolder="" count="0" memberValueDatatype="5" unbalanced="0"/>
    <cacheHierarchy uniqueName="[ARReceipts].[CheckReceipt No]" caption="CheckReceipt No" attribute="1" defaultMemberUniqueName="[ARReceipts].[CheckReceipt No].[All]" allUniqueName="[ARReceipts].[CheckReceipt No].[All]" dimensionUniqueName="[ARReceipts]" displayFolder="" count="0" memberValueDatatype="130" unbalanced="0"/>
    <cacheHierarchy uniqueName="[ARReceipts].[Customer Number]" caption="Customer Number" attribute="1" defaultMemberUniqueName="[ARReceipts].[Customer Number].[All]" allUniqueName="[ARReceipts].[Customer Number].[All]" dimensionUniqueName="[ARReceipts]" displayFolder="" count="0" memberValueDatatype="130" unbalanced="0"/>
    <cacheHierarchy uniqueName="[ARReceipts].[Deposit Line Number]" caption="Deposit Line Number" attribute="1" defaultMemberUniqueName="[ARReceipts].[Deposit Line Number].[All]" allUniqueName="[ARReceipts].[Deposit Line Number].[All]" dimensionUniqueName="[ARReceipts]" displayFolder="" count="0" memberValueDatatype="3" unbalanced="0"/>
    <cacheHierarchy uniqueName="[ARReceipts].[Deposit Number]" caption="Deposit Number" attribute="1" defaultMemberUniqueName="[ARReceipts].[Deposit Number].[All]" allUniqueName="[ARReceipts].[Deposit Number].[All]" dimensionUniqueName="[ARReceipts]" displayFolder="" count="0" memberValueDatatype="5" unbalanced="0"/>
    <cacheHierarchy uniqueName="[ARReceipts].[Deposit Serial Number]" caption="Deposit Serial Number" attribute="1" defaultMemberUniqueName="[ARReceipts].[Deposit Serial Number].[All]" allUniqueName="[ARReceipts].[Deposit Serial Number].[All]" dimensionUniqueName="[ARReceipts]" displayFolder="" count="0" memberValueDatatype="3" unbalanced="0"/>
    <cacheHierarchy uniqueName="[ARReceipts].[Document Number]" caption="Document Number" attribute="1" defaultMemberUniqueName="[ARReceipts].[Document Number].[All]" allUniqueName="[ARReceipts].[Document Number].[All]" dimensionUniqueName="[ARReceipts]" displayFolder="" count="0" memberValueDatatype="130" unbalanced="0"/>
    <cacheHierarchy uniqueName="[ARReceipts].[Entry Number]" caption="Entry Number" attribute="1" defaultMemberUniqueName="[ARReceipts].[Entry Number].[All]" allUniqueName="[ARReceipts].[Entry Number].[All]" dimensionUniqueName="[ARReceipts]" displayFolder="" count="0" memberValueDatatype="5" unbalanced="0"/>
    <cacheHierarchy uniqueName="[ARReceipts].[Payment Number]" caption="Payment Number" attribute="1" defaultMemberUniqueName="[ARReceipts].[Payment Number].[All]" allUniqueName="[ARReceipts].[Payment Number].[All]" dimensionUniqueName="[ARReceipts]" displayFolder="" count="0" memberValueDatatype="5" unbalanced="0"/>
    <cacheHierarchy uniqueName="[ARReceipts].[Posting Date]" caption="Posting Date" attribute="1" time="1" defaultMemberUniqueName="[ARReceipts].[Posting Date].[All]" allUniqueName="[ARReceipts].[Posting Date].[All]" dimensionUniqueName="[ARReceipts]" displayFolder="" count="0" memberValueDatatype="7" unbalanced="0"/>
    <cacheHierarchy uniqueName="[ARReceipts].[Receipt Date]" caption="Receipt Date" attribute="1" time="1" defaultMemberUniqueName="[ARReceipts].[Receipt Date].[All]" allUniqueName="[ARReceipts].[Receipt Date].[All]" dimensionUniqueName="[ARReceipts]" displayFolder="" count="0" memberValueDatatype="7" unbalanced="0"/>
    <cacheHierarchy uniqueName="[ARReceipts].[Sequence No]" caption="Sequence No" attribute="1" defaultMemberUniqueName="[ARReceipts].[Sequence No].[All]" allUniqueName="[ARReceipts].[Sequence No].[All]" dimensionUniqueName="[ARReceipts]" displayFolder="" count="0" memberValueDatatype="5" unbalanced="0"/>
    <cacheHierarchy uniqueName="[ARReceipts].[Src Doc Typ]" caption="Src Doc Typ" attribute="1" defaultMemberUniqueName="[ARReceipts].[Src Doc Typ].[All]" allUniqueName="[ARReceipts].[Src Doc Typ].[All]" dimensionUniqueName="[ARReceipts]" displayFolder="" count="0" memberValueDatatype="2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5"/>
      </fieldsUsage>
    </cacheHierarchy>
    <cacheHierarchy uniqueName="[Calendar].[CalendarYearMonth]" caption="CalendarYearMonth" attribute="1" time="1" defaultMemberUniqueName="[Calendar].[CalendarYearMonth].[All]" allUniqueName="[Calendar].[CalendarYearMonth].[All]" dimensionUniqueName="[Calendar]" displayFolder="" count="0" memberValueDatatype="130" unbalanced="0"/>
    <cacheHierarchy uniqueName="[Calendar].[CalendarYearQtr]" caption="CalendarYearQtr" attribute="1" time="1" defaultMemberUniqueName="[Calendar].[CalendarYearQtr].[All]" allUniqueName="[Calendar].[CalendarYearQtr].[All]" dimensionUniqueName="[Calendar]" displayFolder="" count="0" memberValueDatatype="13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OfMonth]" caption="DayOfMonth" attribute="1" time="1" defaultMemberUniqueName="[Calendar].[DayOfMonth].[All]" allUniqueName="[Calendar].[DayOfMonth].[All]" dimensionUniqueName="[Calendar]" displayFolder="" count="2" memberValueDatatype="20" unbalanced="0">
      <fieldsUsage count="2">
        <fieldUsage x="-1"/>
        <fieldUsage x="7"/>
      </fieldsUsage>
    </cacheHierarchy>
    <cacheHierarchy uniqueName="[Calendar].[DayOfWeek]" caption="DayOfWeek" attribute="1" time="1" defaultMemberUniqueName="[Calendar].[DayOfWeek].[All]" allUniqueName="[Calendar].[DayOfWeek].[All]" dimensionUniqueName="[Calendar]" displayFolder="" count="0" memberValueDatatype="20" unbalanced="0"/>
    <cacheHierarchy uniqueName="[Calendar].[DayOfYear]" caption="DayOfYear" attribute="1" time="1" defaultMemberUniqueName="[Calendar].[DayOfYear].[All]" allUniqueName="[Calendar].[DayOfYear].[All]" dimensionUniqueName="[Calendar]" displayFolder="" count="0" memberValueDatatype="20" unbalanced="0"/>
    <cacheHierarchy uniqueName="[Calendar].[IsLastDayOfMonth]" caption="IsLastDayOfMonth" attribute="1" time="1" defaultMemberUniqueName="[Calendar].[IsLastDayOfMonth].[All]" allUniqueName="[Calendar].[IsLastDayOfMonth].[All]" dimensionUniqueName="[Calendar]" displayFolder="" count="0" memberValueDatatype="13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OfYear]" caption="MonthOfYear" attribute="1" time="1" defaultMemberUniqueName="[Calendar].[MonthOfYear].[All]" allUniqueName="[Calendar].[MonthOfYear].[All]" dimensionUniqueName="[Calendar]" displayFolder="" count="2" memberValueDatatype="20" unbalanced="0">
      <fieldsUsage count="2">
        <fieldUsage x="-1"/>
        <fieldUsage x="6"/>
      </fieldsUsage>
    </cacheHierarchy>
    <cacheHierarchy uniqueName="[Calendar].[WeekdayWeekend]" caption="WeekdayWeekend" attribute="1" time="1" defaultMemberUniqueName="[Calendar].[WeekdayWeekend].[All]" allUniqueName="[Calendar].[WeekdayWeekend].[All]" dimensionUniqueName="[Calendar]" displayFolder="" count="0" memberValueDatatype="130" unbalanced="0"/>
    <cacheHierarchy uniqueName="[Calendar].[WeekOfYear]" caption="WeekOfYear" attribute="1" time="1" defaultMemberUniqueName="[Calendar].[WeekOfYear].[All]" allUniqueName="[Calendar].[WeekOfYear].[All]" dimensionUniqueName="[Calendar]" displayFolder="" count="0" memberValueDatatype="20" unbalanced="0"/>
    <cacheHierarchy uniqueName="[Calendar].[YR-MTH]" caption="YR-MTH" attribute="1" time="1" defaultMemberUniqueName="[Calendar].[YR-MTH].[All]" allUniqueName="[Calendar].[YR-MTH].[All]" dimensionUniqueName="[Calendar]" displayFolder="" count="0" memberValueDatatype="130" unbalanced="0"/>
    <cacheHierarchy uniqueName="[COA].[Account Group]" caption="Account Group" attribute="1" defaultMemberUniqueName="[COA].[Account Group].[All]" allUniqueName="[COA].[Account Group].[All]" dimensionUniqueName="[COA]" displayFolder="" count="0" memberValueDatatype="130" unbalanced="0"/>
    <cacheHierarchy uniqueName="[COA].[Account Group Code]" caption="Account Group Code" attribute="1" defaultMemberUniqueName="[COA].[Account Group Code].[All]" allUniqueName="[COA].[Account Group Code].[All]" dimensionUniqueName="[COA]" displayFolder="" count="0" memberValueDatatype="130" unbalanced="0"/>
    <cacheHierarchy uniqueName="[COA].[Account Number]" caption="Account Number" attribute="1" defaultMemberUniqueName="[COA].[Account Number].[All]" allUniqueName="[COA].[Account Number].[All]" dimensionUniqueName="[COA]" displayFolder="" count="0" memberValueDatatype="130" unbalanced="0"/>
    <cacheHierarchy uniqueName="[COA].[Account Segment Code 1]" caption="Account Segment Code 1" attribute="1" defaultMemberUniqueName="[COA].[Account Segment Code 1].[All]" allUniqueName="[COA].[Account Segment Code 1].[All]" dimensionUniqueName="[COA]" displayFolder="" count="0" memberValueDatatype="130" unbalanced="0"/>
    <cacheHierarchy uniqueName="[COA].[Account Segment Code 2]" caption="Account Segment Code 2" attribute="1" defaultMemberUniqueName="[COA].[Account Segment Code 2].[All]" allUniqueName="[COA].[Account Segment Code 2].[All]" dimensionUniqueName="[COA]" displayFolder="" count="0" memberValueDatatype="130" unbalanced="0"/>
    <cacheHierarchy uniqueName="[COA].[Account Segment Code 3]" caption="Account Segment Code 3" attribute="1" defaultMemberUniqueName="[COA].[Account Segment Code 3].[All]" allUniqueName="[COA].[Account Segment Code 3].[All]" dimensionUniqueName="[COA]" displayFolder="" count="0" memberValueDatatype="130" unbalanced="0"/>
    <cacheHierarchy uniqueName="[COA].[Account Type]" caption="Account Type" attribute="1" defaultMemberUniqueName="[COA].[Account Type].[All]" allUniqueName="[COA].[Account Type].[All]" dimensionUniqueName="[COA]" displayFolder="" count="0" memberValueDatatype="130" unbalanced="0"/>
    <cacheHierarchy uniqueName="[COA].[Description]" caption="Description" attribute="1" defaultMemberUniqueName="[COA].[Description].[All]" allUniqueName="[COA].[Description].[All]" dimensionUniqueName="[COA]" displayFolder="" count="0" memberValueDatatype="130" unbalanced="0"/>
    <cacheHierarchy uniqueName="[COA].[Normal Balance]" caption="Normal Balance" attribute="1" defaultMemberUniqueName="[COA].[Normal Balance].[All]" allUniqueName="[COA].[Normal Balance].[All]" dimensionUniqueName="[COA]" displayFolder="" count="0" memberValueDatatype="3" unbalanced="0"/>
    <cacheHierarchy uniqueName="[COA].[Quantities Allowed]" caption="Quantities Allowed" attribute="1" defaultMemberUniqueName="[COA].[Quantities Allowed].[All]" allUniqueName="[COA].[Quantities Allowed].[All]" dimensionUniqueName="[COA]" displayFolder="" count="0" memberValueDatatype="130" unbalanced="0"/>
    <cacheHierarchy uniqueName="[COA].[Status]" caption="Status" attribute="1" defaultMemberUniqueName="[COA].[Status].[All]" allUniqueName="[COA].[Status].[All]" dimensionUniqueName="[COA]" displayFolder="" count="0" memberValueDatatype="130" unbalanced="0"/>
    <cacheHierarchy uniqueName="[COA].[Structure Code]" caption="Structure Code" attribute="1" defaultMemberUniqueName="[COA].[Structure Code].[All]" allUniqueName="[COA].[Structure Code].[All]" dimensionUniqueName="[COA]" displayFolder="" count="0" memberValueDatatype="130" unbalanced="0"/>
    <cacheHierarchy uniqueName="[Customer Group].[Account Set]" caption="Account Set" attribute="1" defaultMemberUniqueName="[Customer Group].[Account Set].[All]" allUniqueName="[Customer Group].[Account Set].[All]" dimensionUniqueName="[Customer Group]" displayFolder="" count="0" memberValueDatatype="130" unbalanced="0"/>
    <cacheHierarchy uniqueName="[Customer Group].[Description]" caption="Description" attribute="1" defaultMemberUniqueName="[Customer Group].[Description].[All]" allUniqueName="[Customer Group].[Description].[All]" dimensionUniqueName="[Customer Group]" displayFolder="" count="2" memberValueDatatype="130" unbalanced="0"/>
    <cacheHierarchy uniqueName="[Customer Group].[Group Code]" caption="Group Code" attribute="1" defaultMemberUniqueName="[Customer Group].[Group Code].[All]" allUniqueName="[Customer Group].[Group Code].[All]" dimensionUniqueName="[Customer Group]" displayFolder="" count="0" memberValueDatatype="130" unbalanced="0"/>
    <cacheHierarchy uniqueName="[Customer Group].[Status]" caption="Status" attribute="1" defaultMemberUniqueName="[Customer Group].[Status].[All]" allUniqueName="[Customer Group].[Status].[All]" dimensionUniqueName="[Customer Group]" displayFolder="" count="0" memberValueDatatype="130" unbalanced="0"/>
    <cacheHierarchy uniqueName="[Customer Group].[Terms]" caption="Terms" attribute="1" defaultMemberUniqueName="[Customer Group].[Terms].[All]" allUniqueName="[Customer Group].[Terms].[All]" dimensionUniqueName="[Customer Group]" displayFolder="" count="0" memberValueDatatype="130" unbalanced="0"/>
    <cacheHierarchy uniqueName="[Customers].[Account Set]" caption="Account Set" attribute="1" defaultMemberUniqueName="[Customers].[Account Set].[All]" allUniqueName="[Customers].[Account Set].[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ntact]" caption="Contact" attribute="1" defaultMemberUniqueName="[Customers].[Contact].[All]" allUniqueName="[Customers].[Contact].[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redit Limit]" caption="Credit Limit" attribute="1" defaultMemberUniqueName="[Customers].[Credit Limit].[All]" allUniqueName="[Customers].[Credit Limit].[All]" dimensionUniqueName="[Customers]" displayFolder="" count="0" memberValueDatatype="5" unbalanced="0"/>
    <cacheHierarchy uniqueName="[Customers].[Customer Name]" caption="Customer Name" attribute="1" defaultMemberUniqueName="[Customers].[Customer Name].[All]" allUniqueName="[Customers].[Customer Name].[All]" dimensionUniqueName="[Customers]" displayFolder="" count="0" memberValueDatatype="130" unbalanced="0"/>
    <cacheHierarchy uniqueName="[Customers].[Customer Number]" caption="Customer Number" attribute="1" defaultMemberUniqueName="[Customers].[Customer Number].[All]" allUniqueName="[Customers].[Customer Number].[All]" dimensionUniqueName="[Customers]" displayFolder="" count="2" memberValueDatatype="130" unbalanced="0"/>
    <cacheHierarchy uniqueName="[Customers].[Customer Short Name]" caption="Customer Short Name" attribute="1" defaultMemberUniqueName="[Customers].[Customer Short Name].[All]" allUniqueName="[Customers].[Customer Short Name].[All]" dimensionUniqueName="[Customers]" displayFolder="" count="0" memberValueDatatype="130" unbalanced="0"/>
    <cacheHierarchy uniqueName="[Customers].[Group Code]" caption="Group Code" attribute="1" defaultMemberUniqueName="[Customers].[Group Code].[All]" allUniqueName="[Customers].[Group Code].[All]" dimensionUniqueName="[Customers]" displayFolder="" count="0" memberValueDatatype="130" unbalanced="0"/>
    <cacheHierarchy uniqueName="[Customers].[National Account]" caption="National Account" attribute="1" defaultMemberUniqueName="[Customers].[National Account].[All]" allUniqueName="[Customers].[National Account].[All]" dimensionUniqueName="[Customers]" displayFolder="" count="0" memberValueDatatype="130" unbalanced="0"/>
    <cacheHierarchy uniqueName="[Customers].[On Hold]" caption="On Hold" attribute="1" defaultMemberUniqueName="[Customers].[On Hold].[All]" allUniqueName="[Customers].[On Hold].[All]" dimensionUniqueName="[Customers]" displayFolder="" count="0" memberValueDatatype="130" unbalanced="0"/>
    <cacheHierarchy uniqueName="[Customers].[Price List]" caption="Price List" attribute="1" defaultMemberUniqueName="[Customers].[Price List].[All]" allUniqueName="[Customers].[Price List].[All]" dimensionUniqueName="[Customers]" displayFolder="" count="0" memberValueDatatype="130" unbalanced="0"/>
    <cacheHierarchy uniqueName="[Customers].[State]" caption="State" attribute="1" defaultMemberUniqueName="[Customers].[State].[All]" allUniqueName="[Customers].[State].[All]" dimensionUniqueName="[Customers]" displayFolder="" count="2" memberValueDatatype="130" unbalanced="0"/>
    <cacheHierarchy uniqueName="[Customers].[Status]" caption="Status" attribute="1" defaultMemberUniqueName="[Customers].[Status].[All]" allUniqueName="[Customers].[Status].[All]" dimensionUniqueName="[Customers]" displayFolder="" count="0" memberValueDatatype="130" unbalanced="0"/>
    <cacheHierarchy uniqueName="[Customers].[Terms]" caption="Terms" attribute="1" defaultMemberUniqueName="[Customers].[Terms].[All]" allUniqueName="[Customers].[Terms].[All]" dimensionUniqueName="[Customers]" displayFolder="" count="0" memberValueDatatype="130" unbalanced="0"/>
    <cacheHierarchy uniqueName="[Customers].[Territory]" caption="Territory" attribute="1" defaultMemberUniqueName="[Customers].[Territory].[All]" allUniqueName="[Customers].[Territory].[All]" dimensionUniqueName="[Customers]" displayFolder="" count="0" memberValueDatatype="130" unbalanced="0"/>
    <cacheHierarchy uniqueName="[Customers].[Zip]" caption="Zip" attribute="1" defaultMemberUniqueName="[Customers].[Zip].[All]" allUniqueName="[Customers].[Zip].[All]" dimensionUniqueName="[Customers]" displayFolder="" count="0" memberValueDatatype="130" unbalanced="0"/>
    <cacheHierarchy uniqueName="[DocumentType].[DocTyp]" caption="DocTyp" attribute="1" defaultMemberUniqueName="[DocumentType].[DocTyp].[All]" allUniqueName="[DocumentType].[DocTyp].[All]" dimensionUniqueName="[DocumentType]" displayFolder="" count="0" memberValueDatatype="130" unbalanced="0"/>
    <cacheHierarchy uniqueName="[DocumentType].[Document Type]" caption="Document Type" attribute="1" defaultMemberUniqueName="[DocumentType].[Document Type].[All]" allUniqueName="[DocumentType].[Document Type].[All]" dimensionUniqueName="[DocumentType]" displayFolder="" count="2" memberValueDatatype="130" unbalanced="0"/>
    <cacheHierarchy uniqueName="[GL Entries].[Batch]" caption="Batch" attribute="1" defaultMemberUniqueName="[GL Entries].[Batch].[All]" allUniqueName="[GL Entries].[Batch].[All]" dimensionUniqueName="[GL Entries]" displayFolder="" count="0" memberValueDatatype="130" unbalanced="0"/>
    <cacheHierarchy uniqueName="[GL Entries].[Batch Type]" caption="Batch Type" attribute="1" defaultMemberUniqueName="[GL Entries].[Batch Type].[All]" allUniqueName="[GL Entries].[Batch Type].[All]" dimensionUniqueName="[GL Entries]" displayFolder="" count="0" memberValueDatatype="130" unbalanced="0"/>
    <cacheHierarchy uniqueName="[GL Entries].[BatchStatus]" caption="BatchStatus" attribute="1" defaultMemberUniqueName="[GL Entries].[BatchStatus].[All]" allUniqueName="[GL Entries].[BatchStatus].[All]" dimensionUniqueName="[GL Entries]" displayFolder="" count="0" memberValueDatatype="130" unbalanced="0"/>
    <cacheHierarchy uniqueName="[GL Entries].[Edited By]" caption="Edited By" attribute="1" defaultMemberUniqueName="[GL Entries].[Edited By].[All]" allUniqueName="[GL Entries].[Edited By].[All]" dimensionUniqueName="[GL Entries]" displayFolder="" count="0" memberValueDatatype="130" unbalanced="0"/>
    <cacheHierarchy uniqueName="[GL Entries].[Entry]" caption="Entry" attribute="1" defaultMemberUniqueName="[GL Entries].[Entry].[All]" allUniqueName="[GL Entries].[Entry].[All]" dimensionUniqueName="[GL Entries]" displayFolder="" count="0" memberValueDatatype="130" unbalanced="0"/>
    <cacheHierarchy uniqueName="[GL Entries].[Entry Date]" caption="Entry Date" attribute="1" defaultMemberUniqueName="[GL Entries].[Entry Date].[All]" allUniqueName="[GL Entries].[Entry Date].[All]" dimensionUniqueName="[GL Entries]" displayFolder="" count="0" memberValueDatatype="5" unbalanced="0"/>
    <cacheHierarchy uniqueName="[GL Entries].[Fiscal Period]" caption="Fiscal Period" attribute="1" defaultMemberUniqueName="[GL Entries].[Fiscal Period].[All]" allUniqueName="[GL Entries].[Fiscal Period].[All]" dimensionUniqueName="[GL Entries]" displayFolder="" count="0" memberValueDatatype="130" unbalanced="0"/>
    <cacheHierarchy uniqueName="[GL Entries].[Fiscal Year]" caption="Fiscal Year" attribute="1" defaultMemberUniqueName="[GL Entries].[Fiscal Year].[All]" allUniqueName="[GL Entries].[Fiscal Year].[All]" dimensionUniqueName="[GL Entries]" displayFolder="" count="0" memberValueDatatype="130" unbalanced="0"/>
    <cacheHierarchy uniqueName="[GL Entries].[Posting Sequence]" caption="Posting Sequence" attribute="1" defaultMemberUniqueName="[GL Entries].[Posting Sequence].[All]" allUniqueName="[GL Entries].[Posting Sequence].[All]" dimensionUniqueName="[GL Entries]" displayFolder="" count="0" memberValueDatatype="130" unbalanced="0"/>
    <cacheHierarchy uniqueName="[GL Entries].[Source Ledger]" caption="Source Ledger" attribute="1" defaultMemberUniqueName="[GL Entries].[Source Ledger].[All]" allUniqueName="[GL Entries].[Source Ledger].[All]" dimensionUniqueName="[GL Entries]" displayFolder="" count="0" memberValueDatatype="130" unbalanced="0"/>
    <cacheHierarchy uniqueName="[GL Entries].[Source Type]" caption="Source Type" attribute="1" defaultMemberUniqueName="[GL Entries].[Source Type].[All]" allUniqueName="[GL Entries].[Source Type].[All]" dimensionUniqueName="[GL Entries]" displayFolder="" count="0" memberValueDatatype="130" unbalanced="0"/>
    <cacheHierarchy uniqueName="[TimeCalc].[Calculation]" caption="Calculation" attribute="1" defaultMemberUniqueName="[TimeCalc].[Calculation].[All]" allUniqueName="[TimeCalc].[Calculation].[All]" dimensionUniqueName="[TimeCalc]" displayFolder="" count="0" memberValueDatatype="130" unbalanced="0"/>
    <cacheHierarchy uniqueName="[TimeCalc].[Comparison]" caption="Comparison" attribute="1" defaultMemberUniqueName="[TimeCalc].[Comparison].[All]" allUniqueName="[TimeCalc].[Comparison].[All]" dimensionUniqueName="[TimeCalc]" displayFolder="" count="0" memberValueDatatype="130" unbalanced="0"/>
    <cacheHierarchy uniqueName="[TransactionType].[Transaction Type]" caption="Transaction Type" attribute="1" defaultMemberUniqueName="[TransactionType].[Transaction Type].[All]" allUniqueName="[TransactionType].[Transaction Type].[All]" dimensionUniqueName="[TransactionType]" displayFolder="" count="0" memberValueDatatype="130" unbalanced="0"/>
    <cacheHierarchy uniqueName="[Vendor].[Account Set]" caption="Account Set" attribute="1" defaultMemberUniqueName="[Vendor].[Account Set].[All]" allUniqueName="[Vendor].[Account Set].[All]" dimensionUniqueName="[Vendor]" displayFolder="" count="0" memberValueDatatype="130" unbalanced="0"/>
    <cacheHierarchy uniqueName="[Vendor].[Bank Code]" caption="Bank Code" attribute="1" defaultMemberUniqueName="[Vendor].[Bank Code].[All]" allUniqueName="[Vendor].[Bank Code].[All]" dimensionUniqueName="[Vendor]" displayFolder="" count="0" memberValueDatatype="130" unbalanced="0"/>
    <cacheHierarchy uniqueName="[Vendor].[City]" caption="City" attribute="1" defaultMemberUniqueName="[Vendor].[City].[All]" allUniqueName="[Vendor].[City].[All]" dimensionUniqueName="[Vendor]" displayFolder="" count="0" memberValueDatatype="130" unbalanced="0"/>
    <cacheHierarchy uniqueName="[Vendor].[Contact]" caption="Contact" attribute="1" defaultMemberUniqueName="[Vendor].[Contact].[All]" allUniqueName="[Vendor].[Contact].[All]" dimensionUniqueName="[Vendor]" displayFolder="" count="0" memberValueDatatype="130" unbalanced="0"/>
    <cacheHierarchy uniqueName="[Vendor].[Country]" caption="Country" attribute="1" defaultMemberUniqueName="[Vendor].[Country].[All]" allUniqueName="[Vendor].[Country].[All]" dimensionUniqueName="[Vendor]" displayFolder="" count="0" memberValueDatatype="130" unbalanced="0"/>
    <cacheHierarchy uniqueName="[Vendor].[Credit Limit]" caption="Credit Limit" attribute="1" defaultMemberUniqueName="[Vendor].[Credit Limit].[All]" allUniqueName="[Vendor].[Credit Limit].[All]" dimensionUniqueName="[Vendor]" displayFolder="" count="0" memberValueDatatype="5" unbalanced="0"/>
    <cacheHierarchy uniqueName="[Vendor].[Group Code]" caption="Group Code" attribute="1" defaultMemberUniqueName="[Vendor].[Group Code].[All]" allUniqueName="[Vendor].[Group Code].[All]" dimensionUniqueName="[Vendor]" displayFolder="" count="0" memberValueDatatype="130" unbalanced="0"/>
    <cacheHierarchy uniqueName="[Vendor].[On Hold]" caption="On Hold" attribute="1" defaultMemberUniqueName="[Vendor].[On Hold].[All]" allUniqueName="[Vendor].[On Hold].[All]" dimensionUniqueName="[Vendor]" displayFolder="" count="0" memberValueDatatype="130" unbalanced="0"/>
    <cacheHierarchy uniqueName="[Vendor].[State]" caption="State" attribute="1" defaultMemberUniqueName="[Vendor].[State].[All]" allUniqueName="[Vendor].[State].[All]" dimensionUniqueName="[Vendor]" displayFolder="" count="0" memberValueDatatype="130" unbalanced="0"/>
    <cacheHierarchy uniqueName="[Vendor].[Status]" caption="Status" attribute="1" defaultMemberUniqueName="[Vendor].[Status].[All]" allUniqueName="[Vendor].[Status].[All]" dimensionUniqueName="[Vendor]" displayFolder="" count="0" memberValueDatatype="130" unbalanced="0"/>
    <cacheHierarchy uniqueName="[Vendor].[Terms]" caption="Terms" attribute="1" defaultMemberUniqueName="[Vendor].[Terms].[All]" allUniqueName="[Vendor].[Terms].[All]" dimensionUniqueName="[Vendor]" displayFolder="" count="0" memberValueDatatype="130" unbalanced="0"/>
    <cacheHierarchy uniqueName="[Vendor].[Vendor Name]" caption="Vendor Name" attribute="1" defaultMemberUniqueName="[Vendor].[Vendor Name].[All]" allUniqueName="[Vendor].[Vendor Name].[All]" dimensionUniqueName="[Vendor]" displayFolder="" count="0" memberValueDatatype="130" unbalanced="0"/>
    <cacheHierarchy uniqueName="[Vendor].[Vendor Number]" caption="Vendor Number" attribute="1" defaultMemberUniqueName="[Vendor].[Vendor Number].[All]" allUniqueName="[Vendor].[Vendor Number].[All]" dimensionUniqueName="[Vendor]" displayFolder="" count="0" memberValueDatatype="130" unbalanced="0"/>
    <cacheHierarchy uniqueName="[Vendor].[Vendor Short Name]" caption="Vendor Short Name" attribute="1" defaultMemberUniqueName="[Vendor].[Vendor Short Name].[All]" allUniqueName="[Vendor].[Vendor Short Name].[All]" dimensionUniqueName="[Vendor]" displayFolder="" count="0" memberValueDatatype="130" unbalanced="0"/>
    <cacheHierarchy uniqueName="[Vendor].[Zip]" caption="Zip" attribute="1" defaultMemberUniqueName="[Vendor].[Zip].[All]" allUniqueName="[Vendor].[Zip].[All]" dimensionUniqueName="[Vendor]" displayFolder="" count="0" memberValueDatatype="130" unbalanced="0"/>
    <cacheHierarchy uniqueName="[Vendor Group].[Account Set]" caption="Account Set" attribute="1" defaultMemberUniqueName="[Vendor Group].[Account Set].[All]" allUniqueName="[Vendor Group].[Account Set].[All]" dimensionUniqueName="[Vendor Group]" displayFolder="" count="0" memberValueDatatype="130" unbalanced="0"/>
    <cacheHierarchy uniqueName="[Vendor Group].[Description]" caption="Description" attribute="1" defaultMemberUniqueName="[Vendor Group].[Description].[All]" allUniqueName="[Vendor Group].[Description].[All]" dimensionUniqueName="[Vendor Group]" displayFolder="" count="0" memberValueDatatype="130" unbalanced="0"/>
    <cacheHierarchy uniqueName="[Vendor Group].[Group Code]" caption="Group Code" attribute="1" defaultMemberUniqueName="[Vendor Group].[Group Code].[All]" allUniqueName="[Vendor Group].[Group Code].[All]" dimensionUniqueName="[Vendor Group]" displayFolder="" count="0" memberValueDatatype="130" unbalanced="0"/>
    <cacheHierarchy uniqueName="[Vendor Group].[Status]" caption="Status" attribute="1" defaultMemberUniqueName="[Vendor Group].[Status].[All]" allUniqueName="[Vendor Group].[Status].[All]" dimensionUniqueName="[Vendor Group]" displayFolder="" count="0" memberValueDatatype="130" unbalanced="0"/>
    <cacheHierarchy uniqueName="[Vendor Group].[Terms]" caption="Terms" attribute="1" defaultMemberUniqueName="[Vendor Group].[Terms].[All]" allUniqueName="[Vendor Group].[Terms].[All]" dimensionUniqueName="[Vendor Group]" displayFolder="" count="0" memberValueDatatype="130" unbalanced="0"/>
    <cacheHierarchy uniqueName="[Actual Budget].[Actual]" caption="Actual" attribute="1" defaultMemberUniqueName="[Actual Budget].[Actual].[All]" allUniqueName="[Actual Budget].[Actual].[All]" dimensionUniqueName="[Actual Budget]" displayFolder="" count="0" memberValueDatatype="5" unbalanced="0" hidden="1"/>
    <cacheHierarchy uniqueName="[Actual Budget].[Budget1]" caption="Budget1" attribute="1" defaultMemberUniqueName="[Actual Budget].[Budget1].[All]" allUniqueName="[Actual Budget].[Budget1].[All]" dimensionUniqueName="[Actual Budget]" displayFolder="" count="0" memberValueDatatype="5" unbalanced="0" hidden="1"/>
    <cacheHierarchy uniqueName="[Actual Budget].[Budget2]" caption="Budget2" attribute="1" defaultMemberUniqueName="[Actual Budget].[Budget2].[All]" allUniqueName="[Actual Budget].[Budget2].[All]" dimensionUniqueName="[Actual Budget]" displayFolder="" count="0" memberValueDatatype="5" unbalanced="0" hidden="1"/>
    <cacheHierarchy uniqueName="[Actual Budget].[Budget3]" caption="Budget3" attribute="1" defaultMemberUniqueName="[Actual Budget].[Budget3].[All]" allUniqueName="[Actual Budget].[Budget3].[All]" dimensionUniqueName="[Actual Budget]" displayFolder="" count="0" memberValueDatatype="5" unbalanced="0" hidden="1"/>
    <cacheHierarchy uniqueName="[Actual Budget].[Budget4]" caption="Budget4" attribute="1" defaultMemberUniqueName="[Actual Budget].[Budget4].[All]" allUniqueName="[Actual Budget].[Budget4].[All]" dimensionUniqueName="[Actual Budget]" displayFolder="" count="0" memberValueDatatype="5" unbalanced="0" hidden="1"/>
    <cacheHierarchy uniqueName="[Actual Budget].[Budget5]" caption="Budget5" attribute="1" defaultMemberUniqueName="[Actual Budget].[Budget5].[All]" allUniqueName="[Actual Budget].[Budget5].[All]" dimensionUniqueName="[Actual Budget]" displayFolder="" count="0" memberValueDatatype="5" unbalanced="0" hidden="1"/>
    <cacheHierarchy uniqueName="[Actual Budget].[Date]" caption="Date" attribute="1" time="1" defaultMemberUniqueName="[Actual Budget].[Date].[All]" allUniqueName="[Actual Budget].[Date].[All]" dimensionUniqueName="[Actual Budget]" displayFolder="" count="0" memberValueDatatype="7" unbalanced="0" hidden="1"/>
    <cacheHierarchy uniqueName="[Actual Budget].[Unformatted Account]" caption="Unformatted Account" attribute="1" defaultMemberUniqueName="[Actual Budget].[Unformatted Account].[All]" allUniqueName="[Actual Budget].[Unformatted Account].[All]" dimensionUniqueName="[Actual Budget]" displayFolder="" count="0" memberValueDatatype="130" unbalanced="0" hidden="1"/>
    <cacheHierarchy uniqueName="[AgeAsOf].[Age As Of]" caption="Age As Of" attribute="1" time="1" defaultMemberUniqueName="[AgeAsOf].[Age As Of].[All]" allUniqueName="[AgeAsOf].[Age As Of].[All]" dimensionUniqueName="[AgeAsOf]" displayFolder="" count="0" memberValueDatatype="7" unbalanced="0" hidden="1"/>
    <cacheHierarchy uniqueName="[AgeAsOf].[Age-As-Of Day]" caption="Age-As-Of Day" attribute="1" defaultMemberUniqueName="[AgeAsOf].[Age-As-Of Day].[All]" allUniqueName="[AgeAsOf].[Age-As-Of Day].[All]" dimensionUniqueName="[AgeAsOf]" displayFolder="" count="2" memberValueDatatype="20" unbalanced="0" hidden="1">
      <fieldsUsage count="2">
        <fieldUsage x="-1"/>
        <fieldUsage x="3"/>
      </fieldsUsage>
    </cacheHierarchy>
    <cacheHierarchy uniqueName="[AgeAsOf].[Age-As-Of Month]" caption="Age-As-Of Month" attribute="1" defaultMemberUniqueName="[AgeAsOf].[Age-As-Of Month].[All]" allUniqueName="[AgeAsOf].[Age-As-Of Month].[All]" dimensionUniqueName="[AgeAsOf]" displayFolder="" count="2" memberValueDatatype="20" unbalanced="0" hidden="1">
      <fieldsUsage count="2">
        <fieldUsage x="-1"/>
        <fieldUsage x="2"/>
      </fieldsUsage>
    </cacheHierarchy>
    <cacheHierarchy uniqueName="[AgeAsOf].[Age-As-Of Year]" caption="Age-As-Of Year" attribute="1" defaultMemberUniqueName="[AgeAsOf].[Age-As-Of Year].[All]" allUniqueName="[AgeAsOf].[Age-As-Of Year].[All]" dimensionUniqueName="[AgeAsOf]" displayFolder="" count="2" memberValueDatatype="20" unbalanced="0" hidden="1">
      <fieldsUsage count="2">
        <fieldUsage x="-1"/>
        <fieldUsage x="1"/>
      </fieldsUsage>
    </cacheHierarchy>
    <cacheHierarchy uniqueName="[AgingPeriods].[Aging Period]" caption="Aging Period" attribute="1" defaultMemberUniqueName="[AgingPeriods].[Aging Period].[All]" allUniqueName="[AgingPeriods].[Aging Period].[All]" dimensionUniqueName="[AgingPeriods]" displayFolder="" count="0" memberValueDatatype="20" unbalanced="0" hidden="1"/>
    <cacheHierarchy uniqueName="[AgingPeriods].[From]" caption="From" attribute="1" defaultMemberUniqueName="[AgingPeriods].[From].[All]" allUniqueName="[AgingPeriods].[From].[All]" dimensionUniqueName="[AgingPeriods]" displayFolder="" count="0" memberValueDatatype="20" unbalanced="0" hidden="1"/>
    <cacheHierarchy uniqueName="[AgingPeriods].[Name]" caption="Name" attribute="1" defaultMemberUniqueName="[AgingPeriods].[Name].[All]" allUniqueName="[AgingPeriods].[Name].[All]" dimensionUniqueName="[AgingPeriods]" displayFolder="" count="2" memberValueDatatype="130" unbalanced="0" hidden="1">
      <fieldsUsage count="2">
        <fieldUsage x="-1"/>
        <fieldUsage x="4"/>
      </fieldsUsage>
    </cacheHierarchy>
    <cacheHierarchy uniqueName="[AgingPeriods].[To]" caption="To" attribute="1" defaultMemberUniqueName="[AgingPeriods].[To].[All]" allUniqueName="[AgingPeriods].[To].[All]" dimensionUniqueName="[AgingPeriods]" displayFolder="" count="0" memberValueDatatype="20" unbalanced="0" hidden="1"/>
    <cacheHierarchy uniqueName="[APDocuments].[Document Type]" caption="Document Type" attribute="1" defaultMemberUniqueName="[APDocuments].[Document Type].[All]" allUniqueName="[APDocuments].[Document Type].[All]" dimensionUniqueName="[APDocuments]" displayFolder="" count="0" memberValueDatatype="2" unbalanced="0" hidden="1"/>
    <cacheHierarchy uniqueName="[APDocuments].[Original Amount]" caption="Original Amount" attribute="1" defaultMemberUniqueName="[APDocuments].[Original Amount].[All]" allUniqueName="[APDocuments].[Original Amount].[All]" dimensionUniqueName="[APDocuments]" displayFolder="" count="0" memberValueDatatype="5" unbalanced="0" hidden="1"/>
    <cacheHierarchy uniqueName="[APDocuments].[Transaction Type]" caption="Transaction Type" attribute="1" defaultMemberUniqueName="[APDocuments].[Transaction Type].[All]" allUniqueName="[APDocuments].[Transaction Type].[All]" dimensionUniqueName="[APDocuments]" displayFolder="" count="0" memberValueDatatype="2" unbalanced="0" hidden="1"/>
    <cacheHierarchy uniqueName="[APDocuments].[UNIQ]" caption="UNIQ" attribute="1" defaultMemberUniqueName="[APDocuments].[UNIQ].[All]" allUniqueName="[APDocuments].[UNIQ].[All]" dimensionUniqueName="[APDocuments]" displayFolder="" count="0" memberValueDatatype="130" unbalanced="0" hidden="1"/>
    <cacheHierarchy uniqueName="[APPayments].[Document Type]" caption="Document Type" attribute="1" defaultMemberUniqueName="[APPayments].[Document Type].[All]" allUniqueName="[APPayments].[Document Type].[All]" dimensionUniqueName="[APPayments]" displayFolder="" count="0" memberValueDatatype="2" unbalanced="0" hidden="1"/>
    <cacheHierarchy uniqueName="[APPayments].[Receipt Amount]" caption="Receipt Amount" attribute="1" defaultMemberUniqueName="[APPayments].[Receipt Amount].[All]" allUniqueName="[APPayments].[Receipt Amount].[All]" dimensionUniqueName="[APPayments]" displayFolder="" count="0" memberValueDatatype="5" unbalanced="0" hidden="1"/>
    <cacheHierarchy uniqueName="[APPayments].[Transaction Type]" caption="Transaction Type" attribute="1" defaultMemberUniqueName="[APPayments].[Transaction Type].[All]" allUniqueName="[APPayments].[Transaction Type].[All]" dimensionUniqueName="[APPayments]" displayFolder="" count="0" memberValueDatatype="2" unbalanced="0" hidden="1"/>
    <cacheHierarchy uniqueName="[APPayments].[UNIQ]" caption="UNIQ" attribute="1" defaultMemberUniqueName="[APPayments].[UNIQ].[All]" allUniqueName="[APPayments].[UNIQ].[All]" dimensionUniqueName="[APPayments]" displayFolder="" count="0" memberValueDatatype="130" unbalanced="0" hidden="1"/>
    <cacheHierarchy uniqueName="[ARDocuments].[Document Type]" caption="Document Type" attribute="1" defaultMemberUniqueName="[ARDocuments].[Document Type].[All]" allUniqueName="[ARDocuments].[Document Type].[All]" dimensionUniqueName="[ARDocuments]" displayFolder="" count="0" memberValueDatatype="2" unbalanced="0" hidden="1"/>
    <cacheHierarchy uniqueName="[ARDocuments].[Original Amount]" caption="Original Amount" attribute="1" defaultMemberUniqueName="[ARDocuments].[Original Amount].[All]" allUniqueName="[ARDocuments].[Original Amount].[All]" dimensionUniqueName="[ARDocuments]" displayFolder="" count="0" memberValueDatatype="5" unbalanced="0" hidden="1"/>
    <cacheHierarchy uniqueName="[ARDocuments].[Remaining Amount]" caption="Remaining Amount" attribute="1" defaultMemberUniqueName="[ARDocuments].[Remaining Amount].[All]" allUniqueName="[ARDocuments].[Remaining Amount].[All]" dimensionUniqueName="[ARDocuments]" displayFolder="" count="0" memberValueDatatype="5" unbalanced="0" hidden="1"/>
    <cacheHierarchy uniqueName="[ARDocuments].[Transaction Type]" caption="Transaction Type" attribute="1" defaultMemberUniqueName="[ARDocuments].[Transaction Type].[All]" allUniqueName="[ARDocuments].[Transaction Type].[All]" dimensionUniqueName="[ARDocuments]" displayFolder="" count="0" memberValueDatatype="2" unbalanced="0" hidden="1"/>
    <cacheHierarchy uniqueName="[ARDocuments].[UNIQ]" caption="UNIQ" attribute="1" defaultMemberUniqueName="[ARDocuments].[UNIQ].[All]" allUniqueName="[ARDocuments].[UNIQ].[All]" dimensionUniqueName="[ARDocuments]" displayFolder="" count="0" memberValueDatatype="130" unbalanced="0" hidden="1"/>
    <cacheHierarchy uniqueName="[ARReceipts].[Document Type]" caption="Document Type" attribute="1" defaultMemberUniqueName="[ARReceipts].[Document Type].[All]" allUniqueName="[ARReceipts].[Document Type].[All]" dimensionUniqueName="[ARReceipts]" displayFolder="" count="0" memberValueDatatype="2" unbalanced="0" hidden="1"/>
    <cacheHierarchy uniqueName="[ARReceipts].[Receipt Amount]" caption="Receipt Amount" attribute="1" defaultMemberUniqueName="[ARReceipts].[Receipt Amount].[All]" allUniqueName="[ARReceipts].[Receipt Amount].[All]" dimensionUniqueName="[ARReceipts]" displayFolder="" count="0" memberValueDatatype="5" unbalanced="0" hidden="1"/>
    <cacheHierarchy uniqueName="[ARReceipts].[Transaction Type]" caption="Transaction Type" attribute="1" defaultMemberUniqueName="[ARReceipts].[Transaction Type].[All]" allUniqueName="[ARReceipts].[Transaction Type].[All]" dimensionUniqueName="[ARReceipts]" displayFolder="" count="0" memberValueDatatype="2" unbalanced="0" hidden="1"/>
    <cacheHierarchy uniqueName="[ARReceipts].[UNIQ]" caption="UNIQ" attribute="1" defaultMemberUniqueName="[ARReceipts].[UNIQ].[All]" allUniqueName="[ARReceipts].[UNIQ].[All]" dimensionUniqueName="[ARReceipts]" displayFolder="" count="0" memberValueDatatype="130" unbalanced="0" hidden="1"/>
    <cacheHierarchy uniqueName="[Calendar].[DateKey]" caption="DateKey" attribute="1" time="1" defaultMemberUniqueName="[Calendar].[DateKey].[All]" allUniqueName="[Calendar].[DateKey].[All]" dimensionUniqueName="[Calendar]" displayFolder="" count="0" memberValueDatatype="130" unbalanced="0" hidden="1"/>
    <cacheHierarchy uniqueName="[Calendar].[TransDate]" caption="TransDate" attribute="1" time="1" keyAttribute="1" defaultMemberUniqueName="[Calendar].[TransDate].[All]" allUniqueName="[Calendar].[TransDate].[All]" dimensionUniqueName="[Calendar]" displayFolder="" count="0" memberValueDatatype="7" unbalanced="0" hidden="1"/>
    <cacheHierarchy uniqueName="[COA].[Unformatted Account]" caption="Unformatted Account" attribute="1" defaultMemberUniqueName="[COA].[Unformatted Account].[All]" allUniqueName="[COA].[Unformatted Account].[All]" dimensionUniqueName="[COA]" displayFolder="" count="0" memberValueDatatype="130" unbalanced="0" hidden="1"/>
    <cacheHierarchy uniqueName="[DocumentType].[DOCTYPEID]" caption="DOCTYPEID" attribute="1" defaultMemberUniqueName="[DocumentType].[DOCTYPEID].[All]" allUniqueName="[DocumentType].[DOCTYPEID].[All]" dimensionUniqueName="[DocumentType]" displayFolder="" count="0" memberValueDatatype="20" unbalanced="0" hidden="1"/>
    <cacheHierarchy uniqueName="[GL Entries].[Amout]" caption="Amout" attribute="1" defaultMemberUniqueName="[GL Entries].[Amout].[All]" allUniqueName="[GL Entries].[Amout].[All]" dimensionUniqueName="[GL Entries]" displayFolder="" count="0" memberValueDatatype="5" unbalanced="0" hidden="1"/>
    <cacheHierarchy uniqueName="[GL Entries].[Cr]" caption="Cr" attribute="1" defaultMemberUniqueName="[GL Entries].[Cr].[All]" allUniqueName="[GL Entries].[Cr].[All]" dimensionUniqueName="[GL Entries]" displayFolder="" count="0" memberValueDatatype="5" unbalanced="0" hidden="1"/>
    <cacheHierarchy uniqueName="[GL Entries].[DRILLDWNLK]" caption="DRILLDWNLK" attribute="1" defaultMemberUniqueName="[GL Entries].[DRILLDWNLK].[All]" allUniqueName="[GL Entries].[DRILLDWNLK].[All]" dimensionUniqueName="[GL Entries]" displayFolder="" count="0" memberValueDatatype="5" unbalanced="0" hidden="1"/>
    <cacheHierarchy uniqueName="[GL Entries].[Dt]" caption="Dt" attribute="1" defaultMemberUniqueName="[GL Entries].[Dt].[All]" allUniqueName="[GL Entries].[Dt].[All]" dimensionUniqueName="[GL Entries]" displayFolder="" count="0" memberValueDatatype="5" unbalanced="0" hidden="1"/>
    <cacheHierarchy uniqueName="[GL Entries].[Posting Date]" caption="Posting Date" attribute="1" time="1" defaultMemberUniqueName="[GL Entries].[Posting Date].[All]" allUniqueName="[GL Entries].[Posting Date].[All]" dimensionUniqueName="[GL Entries]" displayFolder="" count="0" memberValueDatatype="7" unbalanced="0" hidden="1"/>
    <cacheHierarchy uniqueName="[GL Entries].[Quantity]" caption="Quantity" attribute="1" defaultMemberUniqueName="[GL Entries].[Quantity].[All]" allUniqueName="[GL Entries].[Quantity].[All]" dimensionUniqueName="[GL Entries]" displayFolder="" count="0" memberValueDatatype="5" unbalanced="0" hidden="1"/>
    <cacheHierarchy uniqueName="[GL Entries].[Unformatted Account]" caption="Unformatted Account" attribute="1" defaultMemberUniqueName="[GL Entries].[Unformatted Account].[All]" allUniqueName="[GL Entries].[Unformatted Account].[All]" dimensionUniqueName="[GL Entries]" displayFolder="" count="0" memberValueDatatype="130" unbalanced="0" hidden="1"/>
    <cacheHierarchy uniqueName="[OpenBAL].[OPENBAL]" caption="OPENBAL" attribute="1" defaultMemberUniqueName="[OpenBAL].[OPENBAL].[All]" allUniqueName="[OpenBAL].[OPENBAL].[All]" dimensionUniqueName="[OpenBAL]" displayFolder="" count="0" memberValueDatatype="5" unbalanced="0" hidden="1"/>
    <cacheHierarchy uniqueName="[OpenBAL].[Unformatted Account]" caption="Unformatted Account" attribute="1" defaultMemberUniqueName="[OpenBAL].[Unformatted Account].[All]" allUniqueName="[OpenBAL].[Unformatted Account].[All]" dimensionUniqueName="[OpenBAL]" displayFolder="" count="0" memberValueDatatype="130" unbalanced="0" hidden="1"/>
    <cacheHierarchy uniqueName="[TimeCalc].[CALCID]" caption="CALCID" attribute="1" defaultMemberUniqueName="[TimeCalc].[CALCID].[All]" allUniqueName="[TimeCalc].[CALCID].[All]" dimensionUniqueName="[TimeCalc]" displayFolder="" count="0" memberValueDatatype="20" unbalanced="0" hidden="1"/>
    <cacheHierarchy uniqueName="[TimeCalc].[COMPID]" caption="COMPID" attribute="1" defaultMemberUniqueName="[TimeCalc].[COMPID].[All]" allUniqueName="[TimeCalc].[COMPID].[All]" dimensionUniqueName="[TimeCalc]" displayFolder="" count="0" memberValueDatatype="20" unbalanced="0" hidden="1"/>
    <cacheHierarchy uniqueName="[TransactionType].[TRXTYPEID]" caption="TRXTYPEID" attribute="1" defaultMemberUniqueName="[TransactionType].[TRXTYPEID].[All]" allUniqueName="[TransactionType].[TRXTYPEID].[All]" dimensionUniqueName="[TransactionType]" displayFolder="" count="0" memberValueDatatype="20" unbalanced="0" hidden="1"/>
    <cacheHierarchy uniqueName="[Measures].[Document Amount]" caption="Document Amount" measure="1" displayFolder="" measureGroup="ARDocuments" count="0"/>
    <cacheHierarchy uniqueName="[Measures].[Payment Amount]" caption="Payment Amount" measure="1" displayFolder="" measureGroup="ARReceipts" count="0"/>
    <cacheHierarchy uniqueName="[Measures].[Document Balance]" caption="Document Balance" measure="1" displayFolder="" measureGroup="ARDocuments" count="0"/>
    <cacheHierarchy uniqueName="[Measures].[Aged Balance]" caption="Aged Balance" measure="1" displayFolder="" measureGroup="ARDocuments" count="0" oneField="1">
      <fieldsUsage count="1">
        <fieldUsage x="0"/>
      </fieldsUsage>
    </cacheHierarchy>
    <cacheHierarchy uniqueName="[Measures].[MATBilling]" caption="MATBilling" measure="1" displayFolder="" measureGroup="ARDocuments" count="0"/>
    <cacheHierarchy uniqueName="[Measures].[DSO]" caption="DSO" measure="1" displayFolder="" measureGroup="ARDocuments" count="0"/>
    <cacheHierarchy uniqueName="[Measures].[AP Document Amount]" caption="AP Document Amount" measure="1" displayFolder="" measureGroup="APDocuments" count="0"/>
    <cacheHierarchy uniqueName="[Measures].[AP Payment Amount]" caption="AP Payment Amount" measure="1" displayFolder="" measureGroup="APPayments" count="0"/>
    <cacheHierarchy uniqueName="[Measures].[AP Document Balance]" caption="AP Document Balance" measure="1" displayFolder="" measureGroup="APDocuments" count="0"/>
    <cacheHierarchy uniqueName="[Measures].[AP Aged Balance]" caption="AP Aged Balance" measure="1" displayFolder="" measureGroup="APDocuments" count="0"/>
    <cacheHierarchy uniqueName="[Measures].[AP MATInvoice]" caption="AP MATInvoice" measure="1" displayFolder="" measureGroup="APDocuments" count="0"/>
    <cacheHierarchy uniqueName="[Measures].[DPO]" caption="DPO" measure="1" displayFolder="" measureGroup="APDocuments" count="0"/>
    <cacheHierarchy uniqueName="[Measures].[Transaction Amount]" caption="Transaction Amount" measure="1" displayFolder="" measureGroup="ARDocuments" count="0"/>
    <cacheHierarchy uniqueName="[Measures].[AP Transaction Amount]" caption="AP Transaction Amount" measure="1" displayFolder="" measureGroup="APDocuments" count="0"/>
    <cacheHierarchy uniqueName="[Measures].[Transaction Amount Pmt]" caption="Transaction Amount Pmt" measure="1" displayFolder="" measureGroup="ARReceipts" count="0"/>
    <cacheHierarchy uniqueName="[Measures].[Transaction Count]" caption="Transaction Count" measure="1" displayFolder="" measureGroup="ARDocuments" count="0"/>
    <cacheHierarchy uniqueName="[Measures].[Transaction Pmt Count]" caption="Transaction Pmt Count" measure="1" displayFolder="" measureGroup="ARReceipts" count="0"/>
    <cacheHierarchy uniqueName="[Measures].[Transaction Amount YTD]" caption="Transaction Amount YTD" measure="1" displayFolder="" measureGroup="ARDocuments" count="0"/>
    <cacheHierarchy uniqueName="[Measures].[Transaction Count YTD]" caption="Transaction Count YTD" measure="1" displayFolder="" measureGroup="ARDocuments" count="0"/>
    <cacheHierarchy uniqueName="[Measures].[Transaction Amount Pmt YTD]" caption="Transaction Amount Pmt YTD" measure="1" displayFolder="" measureGroup="ARReceipts" count="0"/>
    <cacheHierarchy uniqueName="[Measures].[Transaction Pmt Count YTD]" caption="Transaction Pmt Count YTD" measure="1" displayFolder="" measureGroup="ARReceipts" count="0"/>
    <cacheHierarchy uniqueName="[Measures].[AP Transaction Count]" caption="AP Transaction Count" measure="1" displayFolder="" measureGroup="APDocuments" count="0"/>
    <cacheHierarchy uniqueName="[Measures].[AP Transaction Amount Pmt]" caption="AP Transaction Amount Pmt" measure="1" displayFolder="" measureGroup="APPayments" count="0"/>
    <cacheHierarchy uniqueName="[Measures].[AP Transaction Pmt Count]" caption="AP Transaction Pmt Count" measure="1" displayFolder="" measureGroup="APPayments" count="0"/>
    <cacheHierarchy uniqueName="[Measures].[AP Payment Amount YTD]" caption="AP Payment Amount YTD" measure="1" displayFolder="" measureGroup="APPayments" count="0"/>
    <cacheHierarchy uniqueName="[Measures].[AP Transaction Amount YTD]" caption="AP Transaction Amount YTD" measure="1" displayFolder="" measureGroup="APDocuments" count="0"/>
    <cacheHierarchy uniqueName="[Measures].[AP Transaction Count YTD]" caption="AP Transaction Count YTD" measure="1" displayFolder="" measureGroup="APDocuments" count="0"/>
    <cacheHierarchy uniqueName="[Measures].[AP Transaction Pmt Count YTD]" caption="AP Transaction Pmt Count YTD" measure="1" displayFolder="" measureGroup="APPayments" count="0"/>
    <cacheHierarchy uniqueName="[Measures].[CY NET]" caption="CY NET" measure="1" displayFolder="" measureGroup="GL Entries" count="0"/>
    <cacheHierarchy uniqueName="[Measures].[CY QTD]" caption="CY QTD" measure="1" displayFolder="" measureGroup="GL Entries" count="0"/>
    <cacheHierarchy uniqueName="[Measures].[CY YTD]" caption="CY YTD" measure="1" displayFolder="" measureGroup="GL Entries" count="0"/>
    <cacheHierarchy uniqueName="[Measures].[LY NET]" caption="LY NET" measure="1" displayFolder="" measureGroup="GL Entries" count="0"/>
    <cacheHierarchy uniqueName="[Measures].[LY QTD]" caption="LY QTD" measure="1" displayFolder="" measureGroup="GL Entries" count="0"/>
    <cacheHierarchy uniqueName="[Measures].[LY YTD]" caption="LY YTD" measure="1" displayFolder="" measureGroup="GL Entries" count="0"/>
    <cacheHierarchy uniqueName="[Measures].[Total]" caption="Total" measure="1" displayFolder="" measureGroup="GL Entries" count="0"/>
    <cacheHierarchy uniqueName="[Measures].[BGT NET]" caption="BGT NET" measure="1" displayFolder="" measureGroup="Actual Budget" count="0"/>
    <cacheHierarchy uniqueName="[Measures].[BGT QTD]" caption="BGT QTD" measure="1" displayFolder="" measureGroup="Actual Budget" count="0"/>
    <cacheHierarchy uniqueName="[Measures].[BGT YTD]" caption="BGT YTD" measure="1" displayFolder="" measureGroup="Actual Budget" count="0"/>
    <cacheHierarchy uniqueName="[Measures].[CY BAL]" caption="CY BAL" measure="1" displayFolder="" measureGroup="Actual Budget" count="0"/>
    <cacheHierarchy uniqueName="[Measures].[LY BAL]" caption="LY BAL" measure="1" displayFolder="" measureGroup="Actual Budget" count="0"/>
    <cacheHierarchy uniqueName="[Measures].[YOY NET %]" caption="YOY NET %" measure="1" displayFolder="" measureGroup="GL Entries" count="0"/>
    <cacheHierarchy uniqueName="[Measures].[YOY NET $]" caption="YOY NET $" measure="1" displayFolder="" measureGroup="GL Entries" count="0"/>
    <cacheHierarchy uniqueName="[Measures].[YOY BAL $]" caption="YOY BAL $" measure="1" displayFolder="" measureGroup="Actual Budget" count="0"/>
    <cacheHierarchy uniqueName="[Measures].[YOY QTD $]" caption="YOY QTD $" measure="1" displayFolder="" measureGroup="GL Entries" count="0"/>
    <cacheHierarchy uniqueName="[Measures].[YOY YTD $]" caption="YOY YTD $" measure="1" displayFolder="" measureGroup="GL Entries" count="0"/>
    <cacheHierarchy uniqueName="[Measures].[AvB NET $]" caption="AvB NET $" measure="1" displayFolder="" measureGroup="GL Entries" count="0"/>
    <cacheHierarchy uniqueName="[Measures].[AvB QTD $]" caption="AvB QTD $" measure="1" displayFolder="" measureGroup="GL Entries" count="0"/>
    <cacheHierarchy uniqueName="[Measures].[AvB YTD $]" caption="AvB YTD $" measure="1" displayFolder="" measureGroup="GL Entries" count="0"/>
    <cacheHierarchy uniqueName="[Measures].[AvB QTD %]" caption="AvB QTD %" measure="1" displayFolder="" measureGroup="GL Entries" count="0"/>
    <cacheHierarchy uniqueName="[Measures].[AvB NET %]" caption="AvB NET %" measure="1" displayFolder="" measureGroup="GL Entries" count="0"/>
    <cacheHierarchy uniqueName="[Measures].[AvB YTD %]" caption="AvB YTD %" measure="1" displayFolder="" measureGroup="GL Entries" count="0"/>
    <cacheHierarchy uniqueName="[Measures].[YOY QTD %]" caption="YOY QTD %" measure="1" displayFolder="" measureGroup="GL Entries" count="0"/>
    <cacheHierarchy uniqueName="[Measures].[YOY YTD %]" caption="YOY YTD %" measure="1" displayFolder="" measureGroup="GL Entries" count="0"/>
    <cacheHierarchy uniqueName="[Measures].[YOY BAL %]" caption="YOY BAL %" measure="1" displayFolder="" measureGroup="Actual Budget" count="0"/>
    <cacheHierarchy uniqueName="[Measures].[AP Aged Cash Requirements]" caption="AP Aged Cash Requirements" measure="1" displayFolder="" measureGroup="APDocuments" count="0"/>
    <cacheHierarchy uniqueName="[Measures].[AP Current Amount]" caption="AP Current Amount" measure="1" displayFolder="" measureGroup="APDocuments" count="0"/>
    <cacheHierarchy uniqueName="[Measures].[Days Over]" caption="Days Over" measure="1" displayFolder="" measureGroup="ARDocuments" count="0"/>
    <cacheHierarchy uniqueName="[Measures].[AP Days Over]" caption="AP Days Over" measure="1" displayFolder="" measureGroup="APDocuments" count="0"/>
    <cacheHierarchy uniqueName="[Measures].[Current Amount]" caption="Current Amount" measure="1" displayFolder="" measureGroup="ARDocuments" count="0"/>
    <cacheHierarchy uniqueName="[Measures].[Debit]" caption="Debit" measure="1" displayFolder="" measureGroup="GL Entries" count="0"/>
    <cacheHierarchy uniqueName="[Measures].[Credit]" caption="Credit" measure="1" displayFolder="" measureGroup="GL Entries" count="0"/>
    <cacheHierarchy uniqueName="[Measures].[Aged Receivable]" caption="Aged Receivable" measure="1" displayFolder="" measureGroup="ARDocuments" count="0"/>
    <cacheHierarchy uniqueName="[Measures].[__XL_Count Calendar]" caption="__XL_Count Calendar" measure="1" displayFolder="" measureGroup="Calendar" count="0" hidden="1"/>
    <cacheHierarchy uniqueName="[Measures].[_Count ARDocuments]" caption="_Count ARDocuments" measure="1" displayFolder="" measureGroup="ARDocuments" count="0" hidden="1"/>
    <cacheHierarchy uniqueName="[Measures].[_Count ARReceipts]" caption="_Count ARReceipts" measure="1" displayFolder="" measureGroup="ARReceipts" count="0" hidden="1"/>
    <cacheHierarchy uniqueName="[Measures].[__XL_Count AgeAsOf]" caption="__XL_Count AgeAsOf" measure="1" displayFolder="" measureGroup="AgeAsOf" count="0" hidden="1"/>
    <cacheHierarchy uniqueName="[Measures].[_Count Customer Group]" caption="_Count Customer Group" measure="1" displayFolder="" measureGroup="Customer Group" count="0" hidden="1"/>
    <cacheHierarchy uniqueName="[Measures].[_Count Customers]" caption="_Count Customers" measure="1" displayFolder="" measureGroup="Customers" count="0" hidden="1"/>
    <cacheHierarchy uniqueName="[Measures].[__XL_Count TransactionType]" caption="__XL_Count TransactionType" measure="1" displayFolder="" measureGroup="TransactionType" count="0" hidden="1"/>
    <cacheHierarchy uniqueName="[Measures].[__XL_Count DocumentType]" caption="__XL_Count DocumentType" measure="1" displayFolder="" measureGroup="DocumentType" count="0" hidden="1"/>
    <cacheHierarchy uniqueName="[Measures].[__XL_Count AgingPeriods]" caption="__XL_Count AgingPeriods" measure="1" displayFolder="" measureGroup="AgingPeriods" count="0" hidden="1"/>
    <cacheHierarchy uniqueName="[Measures].[_Count APDocuments]" caption="_Count APDocuments" measure="1" displayFolder="" measureGroup="APDocuments" count="0" hidden="1"/>
    <cacheHierarchy uniqueName="[Measures].[_Count APPayments]" caption="_Count APPayments" measure="1" displayFolder="" measureGroup="APPayments" count="0" hidden="1"/>
    <cacheHierarchy uniqueName="[Measures].[_Count Vendor Group]" caption="_Count Vendor Group" measure="1" displayFolder="" measureGroup="Vendor Group" count="0" hidden="1"/>
    <cacheHierarchy uniqueName="[Measures].[_Count Vendor]" caption="_Count Vendor" measure="1" displayFolder="" measureGroup="Vendor" count="0" hidden="1"/>
    <cacheHierarchy uniqueName="[Measures].[_Count COA]" caption="_Count COA" measure="1" displayFolder="" measureGroup="COA" count="0" hidden="1"/>
    <cacheHierarchy uniqueName="[Measures].[_Count Actual Budget]" caption="_Count Actual Budget" measure="1" displayFolder="" measureGroup="Actual Budget" count="0" hidden="1"/>
    <cacheHierarchy uniqueName="[Measures].[_Count GL Entries]" caption="_Count GL Entries" measure="1" displayFolder="" measureGroup="GL Entries" count="0" hidden="1"/>
    <cacheHierarchy uniqueName="[Measures].[__XL_Count TimeCalc]" caption="__XL_Count TimeCalc" measure="1" displayFolder="" measureGroup="TimeCalc" count="0" hidden="1"/>
    <cacheHierarchy uniqueName="[Measures].[_Count OpenBAL]" caption="_Count OpenBAL" measure="1" displayFolder="" measureGroup="OpenBAL" count="0" hidden="1"/>
    <cacheHierarchy uniqueName="[Measures].[__XL_Count of Models]" caption="__XL_Count of Models" measure="1" displayFolder="" count="0" hidden="1"/>
    <cacheHierarchy uniqueName="[Measures].[Last Date]" caption="Last Date" measure="1" displayFolder="" measureGroup="Calendar" count="0" hidden="1"/>
    <cacheHierarchy uniqueName="[Measures].[Last Date AagAsOf]" caption="Last Date AagAsOf" measure="1" displayFolder="" measureGroup="AgeAsOf" count="0" hidden="1"/>
    <cacheHierarchy uniqueName="[Measures].[CALC_ID]" caption="CALC_ID" measure="1" displayFolder="" measureGroup="TimeCalc" count="0" hidden="1"/>
    <cacheHierarchy uniqueName="[Measures].[COMP_ID]" caption="COMP_ID" measure="1" displayFolder="" measureGroup="TimeCalc" count="0" hidden="1"/>
    <cacheHierarchy uniqueName="[Measures].[Account Description]" caption="Account Description" measure="1" displayFolder="" measureGroup="COA" count="0" hidden="1"/>
    <cacheHierarchy uniqueName="[Measures].[Account Nbr]" caption="Account Nbr" measure="1" displayFolder="" measureGroup="COA" count="0" hidden="1"/>
  </cacheHierarchies>
  <kpis count="0"/>
  <dimensions count="15">
    <dimension name="APDocuments" uniqueName="[APDocuments]" caption="APDocuments"/>
    <dimension name="APPayments" uniqueName="[APPayments]" caption="APPayments"/>
    <dimension name="ARDocuments" uniqueName="[ARDocuments]" caption="ARDocuments"/>
    <dimension name="ARReceipts" uniqueName="[ARReceipts]" caption="ARReceipts"/>
    <dimension name="Calendar" uniqueName="[Calendar]" caption="Calendar"/>
    <dimension name="COA" uniqueName="[COA]" caption="COA"/>
    <dimension name="Customer Group" uniqueName="[Customer Group]" caption="Customer Group"/>
    <dimension name="Customers" uniqueName="[Customers]" caption="Customers"/>
    <dimension name="DocumentType" uniqueName="[DocumentType]" caption="DocumentType"/>
    <dimension name="GL Entries" uniqueName="[GL Entries]" caption="GL Entries"/>
    <dimension measure="1" name="Measures" uniqueName="[Measures]" caption="Measures"/>
    <dimension name="TimeCalc" uniqueName="[TimeCalc]" caption="TimeCalc"/>
    <dimension name="TransactionType" uniqueName="[TransactionType]" caption="TransactionType"/>
    <dimension name="Vendor" uniqueName="[Vendor]" caption="Vendor"/>
    <dimension name="Vendor Group" uniqueName="[Vendor Group]" caption="Vendor Group"/>
  </dimensions>
  <measureGroups count="18">
    <measureGroup name="Actual Budget" caption="Actual Budget"/>
    <measureGroup name="AgeAsOf" caption="AgeAsOf"/>
    <measureGroup name="AgingPeriods" caption="AgingPeriods"/>
    <measureGroup name="APDocuments" caption="APDocuments"/>
    <measureGroup name="APPayments" caption="APPayments"/>
    <measureGroup name="ARDocuments" caption="ARDocuments"/>
    <measureGroup name="ARReceipts" caption="ARReceipts"/>
    <measureGroup name="Calendar" caption="Calendar"/>
    <measureGroup name="COA" caption="COA"/>
    <measureGroup name="Customer Group" caption="Customer Group"/>
    <measureGroup name="Customers" caption="Customers"/>
    <measureGroup name="DocumentType" caption="DocumentType"/>
    <measureGroup name="GL Entries" caption="GL Entries"/>
    <measureGroup name="OpenBAL" caption="OpenBAL"/>
    <measureGroup name="TimeCalc" caption="TimeCalc"/>
    <measureGroup name="TransactionType" caption="TransactionType"/>
    <measureGroup name="Vendor" caption="Vendor"/>
    <measureGroup name="Vendor Group" caption="Vendor Group"/>
  </measureGroups>
  <maps count="43">
    <map measureGroup="0" dimension="4"/>
    <map measureGroup="0" dimension="5"/>
    <map measureGroup="3" dimension="0"/>
    <map measureGroup="3" dimension="4"/>
    <map measureGroup="3" dimension="8"/>
    <map measureGroup="3" dimension="12"/>
    <map measureGroup="3" dimension="13"/>
    <map measureGroup="3" dimension="14"/>
    <map measureGroup="4" dimension="0"/>
    <map measureGroup="4" dimension="1"/>
    <map measureGroup="4" dimension="4"/>
    <map measureGroup="4" dimension="8"/>
    <map measureGroup="4" dimension="12"/>
    <map measureGroup="4" dimension="13"/>
    <map measureGroup="4" dimension="14"/>
    <map measureGroup="5" dimension="2"/>
    <map measureGroup="5" dimension="4"/>
    <map measureGroup="5" dimension="6"/>
    <map measureGroup="5" dimension="7"/>
    <map measureGroup="5" dimension="8"/>
    <map measureGroup="5" dimension="12"/>
    <map measureGroup="6" dimension="2"/>
    <map measureGroup="6" dimension="3"/>
    <map measureGroup="6" dimension="4"/>
    <map measureGroup="6" dimension="6"/>
    <map measureGroup="6" dimension="7"/>
    <map measureGroup="6" dimension="8"/>
    <map measureGroup="6" dimension="12"/>
    <map measureGroup="7" dimension="4"/>
    <map measureGroup="8" dimension="5"/>
    <map measureGroup="9" dimension="6"/>
    <map measureGroup="10" dimension="6"/>
    <map measureGroup="10" dimension="7"/>
    <map measureGroup="11" dimension="8"/>
    <map measureGroup="12" dimension="4"/>
    <map measureGroup="12" dimension="5"/>
    <map measureGroup="12" dimension="9"/>
    <map measureGroup="13" dimension="5"/>
    <map measureGroup="14" dimension="11"/>
    <map measureGroup="15" dimension="12"/>
    <map measureGroup="16" dimension="13"/>
    <map measureGroup="16" dimension="14"/>
    <map measureGroup="17" dimension="14"/>
  </maps>
  <extLst>
    <ext xmlns:x14="http://schemas.microsoft.com/office/spreadsheetml/2009/9/main" uri="{725AE2AE-9491-48be-B2B4-4EB974FC3084}">
      <x14:pivotCacheDefinition pivotCacheId="1"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Cache/pivotCacheDefinition13.xml><?xml version="1.0" encoding="utf-8"?>
<pivotCacheDefinition xmlns="http://schemas.openxmlformats.org/spreadsheetml/2006/main" xmlns:r="http://schemas.openxmlformats.org/officeDocument/2006/relationships" saveData="0" refreshedBy="tony" refreshedDate="41493.607857060182" createdVersion="5" refreshedVersion="5" minRefreshableVersion="3" recordCount="0" supportSubquery="1" supportAdvancedDrill="1">
  <cacheSource type="external" connectionId="8">
    <extLst>
      <ext xmlns:x14="http://schemas.microsoft.com/office/spreadsheetml/2009/9/main" uri="{F057638F-6D5F-4e77-A914-E7F072B9BCA8}">
        <x14:sourceConnection name="ThisWorkbookDataModel"/>
      </ext>
    </extLst>
  </cacheSource>
  <cacheFields count="8">
    <cacheField name="[AgeAsOf].[Age-As-Of Year].[Age-As-Of Year]" caption="Age-As-Of Year" numFmtId="0" hierarchy="154" level="1">
      <sharedItems containsSemiMixedTypes="0" containsNonDate="0" containsString="0"/>
    </cacheField>
    <cacheField name="[AgeAsOf].[Age-As-Of Month].[Age-As-Of Month]" caption="Age-As-Of Month" numFmtId="0" hierarchy="153" level="1">
      <sharedItems containsSemiMixedTypes="0" containsNonDate="0" containsString="0"/>
    </cacheField>
    <cacheField name="[AgeAsOf].[Age-As-Of Day].[Age-As-Of Day]" caption="Age-As-Of Day" numFmtId="0" hierarchy="152" level="1">
      <sharedItems containsSemiMixedTypes="0" containsNonDate="0" containsString="0"/>
    </cacheField>
    <cacheField name="[Measures].[AP Aged Balance]" caption="AP Aged Balance" numFmtId="0" hierarchy="201" level="32767"/>
    <cacheField name="[AgingPeriods].[Name].[Name]" caption="Name" numFmtId="0" hierarchy="157" level="1">
      <sharedItems count="7">
        <s v="Over Due"/>
        <s v="-1 to 1"/>
        <s v="2 to 30"/>
        <s v="31 to 60"/>
        <s v="61 to 90"/>
        <s v="91 to 120"/>
        <s v="Over 120"/>
      </sharedItems>
      <extLst>
        <ext xmlns:x15="http://schemas.microsoft.com/office/spreadsheetml/2010/11/main" uri="{4F2E5C28-24EA-4eb8-9CBF-B6C8F9C3D259}">
          <x15:cachedUniqueNames>
            <x15:cachedUniqueName index="0" name="[AgingPeriods].[Name].&amp;[Over Due]"/>
            <x15:cachedUniqueName index="1" name="[AgingPeriods].[Name].&amp;[-1 to 1]"/>
            <x15:cachedUniqueName index="2" name="[AgingPeriods].[Name].&amp;[2 to 30]"/>
            <x15:cachedUniqueName index="3" name="[AgingPeriods].[Name].&amp;[31 to 60]"/>
            <x15:cachedUniqueName index="4" name="[AgingPeriods].[Name].&amp;[61 to 90]"/>
            <x15:cachedUniqueName index="5" name="[AgingPeriods].[Name].&amp;[91 to 120]"/>
            <x15:cachedUniqueName index="6" name="[AgingPeriods].[Name].&amp;[Over 120]"/>
          </x15:cachedUniqueNames>
        </ext>
      </extLst>
    </cacheField>
    <cacheField name="[Calendar].[CalendarYear].[CalendarYear]" caption="CalendarYear" numFmtId="0" hierarchy="60" level="1">
      <sharedItems containsSemiMixedTypes="0" containsNonDate="0" containsString="0"/>
    </cacheField>
    <cacheField name="[Calendar].[MonthOfYear].[MonthOfYear]" caption="MonthOfYear" numFmtId="0" hierarchy="69" level="1">
      <sharedItems containsSemiMixedTypes="0" containsNonDate="0" containsString="0"/>
    </cacheField>
    <cacheField name="[Calendar].[DayOfMonth].[DayOfMonth]" caption="DayOfMonth" numFmtId="0" hierarchy="64" level="1">
      <sharedItems containsSemiMixedTypes="0" containsNonDate="0" containsString="0"/>
    </cacheField>
  </cacheFields>
  <cacheHierarchies count="279">
    <cacheHierarchy uniqueName="[APDocuments].[AccountSet]" caption="AccountSet" attribute="1" defaultMemberUniqueName="[APDocuments].[AccountSet].[All]" allUniqueName="[APDocuments].[AccountSet].[All]" dimensionUniqueName="[APDocuments]" displayFolder="" count="0" memberValueDatatype="130" unbalanced="0"/>
    <cacheHierarchy uniqueName="[APDocuments].[Batch]" caption="Batch" attribute="1" defaultMemberUniqueName="[APDocuments].[Batch].[All]" allUniqueName="[APDocuments].[Batch].[All]" dimensionUniqueName="[APDocuments]" displayFolder="" count="0" memberValueDatatype="5" unbalanced="0"/>
    <cacheHierarchy uniqueName="[APDocuments].[Batch Type]" caption="Batch Type" attribute="1" defaultMemberUniqueName="[APDocuments].[Batch Type].[All]" allUniqueName="[APDocuments].[Batch Type].[All]" dimensionUniqueName="[APDocuments]" displayFolder="" count="0" memberValueDatatype="130" unbalanced="0"/>
    <cacheHierarchy uniqueName="[APDocuments].[Document Date]" caption="Document Date" attribute="1" time="1" defaultMemberUniqueName="[APDocuments].[Document Date].[All]" allUniqueName="[APDocuments].[Document Date].[All]" dimensionUniqueName="[APDocuments]" displayFolder="" count="0" memberValueDatatype="7" unbalanced="0"/>
    <cacheHierarchy uniqueName="[APDocuments].[Document Number]" caption="Document Number" attribute="1" defaultMemberUniqueName="[APDocuments].[Document Number].[All]" allUniqueName="[APDocuments].[Document Number].[All]" dimensionUniqueName="[APDocuments]" displayFolder="" count="0" memberValueDatatype="130" unbalanced="0"/>
    <cacheHierarchy uniqueName="[APDocuments].[Due Date]" caption="Due Date" attribute="1" time="1" defaultMemberUniqueName="[APDocuments].[Due Date].[All]" allUniqueName="[APDocuments].[Due Date].[All]" dimensionUniqueName="[APDocuments]" displayFolder="" count="0" memberValueDatatype="7" unbalanced="0"/>
    <cacheHierarchy uniqueName="[APDocuments].[Entry]" caption="Entry" attribute="1" defaultMemberUniqueName="[APDocuments].[Entry].[All]" allUniqueName="[APDocuments].[Entry].[All]" dimensionUniqueName="[APDocuments]" displayFolder="" count="0" memberValueDatatype="5" unbalanced="0"/>
    <cacheHierarchy uniqueName="[APDocuments].[Fully Paid]" caption="Fully Paid" attribute="1" defaultMemberUniqueName="[APDocuments].[Fully Paid].[All]" allUniqueName="[APDocuments].[Fully Paid].[All]" dimensionUniqueName="[APDocuments]" displayFolder="" count="0" memberValueDatatype="130" unbalanced="0"/>
    <cacheHierarchy uniqueName="[APDocuments].[Payment Number]" caption="Payment Number" attribute="1" defaultMemberUniqueName="[APDocuments].[Payment Number].[All]" allUniqueName="[APDocuments].[Payment Number].[All]" dimensionUniqueName="[APDocuments]" displayFolder="" count="0" memberValueDatatype="5" unbalanced="0"/>
    <cacheHierarchy uniqueName="[APDocuments].[Posting Date]" caption="Posting Date" attribute="1" time="1" defaultMemberUniqueName="[APDocuments].[Posting Date].[All]" allUniqueName="[APDocuments].[Posting Date].[All]" dimensionUniqueName="[APDocuments]" displayFolder="" count="0" memberValueDatatype="7" unbalanced="0"/>
    <cacheHierarchy uniqueName="[APDocuments].[Posting Sequence]" caption="Posting Sequence" attribute="1" defaultMemberUniqueName="[APDocuments].[Posting Sequence].[All]" allUniqueName="[APDocuments].[Posting Sequence].[All]" dimensionUniqueName="[APDocuments]" displayFolder="" count="0" memberValueDatatype="5" unbalanced="0"/>
    <cacheHierarchy uniqueName="[APDocuments].[Remaining Amount]" caption="Remaining Amount" attribute="1" defaultMemberUniqueName="[APDocuments].[Remaining Amount].[All]" allUniqueName="[APDocuments].[Remaining Amount].[All]" dimensionUniqueName="[APDocuments]" displayFolder="" count="0" memberValueDatatype="5" unbalanced="0"/>
    <cacheHierarchy uniqueName="[APDocuments].[Remit-To Location]" caption="Remit-To Location" attribute="1" defaultMemberUniqueName="[APDocuments].[Remit-To Location].[All]" allUniqueName="[APDocuments].[Remit-To Location].[All]" dimensionUniqueName="[APDocuments]" displayFolder="" count="0" memberValueDatatype="130" unbalanced="0"/>
    <cacheHierarchy uniqueName="[APDocuments].[Source Application]" caption="Source Application" attribute="1" defaultMemberUniqueName="[APDocuments].[Source Application].[All]" allUniqueName="[APDocuments].[Source Application].[All]" dimensionUniqueName="[APDocuments]" displayFolder="" count="0" memberValueDatatype="130" unbalanced="0"/>
    <cacheHierarchy uniqueName="[APDocuments].[Terms]" caption="Terms" attribute="1" defaultMemberUniqueName="[APDocuments].[Terms].[All]" allUniqueName="[APDocuments].[Terms].[All]" dimensionUniqueName="[APDocuments]" displayFolder="" count="0" memberValueDatatype="130" unbalanced="0"/>
    <cacheHierarchy uniqueName="[APDocuments].[Vendor Number]" caption="Vendor Number" attribute="1" defaultMemberUniqueName="[APDocuments].[Vendor Number].[All]" allUniqueName="[APDocuments].[Vendor Number].[All]" dimensionUniqueName="[APDocuments]" displayFolder="" count="0" memberValueDatatype="130" unbalanced="0"/>
    <cacheHierarchy uniqueName="[APPayments].[Bank Code]" caption="Bank Code" attribute="1" defaultMemberUniqueName="[APPayments].[Bank Code].[All]" allUniqueName="[APPayments].[Bank Code].[All]" dimensionUniqueName="[APPayments]" displayFolder="" count="0" memberValueDatatype="130" unbalanced="0"/>
    <cacheHierarchy uniqueName="[APPayments].[Batch Number]" caption="Batch Number" attribute="1" defaultMemberUniqueName="[APPayments].[Batch Number].[All]" allUniqueName="[APPayments].[Batch Number].[All]" dimensionUniqueName="[APPayments]" displayFolder="" count="0" memberValueDatatype="5" unbalanced="0"/>
    <cacheHierarchy uniqueName="[APPayments].[Check Date]" caption="Check Date" attribute="1" time="1" defaultMemberUniqueName="[APPayments].[Check Date].[All]" allUniqueName="[APPayments].[Check Date].[All]" dimensionUniqueName="[APPayments]" displayFolder="" count="0" memberValueDatatype="7" unbalanced="0"/>
    <cacheHierarchy uniqueName="[APPayments].[Check No]" caption="Check No" attribute="1" defaultMemberUniqueName="[APPayments].[Check No].[All]" allUniqueName="[APPayments].[Check No].[All]" dimensionUniqueName="[APPayments]" displayFolder="" count="0" memberValueDatatype="130" unbalanced="0"/>
    <cacheHierarchy uniqueName="[APPayments].[Document Number]" caption="Document Number" attribute="1" defaultMemberUniqueName="[APPayments].[Document Number].[All]" allUniqueName="[APPayments].[Document Number].[All]" dimensionUniqueName="[APPayments]" displayFolder="" count="0" memberValueDatatype="130" unbalanced="0"/>
    <cacheHierarchy uniqueName="[APPayments].[Entry Number]" caption="Entry Number" attribute="1" defaultMemberUniqueName="[APPayments].[Entry Number].[All]" allUniqueName="[APPayments].[Entry Number].[All]" dimensionUniqueName="[APPayments]" displayFolder="" count="0" memberValueDatatype="5" unbalanced="0"/>
    <cacheHierarchy uniqueName="[APPayments].[Payment Number]" caption="Payment Number" attribute="1" defaultMemberUniqueName="[APPayments].[Payment Number].[All]" allUniqueName="[APPayments].[Payment Number].[All]" dimensionUniqueName="[APPayments]" displayFolder="" count="0" memberValueDatatype="5" unbalanced="0"/>
    <cacheHierarchy uniqueName="[APPayments].[Posting Date]" caption="Posting Date" attribute="1" time="1" defaultMemberUniqueName="[APPayments].[Posting Date].[All]" allUniqueName="[APPayments].[Posting Date].[All]" dimensionUniqueName="[APPayments]" displayFolder="" count="0" memberValueDatatype="7" unbalanced="0"/>
    <cacheHierarchy uniqueName="[APPayments].[Sequence No]" caption="Sequence No" attribute="1" defaultMemberUniqueName="[APPayments].[Sequence No].[All]" allUniqueName="[APPayments].[Sequence No].[All]" dimensionUniqueName="[APPayments]" displayFolder="" count="0" memberValueDatatype="5" unbalanced="0"/>
    <cacheHierarchy uniqueName="[APPayments].[Src Doc Typ]" caption="Src Doc Typ" attribute="1" defaultMemberUniqueName="[APPayments].[Src Doc Typ].[All]" allUniqueName="[APPayments].[Src Doc Typ].[All]" dimensionUniqueName="[APPayments]" displayFolder="" count="0" memberValueDatatype="20" unbalanced="0"/>
    <cacheHierarchy uniqueName="[APPayments].[Vendor Number]" caption="Vendor Number" attribute="1" defaultMemberUniqueName="[APPayments].[Vendor Number].[All]" allUniqueName="[APPayments].[Vendor Number].[All]" dimensionUniqueName="[APPayments]" displayFolder="" count="0" memberValueDatatype="130" unbalanced="0"/>
    <cacheHierarchy uniqueName="[ARDocuments].[AccountSet]" caption="AccountSet" attribute="1" defaultMemberUniqueName="[ARDocuments].[AccountSet].[All]" allUniqueName="[ARDocuments].[AccountSet].[All]" dimensionUniqueName="[ARDocuments]" displayFolder="" count="0" memberValueDatatype="130" unbalanced="0"/>
    <cacheHierarchy uniqueName="[ARDocuments].[Bank Code]" caption="Bank Code" attribute="1" defaultMemberUniqueName="[ARDocuments].[Bank Code].[All]" allUniqueName="[ARDocuments].[Bank Code].[All]" dimensionUniqueName="[ARDocuments]" displayFolder="" count="0" memberValueDatatype="130" unbalanced="0"/>
    <cacheHierarchy uniqueName="[ARDocuments].[Batch]" caption="Batch" attribute="1" defaultMemberUniqueName="[ARDocuments].[Batch].[All]" allUniqueName="[ARDocuments].[Batch].[All]" dimensionUniqueName="[ARDocuments]" displayFolder="" count="0" memberValueDatatype="5" unbalanced="0"/>
    <cacheHierarchy uniqueName="[ARDocuments].[Batch Type]" caption="Batch Type" attribute="1" defaultMemberUniqueName="[ARDocuments].[Batch Type].[All]" allUniqueName="[ARDocuments].[Batch Type].[All]" dimensionUniqueName="[ARDocuments]" displayFolder="" count="0" memberValueDatatype="130" unbalanced="0"/>
    <cacheHierarchy uniqueName="[ARDocuments].[CheckReceipt No]" caption="CheckReceipt No" attribute="1" defaultMemberUniqueName="[ARDocuments].[CheckReceipt No].[All]" allUniqueName="[ARDocuments].[CheckReceipt No].[All]" dimensionUniqueName="[ARDocuments]" displayFolder="" count="0" memberValueDatatype="130" unbalanced="0"/>
    <cacheHierarchy uniqueName="[ARDocuments].[Customer Number]" caption="Customer Number" attribute="1" defaultMemberUniqueName="[ARDocuments].[Customer Number].[All]" allUniqueName="[ARDocuments].[Customer Number].[All]" dimensionUniqueName="[ARDocuments]" displayFolder="" count="0" memberValueDatatype="130" unbalanced="0"/>
    <cacheHierarchy uniqueName="[ARDocuments].[Deposit Number]" caption="Deposit Number" attribute="1" defaultMemberUniqueName="[ARDocuments].[Deposit Number].[All]" allUniqueName="[ARDocuments].[Deposit Number].[All]" dimensionUniqueName="[ARDocuments]" displayFolder="" count="0" memberValueDatatype="5" unbalanced="0"/>
    <cacheHierarchy uniqueName="[ARDocuments].[Document Date]" caption="Document Date" attribute="1" time="1" defaultMemberUniqueName="[ARDocuments].[Document Date].[All]" allUniqueName="[ARDocuments].[Document Date].[All]" dimensionUniqueName="[ARDocuments]" displayFolder="" count="0" memberValueDatatype="7" unbalanced="0"/>
    <cacheHierarchy uniqueName="[ARDocuments].[Document Number]" caption="Document Number" attribute="1" defaultMemberUniqueName="[ARDocuments].[Document Number].[All]" allUniqueName="[ARDocuments].[Document Number].[All]" dimensionUniqueName="[ARDocuments]" displayFolder="" count="0" memberValueDatatype="130" unbalanced="0"/>
    <cacheHierarchy uniqueName="[ARDocuments].[Due Date]" caption="Due Date" attribute="1" time="1" defaultMemberUniqueName="[ARDocuments].[Due Date].[All]" allUniqueName="[ARDocuments].[Due Date].[All]" dimensionUniqueName="[ARDocuments]" displayFolder="" count="0" memberValueDatatype="7" unbalanced="0"/>
    <cacheHierarchy uniqueName="[ARDocuments].[Entry]" caption="Entry" attribute="1" defaultMemberUniqueName="[ARDocuments].[Entry].[All]" allUniqueName="[ARDocuments].[Entry].[All]" dimensionUniqueName="[ARDocuments]" displayFolder="" count="0" memberValueDatatype="5" unbalanced="0"/>
    <cacheHierarchy uniqueName="[ARDocuments].[Fully Paid]" caption="Fully Paid" attribute="1" defaultMemberUniqueName="[ARDocuments].[Fully Paid].[All]" allUniqueName="[ARDocuments].[Fully Paid].[All]" dimensionUniqueName="[ARDocuments]" displayFolder="" count="0" memberValueDatatype="130" unbalanced="0"/>
    <cacheHierarchy uniqueName="[ARDocuments].[National Account Number]" caption="National Account Number" attribute="1" defaultMemberUniqueName="[ARDocuments].[National Account Number].[All]" allUniqueName="[ARDocuments].[National Account Number].[All]" dimensionUniqueName="[ARDocuments]" displayFolder="" count="0" memberValueDatatype="130" unbalanced="0"/>
    <cacheHierarchy uniqueName="[ARDocuments].[Posting Date]" caption="Posting Date" attribute="1" time="1" defaultMemberUniqueName="[ARDocuments].[Posting Date].[All]" allUniqueName="[ARDocuments].[Posting Date].[All]" dimensionUniqueName="[ARDocuments]" displayFolder="" count="0" memberValueDatatype="7" unbalanced="0"/>
    <cacheHierarchy uniqueName="[ARDocuments].[Posting Sequence]" caption="Posting Sequence" attribute="1" defaultMemberUniqueName="[ARDocuments].[Posting Sequence].[All]" allUniqueName="[ARDocuments].[Posting Sequence].[All]" dimensionUniqueName="[ARDocuments]" displayFolder="" count="0" memberValueDatatype="5" unbalanced="0"/>
    <cacheHierarchy uniqueName="[ARDocuments].[Ship-To Location]" caption="Ship-To Location" attribute="1" defaultMemberUniqueName="[ARDocuments].[Ship-To Location].[All]" allUniqueName="[ARDocuments].[Ship-To Location].[All]" dimensionUniqueName="[ARDocuments]" displayFolder="" count="0" memberValueDatatype="130" unbalanced="0"/>
    <cacheHierarchy uniqueName="[ARDocuments].[Source Application]" caption="Source Application" attribute="1" defaultMemberUniqueName="[ARDocuments].[Source Application].[All]" allUniqueName="[ARDocuments].[Source Application].[All]" dimensionUniqueName="[ARDocuments]" displayFolder="" count="0" memberValueDatatype="130" unbalanced="0"/>
    <cacheHierarchy uniqueName="[ARDocuments].[Terms]" caption="Terms" attribute="1" defaultMemberUniqueName="[ARDocuments].[Terms].[All]" allUniqueName="[ARDocuments].[Terms].[All]" dimensionUniqueName="[ARDocuments]" displayFolder="" count="0" memberValueDatatype="130" unbalanced="0"/>
    <cacheHierarchy uniqueName="[ARReceipts].[Bank Code]" caption="Bank Code" attribute="1" defaultMemberUniqueName="[ARReceipts].[Bank Code].[All]" allUniqueName="[ARReceipts].[Bank Code].[All]" dimensionUniqueName="[ARReceipts]" displayFolder="" count="0" memberValueDatatype="130" unbalanced="0"/>
    <cacheHierarchy uniqueName="[ARReceipts].[Batch Number]" caption="Batch Number" attribute="1" defaultMemberUniqueName="[ARReceipts].[Batch Number].[All]" allUniqueName="[ARReceipts].[Batch Number].[All]" dimensionUniqueName="[ARReceipts]" displayFolder="" count="0" memberValueDatatype="5" unbalanced="0"/>
    <cacheHierarchy uniqueName="[ARReceipts].[CheckReceipt No]" caption="CheckReceipt No" attribute="1" defaultMemberUniqueName="[ARReceipts].[CheckReceipt No].[All]" allUniqueName="[ARReceipts].[CheckReceipt No].[All]" dimensionUniqueName="[ARReceipts]" displayFolder="" count="0" memberValueDatatype="130" unbalanced="0"/>
    <cacheHierarchy uniqueName="[ARReceipts].[Customer Number]" caption="Customer Number" attribute="1" defaultMemberUniqueName="[ARReceipts].[Customer Number].[All]" allUniqueName="[ARReceipts].[Customer Number].[All]" dimensionUniqueName="[ARReceipts]" displayFolder="" count="0" memberValueDatatype="130" unbalanced="0"/>
    <cacheHierarchy uniqueName="[ARReceipts].[Deposit Line Number]" caption="Deposit Line Number" attribute="1" defaultMemberUniqueName="[ARReceipts].[Deposit Line Number].[All]" allUniqueName="[ARReceipts].[Deposit Line Number].[All]" dimensionUniqueName="[ARReceipts]" displayFolder="" count="0" memberValueDatatype="3" unbalanced="0"/>
    <cacheHierarchy uniqueName="[ARReceipts].[Deposit Number]" caption="Deposit Number" attribute="1" defaultMemberUniqueName="[ARReceipts].[Deposit Number].[All]" allUniqueName="[ARReceipts].[Deposit Number].[All]" dimensionUniqueName="[ARReceipts]" displayFolder="" count="0" memberValueDatatype="5" unbalanced="0"/>
    <cacheHierarchy uniqueName="[ARReceipts].[Deposit Serial Number]" caption="Deposit Serial Number" attribute="1" defaultMemberUniqueName="[ARReceipts].[Deposit Serial Number].[All]" allUniqueName="[ARReceipts].[Deposit Serial Number].[All]" dimensionUniqueName="[ARReceipts]" displayFolder="" count="0" memberValueDatatype="3" unbalanced="0"/>
    <cacheHierarchy uniqueName="[ARReceipts].[Document Number]" caption="Document Number" attribute="1" defaultMemberUniqueName="[ARReceipts].[Document Number].[All]" allUniqueName="[ARReceipts].[Document Number].[All]" dimensionUniqueName="[ARReceipts]" displayFolder="" count="0" memberValueDatatype="130" unbalanced="0"/>
    <cacheHierarchy uniqueName="[ARReceipts].[Entry Number]" caption="Entry Number" attribute="1" defaultMemberUniqueName="[ARReceipts].[Entry Number].[All]" allUniqueName="[ARReceipts].[Entry Number].[All]" dimensionUniqueName="[ARReceipts]" displayFolder="" count="0" memberValueDatatype="5" unbalanced="0"/>
    <cacheHierarchy uniqueName="[ARReceipts].[Payment Number]" caption="Payment Number" attribute="1" defaultMemberUniqueName="[ARReceipts].[Payment Number].[All]" allUniqueName="[ARReceipts].[Payment Number].[All]" dimensionUniqueName="[ARReceipts]" displayFolder="" count="0" memberValueDatatype="5" unbalanced="0"/>
    <cacheHierarchy uniqueName="[ARReceipts].[Posting Date]" caption="Posting Date" attribute="1" time="1" defaultMemberUniqueName="[ARReceipts].[Posting Date].[All]" allUniqueName="[ARReceipts].[Posting Date].[All]" dimensionUniqueName="[ARReceipts]" displayFolder="" count="0" memberValueDatatype="7" unbalanced="0"/>
    <cacheHierarchy uniqueName="[ARReceipts].[Receipt Date]" caption="Receipt Date" attribute="1" time="1" defaultMemberUniqueName="[ARReceipts].[Receipt Date].[All]" allUniqueName="[ARReceipts].[Receipt Date].[All]" dimensionUniqueName="[ARReceipts]" displayFolder="" count="0" memberValueDatatype="7" unbalanced="0"/>
    <cacheHierarchy uniqueName="[ARReceipts].[Sequence No]" caption="Sequence No" attribute="1" defaultMemberUniqueName="[ARReceipts].[Sequence No].[All]" allUniqueName="[ARReceipts].[Sequence No].[All]" dimensionUniqueName="[ARReceipts]" displayFolder="" count="0" memberValueDatatype="5" unbalanced="0"/>
    <cacheHierarchy uniqueName="[ARReceipts].[Src Doc Typ]" caption="Src Doc Typ" attribute="1" defaultMemberUniqueName="[ARReceipts].[Src Doc Typ].[All]" allUniqueName="[ARReceipts].[Src Doc Typ].[All]" dimensionUniqueName="[ARReceipts]" displayFolder="" count="0" memberValueDatatype="2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5"/>
      </fieldsUsage>
    </cacheHierarchy>
    <cacheHierarchy uniqueName="[Calendar].[CalendarYearMonth]" caption="CalendarYearMonth" attribute="1" time="1" defaultMemberUniqueName="[Calendar].[CalendarYearMonth].[All]" allUniqueName="[Calendar].[CalendarYearMonth].[All]" dimensionUniqueName="[Calendar]" displayFolder="" count="0" memberValueDatatype="130" unbalanced="0"/>
    <cacheHierarchy uniqueName="[Calendar].[CalendarYearQtr]" caption="CalendarYearQtr" attribute="1" time="1" defaultMemberUniqueName="[Calendar].[CalendarYearQtr].[All]" allUniqueName="[Calendar].[CalendarYearQtr].[All]" dimensionUniqueName="[Calendar]" displayFolder="" count="0" memberValueDatatype="13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OfMonth]" caption="DayOfMonth" attribute="1" time="1" defaultMemberUniqueName="[Calendar].[DayOfMonth].[All]" allUniqueName="[Calendar].[DayOfMonth].[All]" dimensionUniqueName="[Calendar]" displayFolder="" count="2" memberValueDatatype="20" unbalanced="0">
      <fieldsUsage count="2">
        <fieldUsage x="-1"/>
        <fieldUsage x="7"/>
      </fieldsUsage>
    </cacheHierarchy>
    <cacheHierarchy uniqueName="[Calendar].[DayOfWeek]" caption="DayOfWeek" attribute="1" time="1" defaultMemberUniqueName="[Calendar].[DayOfWeek].[All]" allUniqueName="[Calendar].[DayOfWeek].[All]" dimensionUniqueName="[Calendar]" displayFolder="" count="0" memberValueDatatype="20" unbalanced="0"/>
    <cacheHierarchy uniqueName="[Calendar].[DayOfYear]" caption="DayOfYear" attribute="1" time="1" defaultMemberUniqueName="[Calendar].[DayOfYear].[All]" allUniqueName="[Calendar].[DayOfYear].[All]" dimensionUniqueName="[Calendar]" displayFolder="" count="0" memberValueDatatype="20" unbalanced="0"/>
    <cacheHierarchy uniqueName="[Calendar].[IsLastDayOfMonth]" caption="IsLastDayOfMonth" attribute="1" time="1" defaultMemberUniqueName="[Calendar].[IsLastDayOfMonth].[All]" allUniqueName="[Calendar].[IsLastDayOfMonth].[All]" dimensionUniqueName="[Calendar]" displayFolder="" count="0" memberValueDatatype="13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OfYear]" caption="MonthOfYear" attribute="1" time="1" defaultMemberUniqueName="[Calendar].[MonthOfYear].[All]" allUniqueName="[Calendar].[MonthOfYear].[All]" dimensionUniqueName="[Calendar]" displayFolder="" count="2" memberValueDatatype="20" unbalanced="0">
      <fieldsUsage count="2">
        <fieldUsage x="-1"/>
        <fieldUsage x="6"/>
      </fieldsUsage>
    </cacheHierarchy>
    <cacheHierarchy uniqueName="[Calendar].[WeekdayWeekend]" caption="WeekdayWeekend" attribute="1" time="1" defaultMemberUniqueName="[Calendar].[WeekdayWeekend].[All]" allUniqueName="[Calendar].[WeekdayWeekend].[All]" dimensionUniqueName="[Calendar]" displayFolder="" count="0" memberValueDatatype="130" unbalanced="0"/>
    <cacheHierarchy uniqueName="[Calendar].[WeekOfYear]" caption="WeekOfYear" attribute="1" time="1" defaultMemberUniqueName="[Calendar].[WeekOfYear].[All]" allUniqueName="[Calendar].[WeekOfYear].[All]" dimensionUniqueName="[Calendar]" displayFolder="" count="0" memberValueDatatype="20" unbalanced="0"/>
    <cacheHierarchy uniqueName="[Calendar].[YR-MTH]" caption="YR-MTH" attribute="1" time="1" defaultMemberUniqueName="[Calendar].[YR-MTH].[All]" allUniqueName="[Calendar].[YR-MTH].[All]" dimensionUniqueName="[Calendar]" displayFolder="" count="0" memberValueDatatype="130" unbalanced="0"/>
    <cacheHierarchy uniqueName="[COA].[Account Group]" caption="Account Group" attribute="1" defaultMemberUniqueName="[COA].[Account Group].[All]" allUniqueName="[COA].[Account Group].[All]" dimensionUniqueName="[COA]" displayFolder="" count="0" memberValueDatatype="130" unbalanced="0"/>
    <cacheHierarchy uniqueName="[COA].[Account Group Code]" caption="Account Group Code" attribute="1" defaultMemberUniqueName="[COA].[Account Group Code].[All]" allUniqueName="[COA].[Account Group Code].[All]" dimensionUniqueName="[COA]" displayFolder="" count="0" memberValueDatatype="130" unbalanced="0"/>
    <cacheHierarchy uniqueName="[COA].[Account Number]" caption="Account Number" attribute="1" defaultMemberUniqueName="[COA].[Account Number].[All]" allUniqueName="[COA].[Account Number].[All]" dimensionUniqueName="[COA]" displayFolder="" count="0" memberValueDatatype="130" unbalanced="0"/>
    <cacheHierarchy uniqueName="[COA].[Account Segment Code 1]" caption="Account Segment Code 1" attribute="1" defaultMemberUniqueName="[COA].[Account Segment Code 1].[All]" allUniqueName="[COA].[Account Segment Code 1].[All]" dimensionUniqueName="[COA]" displayFolder="" count="0" memberValueDatatype="130" unbalanced="0"/>
    <cacheHierarchy uniqueName="[COA].[Account Segment Code 2]" caption="Account Segment Code 2" attribute="1" defaultMemberUniqueName="[COA].[Account Segment Code 2].[All]" allUniqueName="[COA].[Account Segment Code 2].[All]" dimensionUniqueName="[COA]" displayFolder="" count="0" memberValueDatatype="130" unbalanced="0"/>
    <cacheHierarchy uniqueName="[COA].[Account Segment Code 3]" caption="Account Segment Code 3" attribute="1" defaultMemberUniqueName="[COA].[Account Segment Code 3].[All]" allUniqueName="[COA].[Account Segment Code 3].[All]" dimensionUniqueName="[COA]" displayFolder="" count="0" memberValueDatatype="130" unbalanced="0"/>
    <cacheHierarchy uniqueName="[COA].[Account Type]" caption="Account Type" attribute="1" defaultMemberUniqueName="[COA].[Account Type].[All]" allUniqueName="[COA].[Account Type].[All]" dimensionUniqueName="[COA]" displayFolder="" count="0" memberValueDatatype="130" unbalanced="0"/>
    <cacheHierarchy uniqueName="[COA].[Description]" caption="Description" attribute="1" defaultMemberUniqueName="[COA].[Description].[All]" allUniqueName="[COA].[Description].[All]" dimensionUniqueName="[COA]" displayFolder="" count="0" memberValueDatatype="130" unbalanced="0"/>
    <cacheHierarchy uniqueName="[COA].[Normal Balance]" caption="Normal Balance" attribute="1" defaultMemberUniqueName="[COA].[Normal Balance].[All]" allUniqueName="[COA].[Normal Balance].[All]" dimensionUniqueName="[COA]" displayFolder="" count="0" memberValueDatatype="3" unbalanced="0"/>
    <cacheHierarchy uniqueName="[COA].[Quantities Allowed]" caption="Quantities Allowed" attribute="1" defaultMemberUniqueName="[COA].[Quantities Allowed].[All]" allUniqueName="[COA].[Quantities Allowed].[All]" dimensionUniqueName="[COA]" displayFolder="" count="0" memberValueDatatype="130" unbalanced="0"/>
    <cacheHierarchy uniqueName="[COA].[Status]" caption="Status" attribute="1" defaultMemberUniqueName="[COA].[Status].[All]" allUniqueName="[COA].[Status].[All]" dimensionUniqueName="[COA]" displayFolder="" count="0" memberValueDatatype="130" unbalanced="0"/>
    <cacheHierarchy uniqueName="[COA].[Structure Code]" caption="Structure Code" attribute="1" defaultMemberUniqueName="[COA].[Structure Code].[All]" allUniqueName="[COA].[Structure Code].[All]" dimensionUniqueName="[COA]" displayFolder="" count="0" memberValueDatatype="130" unbalanced="0"/>
    <cacheHierarchy uniqueName="[Customer Group].[Account Set]" caption="Account Set" attribute="1" defaultMemberUniqueName="[Customer Group].[Account Set].[All]" allUniqueName="[Customer Group].[Account Set].[All]" dimensionUniqueName="[Customer Group]" displayFolder="" count="0" memberValueDatatype="130" unbalanced="0"/>
    <cacheHierarchy uniqueName="[Customer Group].[Description]" caption="Description" attribute="1" defaultMemberUniqueName="[Customer Group].[Description].[All]" allUniqueName="[Customer Group].[Description].[All]" dimensionUniqueName="[Customer Group]" displayFolder="" count="0" memberValueDatatype="130" unbalanced="0"/>
    <cacheHierarchy uniqueName="[Customer Group].[Group Code]" caption="Group Code" attribute="1" defaultMemberUniqueName="[Customer Group].[Group Code].[All]" allUniqueName="[Customer Group].[Group Code].[All]" dimensionUniqueName="[Customer Group]" displayFolder="" count="0" memberValueDatatype="130" unbalanced="0"/>
    <cacheHierarchy uniqueName="[Customer Group].[Status]" caption="Status" attribute="1" defaultMemberUniqueName="[Customer Group].[Status].[All]" allUniqueName="[Customer Group].[Status].[All]" dimensionUniqueName="[Customer Group]" displayFolder="" count="0" memberValueDatatype="130" unbalanced="0"/>
    <cacheHierarchy uniqueName="[Customer Group].[Terms]" caption="Terms" attribute="1" defaultMemberUniqueName="[Customer Group].[Terms].[All]" allUniqueName="[Customer Group].[Terms].[All]" dimensionUniqueName="[Customer Group]" displayFolder="" count="0" memberValueDatatype="130" unbalanced="0"/>
    <cacheHierarchy uniqueName="[Customers].[Account Set]" caption="Account Set" attribute="1" defaultMemberUniqueName="[Customers].[Account Set].[All]" allUniqueName="[Customers].[Account Set].[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ntact]" caption="Contact" attribute="1" defaultMemberUniqueName="[Customers].[Contact].[All]" allUniqueName="[Customers].[Contact].[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redit Limit]" caption="Credit Limit" attribute="1" defaultMemberUniqueName="[Customers].[Credit Limit].[All]" allUniqueName="[Customers].[Credit Limit].[All]" dimensionUniqueName="[Customers]" displayFolder="" count="0" memberValueDatatype="5" unbalanced="0"/>
    <cacheHierarchy uniqueName="[Customers].[Customer Name]" caption="Customer Name" attribute="1" defaultMemberUniqueName="[Customers].[Customer Name].[All]" allUniqueName="[Customers].[Customer Name].[All]" dimensionUniqueName="[Customers]" displayFolder="" count="0" memberValueDatatype="130" unbalanced="0"/>
    <cacheHierarchy uniqueName="[Customers].[Customer Number]" caption="Customer Number" attribute="1" defaultMemberUniqueName="[Customers].[Customer Number].[All]" allUniqueName="[Customers].[Customer Number].[All]" dimensionUniqueName="[Customers]" displayFolder="" count="0" memberValueDatatype="130" unbalanced="0"/>
    <cacheHierarchy uniqueName="[Customers].[Customer Short Name]" caption="Customer Short Name" attribute="1" defaultMemberUniqueName="[Customers].[Customer Short Name].[All]" allUniqueName="[Customers].[Customer Short Name].[All]" dimensionUniqueName="[Customers]" displayFolder="" count="0" memberValueDatatype="130" unbalanced="0"/>
    <cacheHierarchy uniqueName="[Customers].[Group Code]" caption="Group Code" attribute="1" defaultMemberUniqueName="[Customers].[Group Code].[All]" allUniqueName="[Customers].[Group Code].[All]" dimensionUniqueName="[Customers]" displayFolder="" count="0" memberValueDatatype="130" unbalanced="0"/>
    <cacheHierarchy uniqueName="[Customers].[National Account]" caption="National Account" attribute="1" defaultMemberUniqueName="[Customers].[National Account].[All]" allUniqueName="[Customers].[National Account].[All]" dimensionUniqueName="[Customers]" displayFolder="" count="0" memberValueDatatype="130" unbalanced="0"/>
    <cacheHierarchy uniqueName="[Customers].[On Hold]" caption="On Hold" attribute="1" defaultMemberUniqueName="[Customers].[On Hold].[All]" allUniqueName="[Customers].[On Hold].[All]" dimensionUniqueName="[Customers]" displayFolder="" count="0" memberValueDatatype="130" unbalanced="0"/>
    <cacheHierarchy uniqueName="[Customers].[Price List]" caption="Price List" attribute="1" defaultMemberUniqueName="[Customers].[Price List].[All]" allUniqueName="[Customers].[Price List].[All]" dimensionUniqueName="[Customers]" displayFolder="" count="0" memberValueDatatype="130" unbalanced="0"/>
    <cacheHierarchy uniqueName="[Customers].[State]" caption="State" attribute="1" defaultMemberUniqueName="[Customers].[State].[All]" allUniqueName="[Customers].[State].[All]" dimensionUniqueName="[Customers]" displayFolder="" count="0" memberValueDatatype="130" unbalanced="0"/>
    <cacheHierarchy uniqueName="[Customers].[Status]" caption="Status" attribute="1" defaultMemberUniqueName="[Customers].[Status].[All]" allUniqueName="[Customers].[Status].[All]" dimensionUniqueName="[Customers]" displayFolder="" count="0" memberValueDatatype="130" unbalanced="0"/>
    <cacheHierarchy uniqueName="[Customers].[Terms]" caption="Terms" attribute="1" defaultMemberUniqueName="[Customers].[Terms].[All]" allUniqueName="[Customers].[Terms].[All]" dimensionUniqueName="[Customers]" displayFolder="" count="0" memberValueDatatype="130" unbalanced="0"/>
    <cacheHierarchy uniqueName="[Customers].[Territory]" caption="Territory" attribute="1" defaultMemberUniqueName="[Customers].[Territory].[All]" allUniqueName="[Customers].[Territory].[All]" dimensionUniqueName="[Customers]" displayFolder="" count="0" memberValueDatatype="130" unbalanced="0"/>
    <cacheHierarchy uniqueName="[Customers].[Zip]" caption="Zip" attribute="1" defaultMemberUniqueName="[Customers].[Zip].[All]" allUniqueName="[Customers].[Zip].[All]" dimensionUniqueName="[Customers]" displayFolder="" count="0" memberValueDatatype="130" unbalanced="0"/>
    <cacheHierarchy uniqueName="[DocumentType].[DocTyp]" caption="DocTyp" attribute="1" defaultMemberUniqueName="[DocumentType].[DocTyp].[All]" allUniqueName="[DocumentType].[DocTyp].[All]" dimensionUniqueName="[DocumentType]" displayFolder="" count="0" memberValueDatatype="130" unbalanced="0"/>
    <cacheHierarchy uniqueName="[DocumentType].[Document Type]" caption="Document Type" attribute="1" defaultMemberUniqueName="[DocumentType].[Document Type].[All]" allUniqueName="[DocumentType].[Document Type].[All]" dimensionUniqueName="[DocumentType]" displayFolder="" count="0" memberValueDatatype="130" unbalanced="0"/>
    <cacheHierarchy uniqueName="[GL Entries].[Batch]" caption="Batch" attribute="1" defaultMemberUniqueName="[GL Entries].[Batch].[All]" allUniqueName="[GL Entries].[Batch].[All]" dimensionUniqueName="[GL Entries]" displayFolder="" count="0" memberValueDatatype="130" unbalanced="0"/>
    <cacheHierarchy uniqueName="[GL Entries].[Batch Type]" caption="Batch Type" attribute="1" defaultMemberUniqueName="[GL Entries].[Batch Type].[All]" allUniqueName="[GL Entries].[Batch Type].[All]" dimensionUniqueName="[GL Entries]" displayFolder="" count="0" memberValueDatatype="130" unbalanced="0"/>
    <cacheHierarchy uniqueName="[GL Entries].[BatchStatus]" caption="BatchStatus" attribute="1" defaultMemberUniqueName="[GL Entries].[BatchStatus].[All]" allUniqueName="[GL Entries].[BatchStatus].[All]" dimensionUniqueName="[GL Entries]" displayFolder="" count="0" memberValueDatatype="130" unbalanced="0"/>
    <cacheHierarchy uniqueName="[GL Entries].[Edited By]" caption="Edited By" attribute="1" defaultMemberUniqueName="[GL Entries].[Edited By].[All]" allUniqueName="[GL Entries].[Edited By].[All]" dimensionUniqueName="[GL Entries]" displayFolder="" count="0" memberValueDatatype="130" unbalanced="0"/>
    <cacheHierarchy uniqueName="[GL Entries].[Entry]" caption="Entry" attribute="1" defaultMemberUniqueName="[GL Entries].[Entry].[All]" allUniqueName="[GL Entries].[Entry].[All]" dimensionUniqueName="[GL Entries]" displayFolder="" count="0" memberValueDatatype="130" unbalanced="0"/>
    <cacheHierarchy uniqueName="[GL Entries].[Entry Date]" caption="Entry Date" attribute="1" defaultMemberUniqueName="[GL Entries].[Entry Date].[All]" allUniqueName="[GL Entries].[Entry Date].[All]" dimensionUniqueName="[GL Entries]" displayFolder="" count="0" memberValueDatatype="5" unbalanced="0"/>
    <cacheHierarchy uniqueName="[GL Entries].[Fiscal Period]" caption="Fiscal Period" attribute="1" defaultMemberUniqueName="[GL Entries].[Fiscal Period].[All]" allUniqueName="[GL Entries].[Fiscal Period].[All]" dimensionUniqueName="[GL Entries]" displayFolder="" count="0" memberValueDatatype="130" unbalanced="0"/>
    <cacheHierarchy uniqueName="[GL Entries].[Fiscal Year]" caption="Fiscal Year" attribute="1" defaultMemberUniqueName="[GL Entries].[Fiscal Year].[All]" allUniqueName="[GL Entries].[Fiscal Year].[All]" dimensionUniqueName="[GL Entries]" displayFolder="" count="0" memberValueDatatype="130" unbalanced="0"/>
    <cacheHierarchy uniqueName="[GL Entries].[Posting Sequence]" caption="Posting Sequence" attribute="1" defaultMemberUniqueName="[GL Entries].[Posting Sequence].[All]" allUniqueName="[GL Entries].[Posting Sequence].[All]" dimensionUniqueName="[GL Entries]" displayFolder="" count="0" memberValueDatatype="130" unbalanced="0"/>
    <cacheHierarchy uniqueName="[GL Entries].[Source Ledger]" caption="Source Ledger" attribute="1" defaultMemberUniqueName="[GL Entries].[Source Ledger].[All]" allUniqueName="[GL Entries].[Source Ledger].[All]" dimensionUniqueName="[GL Entries]" displayFolder="" count="0" memberValueDatatype="130" unbalanced="0"/>
    <cacheHierarchy uniqueName="[GL Entries].[Source Type]" caption="Source Type" attribute="1" defaultMemberUniqueName="[GL Entries].[Source Type].[All]" allUniqueName="[GL Entries].[Source Type].[All]" dimensionUniqueName="[GL Entries]" displayFolder="" count="0" memberValueDatatype="130" unbalanced="0"/>
    <cacheHierarchy uniqueName="[TimeCalc].[Calculation]" caption="Calculation" attribute="1" defaultMemberUniqueName="[TimeCalc].[Calculation].[All]" allUniqueName="[TimeCalc].[Calculation].[All]" dimensionUniqueName="[TimeCalc]" displayFolder="" count="0" memberValueDatatype="130" unbalanced="0"/>
    <cacheHierarchy uniqueName="[TimeCalc].[Comparison]" caption="Comparison" attribute="1" defaultMemberUniqueName="[TimeCalc].[Comparison].[All]" allUniqueName="[TimeCalc].[Comparison].[All]" dimensionUniqueName="[TimeCalc]" displayFolder="" count="0" memberValueDatatype="130" unbalanced="0"/>
    <cacheHierarchy uniqueName="[TransactionType].[Transaction Type]" caption="Transaction Type" attribute="1" defaultMemberUniqueName="[TransactionType].[Transaction Type].[All]" allUniqueName="[TransactionType].[Transaction Type].[All]" dimensionUniqueName="[TransactionType]" displayFolder="" count="0" memberValueDatatype="130" unbalanced="0"/>
    <cacheHierarchy uniqueName="[Vendor].[Account Set]" caption="Account Set" attribute="1" defaultMemberUniqueName="[Vendor].[Account Set].[All]" allUniqueName="[Vendor].[Account Set].[All]" dimensionUniqueName="[Vendor]" displayFolder="" count="0" memberValueDatatype="130" unbalanced="0"/>
    <cacheHierarchy uniqueName="[Vendor].[Bank Code]" caption="Bank Code" attribute="1" defaultMemberUniqueName="[Vendor].[Bank Code].[All]" allUniqueName="[Vendor].[Bank Code].[All]" dimensionUniqueName="[Vendor]" displayFolder="" count="0" memberValueDatatype="130" unbalanced="0"/>
    <cacheHierarchy uniqueName="[Vendor].[City]" caption="City" attribute="1" defaultMemberUniqueName="[Vendor].[City].[All]" allUniqueName="[Vendor].[City].[All]" dimensionUniqueName="[Vendor]" displayFolder="" count="0" memberValueDatatype="130" unbalanced="0"/>
    <cacheHierarchy uniqueName="[Vendor].[Contact]" caption="Contact" attribute="1" defaultMemberUniqueName="[Vendor].[Contact].[All]" allUniqueName="[Vendor].[Contact].[All]" dimensionUniqueName="[Vendor]" displayFolder="" count="0" memberValueDatatype="130" unbalanced="0"/>
    <cacheHierarchy uniqueName="[Vendor].[Country]" caption="Country" attribute="1" defaultMemberUniqueName="[Vendor].[Country].[All]" allUniqueName="[Vendor].[Country].[All]" dimensionUniqueName="[Vendor]" displayFolder="" count="0" memberValueDatatype="130" unbalanced="0"/>
    <cacheHierarchy uniqueName="[Vendor].[Credit Limit]" caption="Credit Limit" attribute="1" defaultMemberUniqueName="[Vendor].[Credit Limit].[All]" allUniqueName="[Vendor].[Credit Limit].[All]" dimensionUniqueName="[Vendor]" displayFolder="" count="0" memberValueDatatype="5" unbalanced="0"/>
    <cacheHierarchy uniqueName="[Vendor].[Group Code]" caption="Group Code" attribute="1" defaultMemberUniqueName="[Vendor].[Group Code].[All]" allUniqueName="[Vendor].[Group Code].[All]" dimensionUniqueName="[Vendor]" displayFolder="" count="0" memberValueDatatype="130" unbalanced="0"/>
    <cacheHierarchy uniqueName="[Vendor].[On Hold]" caption="On Hold" attribute="1" defaultMemberUniqueName="[Vendor].[On Hold].[All]" allUniqueName="[Vendor].[On Hold].[All]" dimensionUniqueName="[Vendor]" displayFolder="" count="0" memberValueDatatype="130" unbalanced="0"/>
    <cacheHierarchy uniqueName="[Vendor].[State]" caption="State" attribute="1" defaultMemberUniqueName="[Vendor].[State].[All]" allUniqueName="[Vendor].[State].[All]" dimensionUniqueName="[Vendor]" displayFolder="" count="2" memberValueDatatype="130" unbalanced="0"/>
    <cacheHierarchy uniqueName="[Vendor].[Status]" caption="Status" attribute="1" defaultMemberUniqueName="[Vendor].[Status].[All]" allUniqueName="[Vendor].[Status].[All]" dimensionUniqueName="[Vendor]" displayFolder="" count="0" memberValueDatatype="130" unbalanced="0"/>
    <cacheHierarchy uniqueName="[Vendor].[Terms]" caption="Terms" attribute="1" defaultMemberUniqueName="[Vendor].[Terms].[All]" allUniqueName="[Vendor].[Terms].[All]" dimensionUniqueName="[Vendor]" displayFolder="" count="0" memberValueDatatype="130" unbalanced="0"/>
    <cacheHierarchy uniqueName="[Vendor].[Vendor Name]" caption="Vendor Name" attribute="1" defaultMemberUniqueName="[Vendor].[Vendor Name].[All]" allUniqueName="[Vendor].[Vendor Name].[All]" dimensionUniqueName="[Vendor]" displayFolder="" count="0" memberValueDatatype="130" unbalanced="0"/>
    <cacheHierarchy uniqueName="[Vendor].[Vendor Number]" caption="Vendor Number" attribute="1" defaultMemberUniqueName="[Vendor].[Vendor Number].[All]" allUniqueName="[Vendor].[Vendor Number].[All]" dimensionUniqueName="[Vendor]" displayFolder="" count="2" memberValueDatatype="130" unbalanced="0"/>
    <cacheHierarchy uniqueName="[Vendor].[Vendor Short Name]" caption="Vendor Short Name" attribute="1" defaultMemberUniqueName="[Vendor].[Vendor Short Name].[All]" allUniqueName="[Vendor].[Vendor Short Name].[All]" dimensionUniqueName="[Vendor]" displayFolder="" count="0" memberValueDatatype="130" unbalanced="0"/>
    <cacheHierarchy uniqueName="[Vendor].[Zip]" caption="Zip" attribute="1" defaultMemberUniqueName="[Vendor].[Zip].[All]" allUniqueName="[Vendor].[Zip].[All]" dimensionUniqueName="[Vendor]" displayFolder="" count="0" memberValueDatatype="130" unbalanced="0"/>
    <cacheHierarchy uniqueName="[Vendor Group].[Account Set]" caption="Account Set" attribute="1" defaultMemberUniqueName="[Vendor Group].[Account Set].[All]" allUniqueName="[Vendor Group].[Account Set].[All]" dimensionUniqueName="[Vendor Group]" displayFolder="" count="0" memberValueDatatype="130" unbalanced="0"/>
    <cacheHierarchy uniqueName="[Vendor Group].[Description]" caption="Description" attribute="1" defaultMemberUniqueName="[Vendor Group].[Description].[All]" allUniqueName="[Vendor Group].[Description].[All]" dimensionUniqueName="[Vendor Group]" displayFolder="" count="2" memberValueDatatype="130" unbalanced="0"/>
    <cacheHierarchy uniqueName="[Vendor Group].[Group Code]" caption="Group Code" attribute="1" defaultMemberUniqueName="[Vendor Group].[Group Code].[All]" allUniqueName="[Vendor Group].[Group Code].[All]" dimensionUniqueName="[Vendor Group]" displayFolder="" count="0" memberValueDatatype="130" unbalanced="0"/>
    <cacheHierarchy uniqueName="[Vendor Group].[Status]" caption="Status" attribute="1" defaultMemberUniqueName="[Vendor Group].[Status].[All]" allUniqueName="[Vendor Group].[Status].[All]" dimensionUniqueName="[Vendor Group]" displayFolder="" count="0" memberValueDatatype="130" unbalanced="0"/>
    <cacheHierarchy uniqueName="[Vendor Group].[Terms]" caption="Terms" attribute="1" defaultMemberUniqueName="[Vendor Group].[Terms].[All]" allUniqueName="[Vendor Group].[Terms].[All]" dimensionUniqueName="[Vendor Group]" displayFolder="" count="0" memberValueDatatype="130" unbalanced="0"/>
    <cacheHierarchy uniqueName="[Actual Budget].[Actual]" caption="Actual" attribute="1" defaultMemberUniqueName="[Actual Budget].[Actual].[All]" allUniqueName="[Actual Budget].[Actual].[All]" dimensionUniqueName="[Actual Budget]" displayFolder="" count="0" memberValueDatatype="5" unbalanced="0" hidden="1"/>
    <cacheHierarchy uniqueName="[Actual Budget].[Budget1]" caption="Budget1" attribute="1" defaultMemberUniqueName="[Actual Budget].[Budget1].[All]" allUniqueName="[Actual Budget].[Budget1].[All]" dimensionUniqueName="[Actual Budget]" displayFolder="" count="0" memberValueDatatype="5" unbalanced="0" hidden="1"/>
    <cacheHierarchy uniqueName="[Actual Budget].[Budget2]" caption="Budget2" attribute="1" defaultMemberUniqueName="[Actual Budget].[Budget2].[All]" allUniqueName="[Actual Budget].[Budget2].[All]" dimensionUniqueName="[Actual Budget]" displayFolder="" count="0" memberValueDatatype="5" unbalanced="0" hidden="1"/>
    <cacheHierarchy uniqueName="[Actual Budget].[Budget3]" caption="Budget3" attribute="1" defaultMemberUniqueName="[Actual Budget].[Budget3].[All]" allUniqueName="[Actual Budget].[Budget3].[All]" dimensionUniqueName="[Actual Budget]" displayFolder="" count="0" memberValueDatatype="5" unbalanced="0" hidden="1"/>
    <cacheHierarchy uniqueName="[Actual Budget].[Budget4]" caption="Budget4" attribute="1" defaultMemberUniqueName="[Actual Budget].[Budget4].[All]" allUniqueName="[Actual Budget].[Budget4].[All]" dimensionUniqueName="[Actual Budget]" displayFolder="" count="0" memberValueDatatype="5" unbalanced="0" hidden="1"/>
    <cacheHierarchy uniqueName="[Actual Budget].[Budget5]" caption="Budget5" attribute="1" defaultMemberUniqueName="[Actual Budget].[Budget5].[All]" allUniqueName="[Actual Budget].[Budget5].[All]" dimensionUniqueName="[Actual Budget]" displayFolder="" count="0" memberValueDatatype="5" unbalanced="0" hidden="1"/>
    <cacheHierarchy uniqueName="[Actual Budget].[Date]" caption="Date" attribute="1" time="1" defaultMemberUniqueName="[Actual Budget].[Date].[All]" allUniqueName="[Actual Budget].[Date].[All]" dimensionUniqueName="[Actual Budget]" displayFolder="" count="0" memberValueDatatype="7" unbalanced="0" hidden="1"/>
    <cacheHierarchy uniqueName="[Actual Budget].[Unformatted Account]" caption="Unformatted Account" attribute="1" defaultMemberUniqueName="[Actual Budget].[Unformatted Account].[All]" allUniqueName="[Actual Budget].[Unformatted Account].[All]" dimensionUniqueName="[Actual Budget]" displayFolder="" count="0" memberValueDatatype="130" unbalanced="0" hidden="1"/>
    <cacheHierarchy uniqueName="[AgeAsOf].[Age As Of]" caption="Age As Of" attribute="1" time="1" defaultMemberUniqueName="[AgeAsOf].[Age As Of].[All]" allUniqueName="[AgeAsOf].[Age As Of].[All]" dimensionUniqueName="[AgeAsOf]" displayFolder="" count="0" memberValueDatatype="7" unbalanced="0" hidden="1"/>
    <cacheHierarchy uniqueName="[AgeAsOf].[Age-As-Of Day]" caption="Age-As-Of Day" attribute="1" defaultMemberUniqueName="[AgeAsOf].[Age-As-Of Day].[All]" allUniqueName="[AgeAsOf].[Age-As-Of Day].[All]" dimensionUniqueName="[AgeAsOf]" displayFolder="" count="2" memberValueDatatype="20" unbalanced="0" hidden="1">
      <fieldsUsage count="2">
        <fieldUsage x="-1"/>
        <fieldUsage x="2"/>
      </fieldsUsage>
    </cacheHierarchy>
    <cacheHierarchy uniqueName="[AgeAsOf].[Age-As-Of Month]" caption="Age-As-Of Month" attribute="1" defaultMemberUniqueName="[AgeAsOf].[Age-As-Of Month].[All]" allUniqueName="[AgeAsOf].[Age-As-Of Month].[All]" dimensionUniqueName="[AgeAsOf]" displayFolder="" count="2" memberValueDatatype="20" unbalanced="0" hidden="1">
      <fieldsUsage count="2">
        <fieldUsage x="-1"/>
        <fieldUsage x="1"/>
      </fieldsUsage>
    </cacheHierarchy>
    <cacheHierarchy uniqueName="[AgeAsOf].[Age-As-Of Year]" caption="Age-As-Of Year" attribute="1" defaultMemberUniqueName="[AgeAsOf].[Age-As-Of Year].[All]" allUniqueName="[AgeAsOf].[Age-As-Of Year].[All]" dimensionUniqueName="[AgeAsOf]" displayFolder="" count="2" memberValueDatatype="20" unbalanced="0" hidden="1">
      <fieldsUsage count="2">
        <fieldUsage x="-1"/>
        <fieldUsage x="0"/>
      </fieldsUsage>
    </cacheHierarchy>
    <cacheHierarchy uniqueName="[AgingPeriods].[Aging Period]" caption="Aging Period" attribute="1" defaultMemberUniqueName="[AgingPeriods].[Aging Period].[All]" allUniqueName="[AgingPeriods].[Aging Period].[All]" dimensionUniqueName="[AgingPeriods]" displayFolder="" count="0" memberValueDatatype="20" unbalanced="0" hidden="1"/>
    <cacheHierarchy uniqueName="[AgingPeriods].[From]" caption="From" attribute="1" defaultMemberUniqueName="[AgingPeriods].[From].[All]" allUniqueName="[AgingPeriods].[From].[All]" dimensionUniqueName="[AgingPeriods]" displayFolder="" count="0" memberValueDatatype="20" unbalanced="0" hidden="1"/>
    <cacheHierarchy uniqueName="[AgingPeriods].[Name]" caption="Name" attribute="1" defaultMemberUniqueName="[AgingPeriods].[Name].[All]" allUniqueName="[AgingPeriods].[Name].[All]" dimensionUniqueName="[AgingPeriods]" displayFolder="" count="2" memberValueDatatype="130" unbalanced="0" hidden="1">
      <fieldsUsage count="2">
        <fieldUsage x="-1"/>
        <fieldUsage x="4"/>
      </fieldsUsage>
    </cacheHierarchy>
    <cacheHierarchy uniqueName="[AgingPeriods].[To]" caption="To" attribute="1" defaultMemberUniqueName="[AgingPeriods].[To].[All]" allUniqueName="[AgingPeriods].[To].[All]" dimensionUniqueName="[AgingPeriods]" displayFolder="" count="0" memberValueDatatype="20" unbalanced="0" hidden="1"/>
    <cacheHierarchy uniqueName="[APDocuments].[Document Type]" caption="Document Type" attribute="1" defaultMemberUniqueName="[APDocuments].[Document Type].[All]" allUniqueName="[APDocuments].[Document Type].[All]" dimensionUniqueName="[APDocuments]" displayFolder="" count="0" memberValueDatatype="2" unbalanced="0" hidden="1"/>
    <cacheHierarchy uniqueName="[APDocuments].[Original Amount]" caption="Original Amount" attribute="1" defaultMemberUniqueName="[APDocuments].[Original Amount].[All]" allUniqueName="[APDocuments].[Original Amount].[All]" dimensionUniqueName="[APDocuments]" displayFolder="" count="0" memberValueDatatype="5" unbalanced="0" hidden="1"/>
    <cacheHierarchy uniqueName="[APDocuments].[Transaction Type]" caption="Transaction Type" attribute="1" defaultMemberUniqueName="[APDocuments].[Transaction Type].[All]" allUniqueName="[APDocuments].[Transaction Type].[All]" dimensionUniqueName="[APDocuments]" displayFolder="" count="0" memberValueDatatype="2" unbalanced="0" hidden="1"/>
    <cacheHierarchy uniqueName="[APDocuments].[UNIQ]" caption="UNIQ" attribute="1" defaultMemberUniqueName="[APDocuments].[UNIQ].[All]" allUniqueName="[APDocuments].[UNIQ].[All]" dimensionUniqueName="[APDocuments]" displayFolder="" count="0" memberValueDatatype="130" unbalanced="0" hidden="1"/>
    <cacheHierarchy uniqueName="[APPayments].[Document Type]" caption="Document Type" attribute="1" defaultMemberUniqueName="[APPayments].[Document Type].[All]" allUniqueName="[APPayments].[Document Type].[All]" dimensionUniqueName="[APPayments]" displayFolder="" count="0" memberValueDatatype="2" unbalanced="0" hidden="1"/>
    <cacheHierarchy uniqueName="[APPayments].[Receipt Amount]" caption="Receipt Amount" attribute="1" defaultMemberUniqueName="[APPayments].[Receipt Amount].[All]" allUniqueName="[APPayments].[Receipt Amount].[All]" dimensionUniqueName="[APPayments]" displayFolder="" count="0" memberValueDatatype="5" unbalanced="0" hidden="1"/>
    <cacheHierarchy uniqueName="[APPayments].[Transaction Type]" caption="Transaction Type" attribute="1" defaultMemberUniqueName="[APPayments].[Transaction Type].[All]" allUniqueName="[APPayments].[Transaction Type].[All]" dimensionUniqueName="[APPayments]" displayFolder="" count="0" memberValueDatatype="2" unbalanced="0" hidden="1"/>
    <cacheHierarchy uniqueName="[APPayments].[UNIQ]" caption="UNIQ" attribute="1" defaultMemberUniqueName="[APPayments].[UNIQ].[All]" allUniqueName="[APPayments].[UNIQ].[All]" dimensionUniqueName="[APPayments]" displayFolder="" count="0" memberValueDatatype="130" unbalanced="0" hidden="1"/>
    <cacheHierarchy uniqueName="[ARDocuments].[Document Type]" caption="Document Type" attribute="1" defaultMemberUniqueName="[ARDocuments].[Document Type].[All]" allUniqueName="[ARDocuments].[Document Type].[All]" dimensionUniqueName="[ARDocuments]" displayFolder="" count="0" memberValueDatatype="2" unbalanced="0" hidden="1"/>
    <cacheHierarchy uniqueName="[ARDocuments].[Original Amount]" caption="Original Amount" attribute="1" defaultMemberUniqueName="[ARDocuments].[Original Amount].[All]" allUniqueName="[ARDocuments].[Original Amount].[All]" dimensionUniqueName="[ARDocuments]" displayFolder="" count="0" memberValueDatatype="5" unbalanced="0" hidden="1"/>
    <cacheHierarchy uniqueName="[ARDocuments].[Remaining Amount]" caption="Remaining Amount" attribute="1" defaultMemberUniqueName="[ARDocuments].[Remaining Amount].[All]" allUniqueName="[ARDocuments].[Remaining Amount].[All]" dimensionUniqueName="[ARDocuments]" displayFolder="" count="0" memberValueDatatype="5" unbalanced="0" hidden="1"/>
    <cacheHierarchy uniqueName="[ARDocuments].[Transaction Type]" caption="Transaction Type" attribute="1" defaultMemberUniqueName="[ARDocuments].[Transaction Type].[All]" allUniqueName="[ARDocuments].[Transaction Type].[All]" dimensionUniqueName="[ARDocuments]" displayFolder="" count="0" memberValueDatatype="2" unbalanced="0" hidden="1"/>
    <cacheHierarchy uniqueName="[ARDocuments].[UNIQ]" caption="UNIQ" attribute="1" defaultMemberUniqueName="[ARDocuments].[UNIQ].[All]" allUniqueName="[ARDocuments].[UNIQ].[All]" dimensionUniqueName="[ARDocuments]" displayFolder="" count="0" memberValueDatatype="130" unbalanced="0" hidden="1"/>
    <cacheHierarchy uniqueName="[ARReceipts].[Document Type]" caption="Document Type" attribute="1" defaultMemberUniqueName="[ARReceipts].[Document Type].[All]" allUniqueName="[ARReceipts].[Document Type].[All]" dimensionUniqueName="[ARReceipts]" displayFolder="" count="0" memberValueDatatype="2" unbalanced="0" hidden="1"/>
    <cacheHierarchy uniqueName="[ARReceipts].[Receipt Amount]" caption="Receipt Amount" attribute="1" defaultMemberUniqueName="[ARReceipts].[Receipt Amount].[All]" allUniqueName="[ARReceipts].[Receipt Amount].[All]" dimensionUniqueName="[ARReceipts]" displayFolder="" count="0" memberValueDatatype="5" unbalanced="0" hidden="1"/>
    <cacheHierarchy uniqueName="[ARReceipts].[Transaction Type]" caption="Transaction Type" attribute="1" defaultMemberUniqueName="[ARReceipts].[Transaction Type].[All]" allUniqueName="[ARReceipts].[Transaction Type].[All]" dimensionUniqueName="[ARReceipts]" displayFolder="" count="0" memberValueDatatype="2" unbalanced="0" hidden="1"/>
    <cacheHierarchy uniqueName="[ARReceipts].[UNIQ]" caption="UNIQ" attribute="1" defaultMemberUniqueName="[ARReceipts].[UNIQ].[All]" allUniqueName="[ARReceipts].[UNIQ].[All]" dimensionUniqueName="[ARReceipts]" displayFolder="" count="0" memberValueDatatype="130" unbalanced="0" hidden="1"/>
    <cacheHierarchy uniqueName="[Calendar].[DateKey]" caption="DateKey" attribute="1" time="1" defaultMemberUniqueName="[Calendar].[DateKey].[All]" allUniqueName="[Calendar].[DateKey].[All]" dimensionUniqueName="[Calendar]" displayFolder="" count="0" memberValueDatatype="130" unbalanced="0" hidden="1"/>
    <cacheHierarchy uniqueName="[Calendar].[TransDate]" caption="TransDate" attribute="1" time="1" keyAttribute="1" defaultMemberUniqueName="[Calendar].[TransDate].[All]" allUniqueName="[Calendar].[TransDate].[All]" dimensionUniqueName="[Calendar]" displayFolder="" count="0" memberValueDatatype="7" unbalanced="0" hidden="1"/>
    <cacheHierarchy uniqueName="[COA].[Unformatted Account]" caption="Unformatted Account" attribute="1" defaultMemberUniqueName="[COA].[Unformatted Account].[All]" allUniqueName="[COA].[Unformatted Account].[All]" dimensionUniqueName="[COA]" displayFolder="" count="0" memberValueDatatype="130" unbalanced="0" hidden="1"/>
    <cacheHierarchy uniqueName="[DocumentType].[DOCTYPEID]" caption="DOCTYPEID" attribute="1" defaultMemberUniqueName="[DocumentType].[DOCTYPEID].[All]" allUniqueName="[DocumentType].[DOCTYPEID].[All]" dimensionUniqueName="[DocumentType]" displayFolder="" count="0" memberValueDatatype="20" unbalanced="0" hidden="1"/>
    <cacheHierarchy uniqueName="[GL Entries].[Amout]" caption="Amout" attribute="1" defaultMemberUniqueName="[GL Entries].[Amout].[All]" allUniqueName="[GL Entries].[Amout].[All]" dimensionUniqueName="[GL Entries]" displayFolder="" count="0" memberValueDatatype="5" unbalanced="0" hidden="1"/>
    <cacheHierarchy uniqueName="[GL Entries].[Cr]" caption="Cr" attribute="1" defaultMemberUniqueName="[GL Entries].[Cr].[All]" allUniqueName="[GL Entries].[Cr].[All]" dimensionUniqueName="[GL Entries]" displayFolder="" count="0" memberValueDatatype="5" unbalanced="0" hidden="1"/>
    <cacheHierarchy uniqueName="[GL Entries].[DRILLDWNLK]" caption="DRILLDWNLK" attribute="1" defaultMemberUniqueName="[GL Entries].[DRILLDWNLK].[All]" allUniqueName="[GL Entries].[DRILLDWNLK].[All]" dimensionUniqueName="[GL Entries]" displayFolder="" count="0" memberValueDatatype="5" unbalanced="0" hidden="1"/>
    <cacheHierarchy uniqueName="[GL Entries].[Dt]" caption="Dt" attribute="1" defaultMemberUniqueName="[GL Entries].[Dt].[All]" allUniqueName="[GL Entries].[Dt].[All]" dimensionUniqueName="[GL Entries]" displayFolder="" count="0" memberValueDatatype="5" unbalanced="0" hidden="1"/>
    <cacheHierarchy uniqueName="[GL Entries].[Posting Date]" caption="Posting Date" attribute="1" time="1" defaultMemberUniqueName="[GL Entries].[Posting Date].[All]" allUniqueName="[GL Entries].[Posting Date].[All]" dimensionUniqueName="[GL Entries]" displayFolder="" count="0" memberValueDatatype="7" unbalanced="0" hidden="1"/>
    <cacheHierarchy uniqueName="[GL Entries].[Quantity]" caption="Quantity" attribute="1" defaultMemberUniqueName="[GL Entries].[Quantity].[All]" allUniqueName="[GL Entries].[Quantity].[All]" dimensionUniqueName="[GL Entries]" displayFolder="" count="0" memberValueDatatype="5" unbalanced="0" hidden="1"/>
    <cacheHierarchy uniqueName="[GL Entries].[Unformatted Account]" caption="Unformatted Account" attribute="1" defaultMemberUniqueName="[GL Entries].[Unformatted Account].[All]" allUniqueName="[GL Entries].[Unformatted Account].[All]" dimensionUniqueName="[GL Entries]" displayFolder="" count="0" memberValueDatatype="130" unbalanced="0" hidden="1"/>
    <cacheHierarchy uniqueName="[OpenBAL].[OPENBAL]" caption="OPENBAL" attribute="1" defaultMemberUniqueName="[OpenBAL].[OPENBAL].[All]" allUniqueName="[OpenBAL].[OPENBAL].[All]" dimensionUniqueName="[OpenBAL]" displayFolder="" count="0" memberValueDatatype="5" unbalanced="0" hidden="1"/>
    <cacheHierarchy uniqueName="[OpenBAL].[Unformatted Account]" caption="Unformatted Account" attribute="1" defaultMemberUniqueName="[OpenBAL].[Unformatted Account].[All]" allUniqueName="[OpenBAL].[Unformatted Account].[All]" dimensionUniqueName="[OpenBAL]" displayFolder="" count="0" memberValueDatatype="130" unbalanced="0" hidden="1"/>
    <cacheHierarchy uniqueName="[TimeCalc].[CALCID]" caption="CALCID" attribute="1" defaultMemberUniqueName="[TimeCalc].[CALCID].[All]" allUniqueName="[TimeCalc].[CALCID].[All]" dimensionUniqueName="[TimeCalc]" displayFolder="" count="0" memberValueDatatype="20" unbalanced="0" hidden="1"/>
    <cacheHierarchy uniqueName="[TimeCalc].[COMPID]" caption="COMPID" attribute="1" defaultMemberUniqueName="[TimeCalc].[COMPID].[All]" allUniqueName="[TimeCalc].[COMPID].[All]" dimensionUniqueName="[TimeCalc]" displayFolder="" count="0" memberValueDatatype="20" unbalanced="0" hidden="1"/>
    <cacheHierarchy uniqueName="[TransactionType].[TRXTYPEID]" caption="TRXTYPEID" attribute="1" defaultMemberUniqueName="[TransactionType].[TRXTYPEID].[All]" allUniqueName="[TransactionType].[TRXTYPEID].[All]" dimensionUniqueName="[TransactionType]" displayFolder="" count="0" memberValueDatatype="20" unbalanced="0" hidden="1"/>
    <cacheHierarchy uniqueName="[Measures].[Document Amount]" caption="Document Amount" measure="1" displayFolder="" measureGroup="ARDocuments" count="0"/>
    <cacheHierarchy uniqueName="[Measures].[Payment Amount]" caption="Payment Amount" measure="1" displayFolder="" measureGroup="ARReceipts" count="0"/>
    <cacheHierarchy uniqueName="[Measures].[Document Balance]" caption="Document Balance" measure="1" displayFolder="" measureGroup="ARDocuments" count="0"/>
    <cacheHierarchy uniqueName="[Measures].[Aged Balance]" caption="Aged Balance" measure="1" displayFolder="" measureGroup="ARDocuments" count="0"/>
    <cacheHierarchy uniqueName="[Measures].[MATBilling]" caption="MATBilling" measure="1" displayFolder="" measureGroup="ARDocuments" count="0"/>
    <cacheHierarchy uniqueName="[Measures].[DSO]" caption="DSO" measure="1" displayFolder="" measureGroup="ARDocuments" count="0"/>
    <cacheHierarchy uniqueName="[Measures].[AP Document Amount]" caption="AP Document Amount" measure="1" displayFolder="" measureGroup="APDocuments" count="0"/>
    <cacheHierarchy uniqueName="[Measures].[AP Payment Amount]" caption="AP Payment Amount" measure="1" displayFolder="" measureGroup="APPayments" count="0"/>
    <cacheHierarchy uniqueName="[Measures].[AP Document Balance]" caption="AP Document Balance" measure="1" displayFolder="" measureGroup="APDocuments" count="0"/>
    <cacheHierarchy uniqueName="[Measures].[AP Aged Balance]" caption="AP Aged Balance" measure="1" displayFolder="" measureGroup="APDocuments" count="0" oneField="1">
      <fieldsUsage count="1">
        <fieldUsage x="3"/>
      </fieldsUsage>
    </cacheHierarchy>
    <cacheHierarchy uniqueName="[Measures].[AP MATInvoice]" caption="AP MATInvoice" measure="1" displayFolder="" measureGroup="APDocuments" count="0"/>
    <cacheHierarchy uniqueName="[Measures].[DPO]" caption="DPO" measure="1" displayFolder="" measureGroup="APDocuments" count="0"/>
    <cacheHierarchy uniqueName="[Measures].[Transaction Amount]" caption="Transaction Amount" measure="1" displayFolder="" measureGroup="ARDocuments" count="0"/>
    <cacheHierarchy uniqueName="[Measures].[AP Transaction Amount]" caption="AP Transaction Amount" measure="1" displayFolder="" measureGroup="APDocuments" count="0"/>
    <cacheHierarchy uniqueName="[Measures].[Transaction Amount Pmt]" caption="Transaction Amount Pmt" measure="1" displayFolder="" measureGroup="ARReceipts" count="0"/>
    <cacheHierarchy uniqueName="[Measures].[Transaction Count]" caption="Transaction Count" measure="1" displayFolder="" measureGroup="ARDocuments" count="0"/>
    <cacheHierarchy uniqueName="[Measures].[Transaction Pmt Count]" caption="Transaction Pmt Count" measure="1" displayFolder="" measureGroup="ARReceipts" count="0"/>
    <cacheHierarchy uniqueName="[Measures].[Transaction Amount YTD]" caption="Transaction Amount YTD" measure="1" displayFolder="" measureGroup="ARDocuments" count="0"/>
    <cacheHierarchy uniqueName="[Measures].[Transaction Count YTD]" caption="Transaction Count YTD" measure="1" displayFolder="" measureGroup="ARDocuments" count="0"/>
    <cacheHierarchy uniqueName="[Measures].[Transaction Amount Pmt YTD]" caption="Transaction Amount Pmt YTD" measure="1" displayFolder="" measureGroup="ARReceipts" count="0"/>
    <cacheHierarchy uniqueName="[Measures].[Transaction Pmt Count YTD]" caption="Transaction Pmt Count YTD" measure="1" displayFolder="" measureGroup="ARReceipts" count="0"/>
    <cacheHierarchy uniqueName="[Measures].[AP Transaction Count]" caption="AP Transaction Count" measure="1" displayFolder="" measureGroup="APDocuments" count="0"/>
    <cacheHierarchy uniqueName="[Measures].[AP Transaction Amount Pmt]" caption="AP Transaction Amount Pmt" measure="1" displayFolder="" measureGroup="APPayments" count="0"/>
    <cacheHierarchy uniqueName="[Measures].[AP Transaction Pmt Count]" caption="AP Transaction Pmt Count" measure="1" displayFolder="" measureGroup="APPayments" count="0"/>
    <cacheHierarchy uniqueName="[Measures].[AP Payment Amount YTD]" caption="AP Payment Amount YTD" measure="1" displayFolder="" measureGroup="APPayments" count="0"/>
    <cacheHierarchy uniqueName="[Measures].[AP Transaction Amount YTD]" caption="AP Transaction Amount YTD" measure="1" displayFolder="" measureGroup="APDocuments" count="0"/>
    <cacheHierarchy uniqueName="[Measures].[AP Transaction Count YTD]" caption="AP Transaction Count YTD" measure="1" displayFolder="" measureGroup="APDocuments" count="0"/>
    <cacheHierarchy uniqueName="[Measures].[AP Transaction Pmt Count YTD]" caption="AP Transaction Pmt Count YTD" measure="1" displayFolder="" measureGroup="APPayments" count="0"/>
    <cacheHierarchy uniqueName="[Measures].[CY NET]" caption="CY NET" measure="1" displayFolder="" measureGroup="GL Entries" count="0"/>
    <cacheHierarchy uniqueName="[Measures].[CY QTD]" caption="CY QTD" measure="1" displayFolder="" measureGroup="GL Entries" count="0"/>
    <cacheHierarchy uniqueName="[Measures].[CY YTD]" caption="CY YTD" measure="1" displayFolder="" measureGroup="GL Entries" count="0"/>
    <cacheHierarchy uniqueName="[Measures].[LY NET]" caption="LY NET" measure="1" displayFolder="" measureGroup="GL Entries" count="0"/>
    <cacheHierarchy uniqueName="[Measures].[LY QTD]" caption="LY QTD" measure="1" displayFolder="" measureGroup="GL Entries" count="0"/>
    <cacheHierarchy uniqueName="[Measures].[LY YTD]" caption="LY YTD" measure="1" displayFolder="" measureGroup="GL Entries" count="0"/>
    <cacheHierarchy uniqueName="[Measures].[Total]" caption="Total" measure="1" displayFolder="" measureGroup="GL Entries" count="0"/>
    <cacheHierarchy uniqueName="[Measures].[BGT NET]" caption="BGT NET" measure="1" displayFolder="" measureGroup="Actual Budget" count="0"/>
    <cacheHierarchy uniqueName="[Measures].[BGT QTD]" caption="BGT QTD" measure="1" displayFolder="" measureGroup="Actual Budget" count="0"/>
    <cacheHierarchy uniqueName="[Measures].[BGT YTD]" caption="BGT YTD" measure="1" displayFolder="" measureGroup="Actual Budget" count="0"/>
    <cacheHierarchy uniqueName="[Measures].[CY BAL]" caption="CY BAL" measure="1" displayFolder="" measureGroup="Actual Budget" count="0"/>
    <cacheHierarchy uniqueName="[Measures].[LY BAL]" caption="LY BAL" measure="1" displayFolder="" measureGroup="Actual Budget" count="0"/>
    <cacheHierarchy uniqueName="[Measures].[YOY NET %]" caption="YOY NET %" measure="1" displayFolder="" measureGroup="GL Entries" count="0"/>
    <cacheHierarchy uniqueName="[Measures].[YOY NET $]" caption="YOY NET $" measure="1" displayFolder="" measureGroup="GL Entries" count="0"/>
    <cacheHierarchy uniqueName="[Measures].[YOY BAL $]" caption="YOY BAL $" measure="1" displayFolder="" measureGroup="Actual Budget" count="0"/>
    <cacheHierarchy uniqueName="[Measures].[YOY QTD $]" caption="YOY QTD $" measure="1" displayFolder="" measureGroup="GL Entries" count="0"/>
    <cacheHierarchy uniqueName="[Measures].[YOY YTD $]" caption="YOY YTD $" measure="1" displayFolder="" measureGroup="GL Entries" count="0"/>
    <cacheHierarchy uniqueName="[Measures].[AvB NET $]" caption="AvB NET $" measure="1" displayFolder="" measureGroup="GL Entries" count="0"/>
    <cacheHierarchy uniqueName="[Measures].[AvB QTD $]" caption="AvB QTD $" measure="1" displayFolder="" measureGroup="GL Entries" count="0"/>
    <cacheHierarchy uniqueName="[Measures].[AvB YTD $]" caption="AvB YTD $" measure="1" displayFolder="" measureGroup="GL Entries" count="0"/>
    <cacheHierarchy uniqueName="[Measures].[AvB QTD %]" caption="AvB QTD %" measure="1" displayFolder="" measureGroup="GL Entries" count="0"/>
    <cacheHierarchy uniqueName="[Measures].[AvB NET %]" caption="AvB NET %" measure="1" displayFolder="" measureGroup="GL Entries" count="0"/>
    <cacheHierarchy uniqueName="[Measures].[AvB YTD %]" caption="AvB YTD %" measure="1" displayFolder="" measureGroup="GL Entries" count="0"/>
    <cacheHierarchy uniqueName="[Measures].[YOY QTD %]" caption="YOY QTD %" measure="1" displayFolder="" measureGroup="GL Entries" count="0"/>
    <cacheHierarchy uniqueName="[Measures].[YOY YTD %]" caption="YOY YTD %" measure="1" displayFolder="" measureGroup="GL Entries" count="0"/>
    <cacheHierarchy uniqueName="[Measures].[YOY BAL %]" caption="YOY BAL %" measure="1" displayFolder="" measureGroup="Actual Budget" count="0"/>
    <cacheHierarchy uniqueName="[Measures].[AP Aged Cash Requirements]" caption="AP Aged Cash Requirements" measure="1" displayFolder="" measureGroup="APDocuments" count="0"/>
    <cacheHierarchy uniqueName="[Measures].[AP Current Amount]" caption="AP Current Amount" measure="1" displayFolder="" measureGroup="APDocuments" count="0"/>
    <cacheHierarchy uniqueName="[Measures].[Days Over]" caption="Days Over" measure="1" displayFolder="" measureGroup="ARDocuments" count="0"/>
    <cacheHierarchy uniqueName="[Measures].[AP Days Over]" caption="AP Days Over" measure="1" displayFolder="" measureGroup="APDocuments" count="0"/>
    <cacheHierarchy uniqueName="[Measures].[Current Amount]" caption="Current Amount" measure="1" displayFolder="" measureGroup="ARDocuments" count="0"/>
    <cacheHierarchy uniqueName="[Measures].[Debit]" caption="Debit" measure="1" displayFolder="" measureGroup="GL Entries" count="0"/>
    <cacheHierarchy uniqueName="[Measures].[Credit]" caption="Credit" measure="1" displayFolder="" measureGroup="GL Entries" count="0"/>
    <cacheHierarchy uniqueName="[Measures].[Aged Receivable]" caption="Aged Receivable" measure="1" displayFolder="" measureGroup="ARDocuments" count="0"/>
    <cacheHierarchy uniqueName="[Measures].[__XL_Count Calendar]" caption="__XL_Count Calendar" measure="1" displayFolder="" measureGroup="Calendar" count="0" hidden="1"/>
    <cacheHierarchy uniqueName="[Measures].[_Count ARDocuments]" caption="_Count ARDocuments" measure="1" displayFolder="" measureGroup="ARDocuments" count="0" hidden="1"/>
    <cacheHierarchy uniqueName="[Measures].[_Count ARReceipts]" caption="_Count ARReceipts" measure="1" displayFolder="" measureGroup="ARReceipts" count="0" hidden="1"/>
    <cacheHierarchy uniqueName="[Measures].[__XL_Count AgeAsOf]" caption="__XL_Count AgeAsOf" measure="1" displayFolder="" measureGroup="AgeAsOf" count="0" hidden="1"/>
    <cacheHierarchy uniqueName="[Measures].[_Count Customer Group]" caption="_Count Customer Group" measure="1" displayFolder="" measureGroup="Customer Group" count="0" hidden="1"/>
    <cacheHierarchy uniqueName="[Measures].[_Count Customers]" caption="_Count Customers" measure="1" displayFolder="" measureGroup="Customers" count="0" hidden="1"/>
    <cacheHierarchy uniqueName="[Measures].[__XL_Count TransactionType]" caption="__XL_Count TransactionType" measure="1" displayFolder="" measureGroup="TransactionType" count="0" hidden="1"/>
    <cacheHierarchy uniqueName="[Measures].[__XL_Count DocumentType]" caption="__XL_Count DocumentType" measure="1" displayFolder="" measureGroup="DocumentType" count="0" hidden="1"/>
    <cacheHierarchy uniqueName="[Measures].[__XL_Count AgingPeriods]" caption="__XL_Count AgingPeriods" measure="1" displayFolder="" measureGroup="AgingPeriods" count="0" hidden="1"/>
    <cacheHierarchy uniqueName="[Measures].[_Count APDocuments]" caption="_Count APDocuments" measure="1" displayFolder="" measureGroup="APDocuments" count="0" hidden="1"/>
    <cacheHierarchy uniqueName="[Measures].[_Count APPayments]" caption="_Count APPayments" measure="1" displayFolder="" measureGroup="APPayments" count="0" hidden="1"/>
    <cacheHierarchy uniqueName="[Measures].[_Count Vendor Group]" caption="_Count Vendor Group" measure="1" displayFolder="" measureGroup="Vendor Group" count="0" hidden="1"/>
    <cacheHierarchy uniqueName="[Measures].[_Count Vendor]" caption="_Count Vendor" measure="1" displayFolder="" measureGroup="Vendor" count="0" hidden="1"/>
    <cacheHierarchy uniqueName="[Measures].[_Count COA]" caption="_Count COA" measure="1" displayFolder="" measureGroup="COA" count="0" hidden="1"/>
    <cacheHierarchy uniqueName="[Measures].[_Count Actual Budget]" caption="_Count Actual Budget" measure="1" displayFolder="" measureGroup="Actual Budget" count="0" hidden="1"/>
    <cacheHierarchy uniqueName="[Measures].[_Count GL Entries]" caption="_Count GL Entries" measure="1" displayFolder="" measureGroup="GL Entries" count="0" hidden="1"/>
    <cacheHierarchy uniqueName="[Measures].[__XL_Count TimeCalc]" caption="__XL_Count TimeCalc" measure="1" displayFolder="" measureGroup="TimeCalc" count="0" hidden="1"/>
    <cacheHierarchy uniqueName="[Measures].[_Count OpenBAL]" caption="_Count OpenBAL" measure="1" displayFolder="" measureGroup="OpenBAL" count="0" hidden="1"/>
    <cacheHierarchy uniqueName="[Measures].[__XL_Count of Models]" caption="__XL_Count of Models" measure="1" displayFolder="" count="0" hidden="1"/>
    <cacheHierarchy uniqueName="[Measures].[Last Date]" caption="Last Date" measure="1" displayFolder="" measureGroup="Calendar" count="0" hidden="1"/>
    <cacheHierarchy uniqueName="[Measures].[Last Date AagAsOf]" caption="Last Date AagAsOf" measure="1" displayFolder="" measureGroup="AgeAsOf" count="0" hidden="1"/>
    <cacheHierarchy uniqueName="[Measures].[CALC_ID]" caption="CALC_ID" measure="1" displayFolder="" measureGroup="TimeCalc" count="0" hidden="1"/>
    <cacheHierarchy uniqueName="[Measures].[COMP_ID]" caption="COMP_ID" measure="1" displayFolder="" measureGroup="TimeCalc" count="0" hidden="1"/>
    <cacheHierarchy uniqueName="[Measures].[Account Description]" caption="Account Description" measure="1" displayFolder="" measureGroup="COA" count="0" hidden="1"/>
    <cacheHierarchy uniqueName="[Measures].[Account Nbr]" caption="Account Nbr" measure="1" displayFolder="" measureGroup="COA" count="0" hidden="1"/>
  </cacheHierarchies>
  <kpis count="0"/>
  <dimensions count="15">
    <dimension name="APDocuments" uniqueName="[APDocuments]" caption="APDocuments"/>
    <dimension name="APPayments" uniqueName="[APPayments]" caption="APPayments"/>
    <dimension name="ARDocuments" uniqueName="[ARDocuments]" caption="ARDocuments"/>
    <dimension name="ARReceipts" uniqueName="[ARReceipts]" caption="ARReceipts"/>
    <dimension name="Calendar" uniqueName="[Calendar]" caption="Calendar"/>
    <dimension name="COA" uniqueName="[COA]" caption="COA"/>
    <dimension name="Customer Group" uniqueName="[Customer Group]" caption="Customer Group"/>
    <dimension name="Customers" uniqueName="[Customers]" caption="Customers"/>
    <dimension name="DocumentType" uniqueName="[DocumentType]" caption="DocumentType"/>
    <dimension name="GL Entries" uniqueName="[GL Entries]" caption="GL Entries"/>
    <dimension measure="1" name="Measures" uniqueName="[Measures]" caption="Measures"/>
    <dimension name="TimeCalc" uniqueName="[TimeCalc]" caption="TimeCalc"/>
    <dimension name="TransactionType" uniqueName="[TransactionType]" caption="TransactionType"/>
    <dimension name="Vendor" uniqueName="[Vendor]" caption="Vendor"/>
    <dimension name="Vendor Group" uniqueName="[Vendor Group]" caption="Vendor Group"/>
  </dimensions>
  <measureGroups count="18">
    <measureGroup name="Actual Budget" caption="Actual Budget"/>
    <measureGroup name="AgeAsOf" caption="AgeAsOf"/>
    <measureGroup name="AgingPeriods" caption="AgingPeriods"/>
    <measureGroup name="APDocuments" caption="APDocuments"/>
    <measureGroup name="APPayments" caption="APPayments"/>
    <measureGroup name="ARDocuments" caption="ARDocuments"/>
    <measureGroup name="ARReceipts" caption="ARReceipts"/>
    <measureGroup name="Calendar" caption="Calendar"/>
    <measureGroup name="COA" caption="COA"/>
    <measureGroup name="Customer Group" caption="Customer Group"/>
    <measureGroup name="Customers" caption="Customers"/>
    <measureGroup name="DocumentType" caption="DocumentType"/>
    <measureGroup name="GL Entries" caption="GL Entries"/>
    <measureGroup name="OpenBAL" caption="OpenBAL"/>
    <measureGroup name="TimeCalc" caption="TimeCalc"/>
    <measureGroup name="TransactionType" caption="TransactionType"/>
    <measureGroup name="Vendor" caption="Vendor"/>
    <measureGroup name="Vendor Group" caption="Vendor Group"/>
  </measureGroups>
  <maps count="43">
    <map measureGroup="0" dimension="4"/>
    <map measureGroup="0" dimension="5"/>
    <map measureGroup="3" dimension="0"/>
    <map measureGroup="3" dimension="4"/>
    <map measureGroup="3" dimension="8"/>
    <map measureGroup="3" dimension="12"/>
    <map measureGroup="3" dimension="13"/>
    <map measureGroup="3" dimension="14"/>
    <map measureGroup="4" dimension="0"/>
    <map measureGroup="4" dimension="1"/>
    <map measureGroup="4" dimension="4"/>
    <map measureGroup="4" dimension="8"/>
    <map measureGroup="4" dimension="12"/>
    <map measureGroup="4" dimension="13"/>
    <map measureGroup="4" dimension="14"/>
    <map measureGroup="5" dimension="2"/>
    <map measureGroup="5" dimension="4"/>
    <map measureGroup="5" dimension="6"/>
    <map measureGroup="5" dimension="7"/>
    <map measureGroup="5" dimension="8"/>
    <map measureGroup="5" dimension="12"/>
    <map measureGroup="6" dimension="2"/>
    <map measureGroup="6" dimension="3"/>
    <map measureGroup="6" dimension="4"/>
    <map measureGroup="6" dimension="6"/>
    <map measureGroup="6" dimension="7"/>
    <map measureGroup="6" dimension="8"/>
    <map measureGroup="6" dimension="12"/>
    <map measureGroup="7" dimension="4"/>
    <map measureGroup="8" dimension="5"/>
    <map measureGroup="9" dimension="6"/>
    <map measureGroup="10" dimension="6"/>
    <map measureGroup="10" dimension="7"/>
    <map measureGroup="11" dimension="8"/>
    <map measureGroup="12" dimension="4"/>
    <map measureGroup="12" dimension="5"/>
    <map measureGroup="12" dimension="9"/>
    <map measureGroup="13" dimension="5"/>
    <map measureGroup="14" dimension="11"/>
    <map measureGroup="15" dimension="12"/>
    <map measureGroup="16" dimension="13"/>
    <map measureGroup="16" dimension="14"/>
    <map measureGroup="17" dimension="14"/>
  </maps>
  <extLst>
    <ext xmlns:x14="http://schemas.microsoft.com/office/spreadsheetml/2009/9/main" uri="{725AE2AE-9491-48be-B2B4-4EB974FC3084}">
      <x14:pivotCacheDefinition pivotCacheId="69"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Cache/pivotCacheDefinition14.xml><?xml version="1.0" encoding="utf-8"?>
<pivotCacheDefinition xmlns="http://schemas.openxmlformats.org/spreadsheetml/2006/main" xmlns:r="http://schemas.openxmlformats.org/officeDocument/2006/relationships" saveData="0" refreshedBy="tony" refreshedDate="41493.550199652775" createdVersion="3" refreshedVersion="5" minRefreshableVersion="3" recordCount="0" supportSubquery="1" supportAdvancedDrill="1">
  <cacheSource type="external" connectionId="8">
    <extLst>
      <ext xmlns:x14="http://schemas.microsoft.com/office/spreadsheetml/2009/9/main" uri="{F057638F-6D5F-4e77-A914-E7F072B9BCA8}">
        <x14:sourceConnection name="ThisWorkbookDataModel"/>
      </ext>
    </extLst>
  </cacheSource>
  <cacheFields count="0"/>
  <cacheHierarchies count="279">
    <cacheHierarchy uniqueName="[APDocuments].[AccountSet]" caption="AccountSet" attribute="1" defaultMemberUniqueName="[APDocuments].[AccountSet].[All]" allUniqueName="[APDocuments].[AccountSet].[All]" dimensionUniqueName="[APDocuments]" displayFolder="" count="0" memberValueDatatype="130" unbalanced="0"/>
    <cacheHierarchy uniqueName="[APDocuments].[Batch]" caption="Batch" attribute="1" defaultMemberUniqueName="[APDocuments].[Batch].[All]" allUniqueName="[APDocuments].[Batch].[All]" dimensionUniqueName="[APDocuments]" displayFolder="" count="0" memberValueDatatype="5" unbalanced="0"/>
    <cacheHierarchy uniqueName="[APDocuments].[Batch Type]" caption="Batch Type" attribute="1" defaultMemberUniqueName="[APDocuments].[Batch Type].[All]" allUniqueName="[APDocuments].[Batch Type].[All]" dimensionUniqueName="[APDocuments]" displayFolder="" count="0" memberValueDatatype="130" unbalanced="0"/>
    <cacheHierarchy uniqueName="[APDocuments].[Document Date]" caption="Document Date" attribute="1" time="1" defaultMemberUniqueName="[APDocuments].[Document Date].[All]" allUniqueName="[APDocuments].[Document Date].[All]" dimensionUniqueName="[APDocuments]" displayFolder="" count="0" memberValueDatatype="7" unbalanced="0"/>
    <cacheHierarchy uniqueName="[APDocuments].[Document Number]" caption="Document Number" attribute="1" defaultMemberUniqueName="[APDocuments].[Document Number].[All]" allUniqueName="[APDocuments].[Document Number].[All]" dimensionUniqueName="[APDocuments]" displayFolder="" count="0" memberValueDatatype="130" unbalanced="0"/>
    <cacheHierarchy uniqueName="[APDocuments].[Due Date]" caption="Due Date" attribute="1" time="1" defaultMemberUniqueName="[APDocuments].[Due Date].[All]" allUniqueName="[APDocuments].[Due Date].[All]" dimensionUniqueName="[APDocuments]" displayFolder="" count="0" memberValueDatatype="7" unbalanced="0"/>
    <cacheHierarchy uniqueName="[APDocuments].[Entry]" caption="Entry" attribute="1" defaultMemberUniqueName="[APDocuments].[Entry].[All]" allUniqueName="[APDocuments].[Entry].[All]" dimensionUniqueName="[APDocuments]" displayFolder="" count="0" memberValueDatatype="5" unbalanced="0"/>
    <cacheHierarchy uniqueName="[APDocuments].[Fully Paid]" caption="Fully Paid" attribute="1" defaultMemberUniqueName="[APDocuments].[Fully Paid].[All]" allUniqueName="[APDocuments].[Fully Paid].[All]" dimensionUniqueName="[APDocuments]" displayFolder="" count="0" memberValueDatatype="130" unbalanced="0"/>
    <cacheHierarchy uniqueName="[APDocuments].[Payment Number]" caption="Payment Number" attribute="1" defaultMemberUniqueName="[APDocuments].[Payment Number].[All]" allUniqueName="[APDocuments].[Payment Number].[All]" dimensionUniqueName="[APDocuments]" displayFolder="" count="0" memberValueDatatype="5" unbalanced="0"/>
    <cacheHierarchy uniqueName="[APDocuments].[Posting Date]" caption="Posting Date" attribute="1" time="1" defaultMemberUniqueName="[APDocuments].[Posting Date].[All]" allUniqueName="[APDocuments].[Posting Date].[All]" dimensionUniqueName="[APDocuments]" displayFolder="" count="2" memberValueDatatype="7" unbalanced="0"/>
    <cacheHierarchy uniqueName="[APDocuments].[Posting Sequence]" caption="Posting Sequence" attribute="1" defaultMemberUniqueName="[APDocuments].[Posting Sequence].[All]" allUniqueName="[APDocuments].[Posting Sequence].[All]" dimensionUniqueName="[APDocuments]" displayFolder="" count="0" memberValueDatatype="5" unbalanced="0"/>
    <cacheHierarchy uniqueName="[APDocuments].[Remaining Amount]" caption="Remaining Amount" attribute="1" defaultMemberUniqueName="[APDocuments].[Remaining Amount].[All]" allUniqueName="[APDocuments].[Remaining Amount].[All]" dimensionUniqueName="[APDocuments]" displayFolder="" count="0" memberValueDatatype="5" unbalanced="0"/>
    <cacheHierarchy uniqueName="[APDocuments].[Remit-To Location]" caption="Remit-To Location" attribute="1" defaultMemberUniqueName="[APDocuments].[Remit-To Location].[All]" allUniqueName="[APDocuments].[Remit-To Location].[All]" dimensionUniqueName="[APDocuments]" displayFolder="" count="0" memberValueDatatype="130" unbalanced="0"/>
    <cacheHierarchy uniqueName="[APDocuments].[Source Application]" caption="Source Application" attribute="1" defaultMemberUniqueName="[APDocuments].[Source Application].[All]" allUniqueName="[APDocuments].[Source Application].[All]" dimensionUniqueName="[APDocuments]" displayFolder="" count="0" memberValueDatatype="130" unbalanced="0"/>
    <cacheHierarchy uniqueName="[APDocuments].[Terms]" caption="Terms" attribute="1" defaultMemberUniqueName="[APDocuments].[Terms].[All]" allUniqueName="[APDocuments].[Terms].[All]" dimensionUniqueName="[APDocuments]" displayFolder="" count="0" memberValueDatatype="130" unbalanced="0"/>
    <cacheHierarchy uniqueName="[APDocuments].[Vendor Number]" caption="Vendor Number" attribute="1" defaultMemberUniqueName="[APDocuments].[Vendor Number].[All]" allUniqueName="[APDocuments].[Vendor Number].[All]" dimensionUniqueName="[APDocuments]" displayFolder="" count="0" memberValueDatatype="130" unbalanced="0"/>
    <cacheHierarchy uniqueName="[APPayments].[Bank Code]" caption="Bank Code" attribute="1" defaultMemberUniqueName="[APPayments].[Bank Code].[All]" allUniqueName="[APPayments].[Bank Code].[All]" dimensionUniqueName="[APPayments]" displayFolder="" count="0" memberValueDatatype="130" unbalanced="0"/>
    <cacheHierarchy uniqueName="[APPayments].[Batch Number]" caption="Batch Number" attribute="1" defaultMemberUniqueName="[APPayments].[Batch Number].[All]" allUniqueName="[APPayments].[Batch Number].[All]" dimensionUniqueName="[APPayments]" displayFolder="" count="0" memberValueDatatype="5" unbalanced="0"/>
    <cacheHierarchy uniqueName="[APPayments].[Check Date]" caption="Check Date" attribute="1" time="1" defaultMemberUniqueName="[APPayments].[Check Date].[All]" allUniqueName="[APPayments].[Check Date].[All]" dimensionUniqueName="[APPayments]" displayFolder="" count="0" memberValueDatatype="7" unbalanced="0"/>
    <cacheHierarchy uniqueName="[APPayments].[Check No]" caption="Check No" attribute="1" defaultMemberUniqueName="[APPayments].[Check No].[All]" allUniqueName="[APPayments].[Check No].[All]" dimensionUniqueName="[APPayments]" displayFolder="" count="0" memberValueDatatype="130" unbalanced="0"/>
    <cacheHierarchy uniqueName="[APPayments].[Document Number]" caption="Document Number" attribute="1" defaultMemberUniqueName="[APPayments].[Document Number].[All]" allUniqueName="[APPayments].[Document Number].[All]" dimensionUniqueName="[APPayments]" displayFolder="" count="0" memberValueDatatype="130" unbalanced="0"/>
    <cacheHierarchy uniqueName="[APPayments].[Entry Number]" caption="Entry Number" attribute="1" defaultMemberUniqueName="[APPayments].[Entry Number].[All]" allUniqueName="[APPayments].[Entry Number].[All]" dimensionUniqueName="[APPayments]" displayFolder="" count="0" memberValueDatatype="5" unbalanced="0"/>
    <cacheHierarchy uniqueName="[APPayments].[Payment Number]" caption="Payment Number" attribute="1" defaultMemberUniqueName="[APPayments].[Payment Number].[All]" allUniqueName="[APPayments].[Payment Number].[All]" dimensionUniqueName="[APPayments]" displayFolder="" count="0" memberValueDatatype="5" unbalanced="0"/>
    <cacheHierarchy uniqueName="[APPayments].[Posting Date]" caption="Posting Date" attribute="1" time="1" defaultMemberUniqueName="[APPayments].[Posting Date].[All]" allUniqueName="[APPayments].[Posting Date].[All]" dimensionUniqueName="[APPayments]" displayFolder="" count="0" memberValueDatatype="7" unbalanced="0"/>
    <cacheHierarchy uniqueName="[APPayments].[Sequence No]" caption="Sequence No" attribute="1" defaultMemberUniqueName="[APPayments].[Sequence No].[All]" allUniqueName="[APPayments].[Sequence No].[All]" dimensionUniqueName="[APPayments]" displayFolder="" count="0" memberValueDatatype="5" unbalanced="0"/>
    <cacheHierarchy uniqueName="[APPayments].[Src Doc Typ]" caption="Src Doc Typ" attribute="1" defaultMemberUniqueName="[APPayments].[Src Doc Typ].[All]" allUniqueName="[APPayments].[Src Doc Typ].[All]" dimensionUniqueName="[APPayments]" displayFolder="" count="0" memberValueDatatype="20" unbalanced="0"/>
    <cacheHierarchy uniqueName="[APPayments].[Vendor Number]" caption="Vendor Number" attribute="1" defaultMemberUniqueName="[APPayments].[Vendor Number].[All]" allUniqueName="[APPayments].[Vendor Number].[All]" dimensionUniqueName="[APPayments]" displayFolder="" count="0" memberValueDatatype="130" unbalanced="0"/>
    <cacheHierarchy uniqueName="[ARDocuments].[AccountSet]" caption="AccountSet" attribute="1" defaultMemberUniqueName="[ARDocuments].[AccountSet].[All]" allUniqueName="[ARDocuments].[AccountSet].[All]" dimensionUniqueName="[ARDocuments]" displayFolder="" count="0" memberValueDatatype="130" unbalanced="0"/>
    <cacheHierarchy uniqueName="[ARDocuments].[Bank Code]" caption="Bank Code" attribute="1" defaultMemberUniqueName="[ARDocuments].[Bank Code].[All]" allUniqueName="[ARDocuments].[Bank Code].[All]" dimensionUniqueName="[ARDocuments]" displayFolder="" count="0" memberValueDatatype="130" unbalanced="0"/>
    <cacheHierarchy uniqueName="[ARDocuments].[Batch]" caption="Batch" attribute="1" defaultMemberUniqueName="[ARDocuments].[Batch].[All]" allUniqueName="[ARDocuments].[Batch].[All]" dimensionUniqueName="[ARDocuments]" displayFolder="" count="0" memberValueDatatype="5" unbalanced="0"/>
    <cacheHierarchy uniqueName="[ARDocuments].[Batch Type]" caption="Batch Type" attribute="1" defaultMemberUniqueName="[ARDocuments].[Batch Type].[All]" allUniqueName="[ARDocuments].[Batch Type].[All]" dimensionUniqueName="[ARDocuments]" displayFolder="" count="0" memberValueDatatype="130" unbalanced="0"/>
    <cacheHierarchy uniqueName="[ARDocuments].[CheckReceipt No]" caption="CheckReceipt No" attribute="1" defaultMemberUniqueName="[ARDocuments].[CheckReceipt No].[All]" allUniqueName="[ARDocuments].[CheckReceipt No].[All]" dimensionUniqueName="[ARDocuments]" displayFolder="" count="0" memberValueDatatype="130" unbalanced="0"/>
    <cacheHierarchy uniqueName="[ARDocuments].[Customer Number]" caption="Customer Number" attribute="1" defaultMemberUniqueName="[ARDocuments].[Customer Number].[All]" allUniqueName="[ARDocuments].[Customer Number].[All]" dimensionUniqueName="[ARDocuments]" displayFolder="" count="0" memberValueDatatype="130" unbalanced="0"/>
    <cacheHierarchy uniqueName="[ARDocuments].[Deposit Number]" caption="Deposit Number" attribute="1" defaultMemberUniqueName="[ARDocuments].[Deposit Number].[All]" allUniqueName="[ARDocuments].[Deposit Number].[All]" dimensionUniqueName="[ARDocuments]" displayFolder="" count="0" memberValueDatatype="5" unbalanced="0"/>
    <cacheHierarchy uniqueName="[ARDocuments].[Document Date]" caption="Document Date" attribute="1" time="1" defaultMemberUniqueName="[ARDocuments].[Document Date].[All]" allUniqueName="[ARDocuments].[Document Date].[All]" dimensionUniqueName="[ARDocuments]" displayFolder="" count="0" memberValueDatatype="7" unbalanced="0"/>
    <cacheHierarchy uniqueName="[ARDocuments].[Document Number]" caption="Document Number" attribute="1" defaultMemberUniqueName="[ARDocuments].[Document Number].[All]" allUniqueName="[ARDocuments].[Document Number].[All]" dimensionUniqueName="[ARDocuments]" displayFolder="" count="0" memberValueDatatype="130" unbalanced="0"/>
    <cacheHierarchy uniqueName="[ARDocuments].[Due Date]" caption="Due Date" attribute="1" time="1" defaultMemberUniqueName="[ARDocuments].[Due Date].[All]" allUniqueName="[ARDocuments].[Due Date].[All]" dimensionUniqueName="[ARDocuments]" displayFolder="" count="0" memberValueDatatype="7" unbalanced="0"/>
    <cacheHierarchy uniqueName="[ARDocuments].[Entry]" caption="Entry" attribute="1" defaultMemberUniqueName="[ARDocuments].[Entry].[All]" allUniqueName="[ARDocuments].[Entry].[All]" dimensionUniqueName="[ARDocuments]" displayFolder="" count="0" memberValueDatatype="5" unbalanced="0"/>
    <cacheHierarchy uniqueName="[ARDocuments].[Fully Paid]" caption="Fully Paid" attribute="1" defaultMemberUniqueName="[ARDocuments].[Fully Paid].[All]" allUniqueName="[ARDocuments].[Fully Paid].[All]" dimensionUniqueName="[ARDocuments]" displayFolder="" count="0" memberValueDatatype="130" unbalanced="0"/>
    <cacheHierarchy uniqueName="[ARDocuments].[National Account Number]" caption="National Account Number" attribute="1" defaultMemberUniqueName="[ARDocuments].[National Account Number].[All]" allUniqueName="[ARDocuments].[National Account Number].[All]" dimensionUniqueName="[ARDocuments]" displayFolder="" count="0" memberValueDatatype="130" unbalanced="0"/>
    <cacheHierarchy uniqueName="[ARDocuments].[Posting Date]" caption="Posting Date" attribute="1" time="1" defaultMemberUniqueName="[ARDocuments].[Posting Date].[All]" allUniqueName="[ARDocuments].[Posting Date].[All]" dimensionUniqueName="[ARDocuments]" displayFolder="" count="2" memberValueDatatype="7" unbalanced="0"/>
    <cacheHierarchy uniqueName="[ARDocuments].[Posting Sequence]" caption="Posting Sequence" attribute="1" defaultMemberUniqueName="[ARDocuments].[Posting Sequence].[All]" allUniqueName="[ARDocuments].[Posting Sequence].[All]" dimensionUniqueName="[ARDocuments]" displayFolder="" count="0" memberValueDatatype="5" unbalanced="0"/>
    <cacheHierarchy uniqueName="[ARDocuments].[Ship-To Location]" caption="Ship-To Location" attribute="1" defaultMemberUniqueName="[ARDocuments].[Ship-To Location].[All]" allUniqueName="[ARDocuments].[Ship-To Location].[All]" dimensionUniqueName="[ARDocuments]" displayFolder="" count="0" memberValueDatatype="130" unbalanced="0"/>
    <cacheHierarchy uniqueName="[ARDocuments].[Source Application]" caption="Source Application" attribute="1" defaultMemberUniqueName="[ARDocuments].[Source Application].[All]" allUniqueName="[ARDocuments].[Source Application].[All]" dimensionUniqueName="[ARDocuments]" displayFolder="" count="0" memberValueDatatype="130" unbalanced="0"/>
    <cacheHierarchy uniqueName="[ARDocuments].[Terms]" caption="Terms" attribute="1" defaultMemberUniqueName="[ARDocuments].[Terms].[All]" allUniqueName="[ARDocuments].[Terms].[All]" dimensionUniqueName="[ARDocuments]" displayFolder="" count="0" memberValueDatatype="130" unbalanced="0"/>
    <cacheHierarchy uniqueName="[ARReceipts].[Bank Code]" caption="Bank Code" attribute="1" defaultMemberUniqueName="[ARReceipts].[Bank Code].[All]" allUniqueName="[ARReceipts].[Bank Code].[All]" dimensionUniqueName="[ARReceipts]" displayFolder="" count="0" memberValueDatatype="130" unbalanced="0"/>
    <cacheHierarchy uniqueName="[ARReceipts].[Batch Number]" caption="Batch Number" attribute="1" defaultMemberUniqueName="[ARReceipts].[Batch Number].[All]" allUniqueName="[ARReceipts].[Batch Number].[All]" dimensionUniqueName="[ARReceipts]" displayFolder="" count="0" memberValueDatatype="5" unbalanced="0"/>
    <cacheHierarchy uniqueName="[ARReceipts].[CheckReceipt No]" caption="CheckReceipt No" attribute="1" defaultMemberUniqueName="[ARReceipts].[CheckReceipt No].[All]" allUniqueName="[ARReceipts].[CheckReceipt No].[All]" dimensionUniqueName="[ARReceipts]" displayFolder="" count="0" memberValueDatatype="130" unbalanced="0"/>
    <cacheHierarchy uniqueName="[ARReceipts].[Customer Number]" caption="Customer Number" attribute="1" defaultMemberUniqueName="[ARReceipts].[Customer Number].[All]" allUniqueName="[ARReceipts].[Customer Number].[All]" dimensionUniqueName="[ARReceipts]" displayFolder="" count="0" memberValueDatatype="130" unbalanced="0"/>
    <cacheHierarchy uniqueName="[ARReceipts].[Deposit Line Number]" caption="Deposit Line Number" attribute="1" defaultMemberUniqueName="[ARReceipts].[Deposit Line Number].[All]" allUniqueName="[ARReceipts].[Deposit Line Number].[All]" dimensionUniqueName="[ARReceipts]" displayFolder="" count="0" memberValueDatatype="3" unbalanced="0"/>
    <cacheHierarchy uniqueName="[ARReceipts].[Deposit Number]" caption="Deposit Number" attribute="1" defaultMemberUniqueName="[ARReceipts].[Deposit Number].[All]" allUniqueName="[ARReceipts].[Deposit Number].[All]" dimensionUniqueName="[ARReceipts]" displayFolder="" count="0" memberValueDatatype="5" unbalanced="0"/>
    <cacheHierarchy uniqueName="[ARReceipts].[Deposit Serial Number]" caption="Deposit Serial Number" attribute="1" defaultMemberUniqueName="[ARReceipts].[Deposit Serial Number].[All]" allUniqueName="[ARReceipts].[Deposit Serial Number].[All]" dimensionUniqueName="[ARReceipts]" displayFolder="" count="0" memberValueDatatype="3" unbalanced="0"/>
    <cacheHierarchy uniqueName="[ARReceipts].[Document Number]" caption="Document Number" attribute="1" defaultMemberUniqueName="[ARReceipts].[Document Number].[All]" allUniqueName="[ARReceipts].[Document Number].[All]" dimensionUniqueName="[ARReceipts]" displayFolder="" count="0" memberValueDatatype="130" unbalanced="0"/>
    <cacheHierarchy uniqueName="[ARReceipts].[Entry Number]" caption="Entry Number" attribute="1" defaultMemberUniqueName="[ARReceipts].[Entry Number].[All]" allUniqueName="[ARReceipts].[Entry Number].[All]" dimensionUniqueName="[ARReceipts]" displayFolder="" count="0" memberValueDatatype="5" unbalanced="0"/>
    <cacheHierarchy uniqueName="[ARReceipts].[Payment Number]" caption="Payment Number" attribute="1" defaultMemberUniqueName="[ARReceipts].[Payment Number].[All]" allUniqueName="[ARReceipts].[Payment Number].[All]" dimensionUniqueName="[ARReceipts]" displayFolder="" count="0" memberValueDatatype="5" unbalanced="0"/>
    <cacheHierarchy uniqueName="[ARReceipts].[Posting Date]" caption="Posting Date" attribute="1" time="1" defaultMemberUniqueName="[ARReceipts].[Posting Date].[All]" allUniqueName="[ARReceipts].[Posting Date].[All]" dimensionUniqueName="[ARReceipts]" displayFolder="" count="0" memberValueDatatype="7" unbalanced="0"/>
    <cacheHierarchy uniqueName="[ARReceipts].[Receipt Date]" caption="Receipt Date" attribute="1" time="1" defaultMemberUniqueName="[ARReceipts].[Receipt Date].[All]" allUniqueName="[ARReceipts].[Receipt Date].[All]" dimensionUniqueName="[ARReceipts]" displayFolder="" count="0" memberValueDatatype="7" unbalanced="0"/>
    <cacheHierarchy uniqueName="[ARReceipts].[Sequence No]" caption="Sequence No" attribute="1" defaultMemberUniqueName="[ARReceipts].[Sequence No].[All]" allUniqueName="[ARReceipts].[Sequence No].[All]" dimensionUniqueName="[ARReceipts]" displayFolder="" count="0" memberValueDatatype="5" unbalanced="0"/>
    <cacheHierarchy uniqueName="[ARReceipts].[Src Doc Typ]" caption="Src Doc Typ" attribute="1" defaultMemberUniqueName="[ARReceipts].[Src Doc Typ].[All]" allUniqueName="[ARReceipts].[Src Doc Typ].[All]" dimensionUniqueName="[ARReceipts]" displayFolder="" count="0" memberValueDatatype="2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0" memberValueDatatype="20" unbalanced="0"/>
    <cacheHierarchy uniqueName="[Calendar].[CalendarYearMonth]" caption="CalendarYearMonth" attribute="1" time="1" defaultMemberUniqueName="[Calendar].[CalendarYearMonth].[All]" allUniqueName="[Calendar].[CalendarYearMonth].[All]" dimensionUniqueName="[Calendar]" displayFolder="" count="0" memberValueDatatype="130" unbalanced="0"/>
    <cacheHierarchy uniqueName="[Calendar].[CalendarYearQtr]" caption="CalendarYearQtr" attribute="1" time="1" defaultMemberUniqueName="[Calendar].[CalendarYearQtr].[All]" allUniqueName="[Calendar].[CalendarYearQtr].[All]" dimensionUniqueName="[Calendar]" displayFolder="" count="0" memberValueDatatype="13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OfMonth]" caption="DayOfMonth" attribute="1" time="1" defaultMemberUniqueName="[Calendar].[DayOfMonth].[All]" allUniqueName="[Calendar].[DayOfMonth].[All]" dimensionUniqueName="[Calendar]" displayFolder="" count="0" memberValueDatatype="20" unbalanced="0"/>
    <cacheHierarchy uniqueName="[Calendar].[DayOfWeek]" caption="DayOfWeek" attribute="1" time="1" defaultMemberUniqueName="[Calendar].[DayOfWeek].[All]" allUniqueName="[Calendar].[DayOfWeek].[All]" dimensionUniqueName="[Calendar]" displayFolder="" count="0" memberValueDatatype="20" unbalanced="0"/>
    <cacheHierarchy uniqueName="[Calendar].[DayOfYear]" caption="DayOfYear" attribute="1" time="1" defaultMemberUniqueName="[Calendar].[DayOfYear].[All]" allUniqueName="[Calendar].[DayOfYear].[All]" dimensionUniqueName="[Calendar]" displayFolder="" count="0" memberValueDatatype="20" unbalanced="0"/>
    <cacheHierarchy uniqueName="[Calendar].[IsLastDayOfMonth]" caption="IsLastDayOfMonth" attribute="1" time="1" defaultMemberUniqueName="[Calendar].[IsLastDayOfMonth].[All]" allUniqueName="[Calendar].[IsLastDayOfMonth].[All]" dimensionUniqueName="[Calendar]" displayFolder="" count="0" memberValueDatatype="13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OfYear]" caption="MonthOfYear" attribute="1" time="1" defaultMemberUniqueName="[Calendar].[MonthOfYear].[All]" allUniqueName="[Calendar].[MonthOfYear].[All]" dimensionUniqueName="[Calendar]" displayFolder="" count="0" memberValueDatatype="20" unbalanced="0"/>
    <cacheHierarchy uniqueName="[Calendar].[WeekdayWeekend]" caption="WeekdayWeekend" attribute="1" time="1" defaultMemberUniqueName="[Calendar].[WeekdayWeekend].[All]" allUniqueName="[Calendar].[WeekdayWeekend].[All]" dimensionUniqueName="[Calendar]" displayFolder="" count="0" memberValueDatatype="130" unbalanced="0"/>
    <cacheHierarchy uniqueName="[Calendar].[WeekOfYear]" caption="WeekOfYear" attribute="1" time="1" defaultMemberUniqueName="[Calendar].[WeekOfYear].[All]" allUniqueName="[Calendar].[WeekOfYear].[All]" dimensionUniqueName="[Calendar]" displayFolder="" count="0" memberValueDatatype="20" unbalanced="0"/>
    <cacheHierarchy uniqueName="[Calendar].[YR-MTH]" caption="YR-MTH" attribute="1" time="1" defaultMemberUniqueName="[Calendar].[YR-MTH].[All]" allUniqueName="[Calendar].[YR-MTH].[All]" dimensionUniqueName="[Calendar]" displayFolder="" count="0" memberValueDatatype="130" unbalanced="0"/>
    <cacheHierarchy uniqueName="[COA].[Account Group]" caption="Account Group" attribute="1" defaultMemberUniqueName="[COA].[Account Group].[All]" allUniqueName="[COA].[Account Group].[All]" dimensionUniqueName="[COA]" displayFolder="" count="0" memberValueDatatype="130" unbalanced="0"/>
    <cacheHierarchy uniqueName="[COA].[Account Group Code]" caption="Account Group Code" attribute="1" defaultMemberUniqueName="[COA].[Account Group Code].[All]" allUniqueName="[COA].[Account Group Code].[All]" dimensionUniqueName="[COA]" displayFolder="" count="0" memberValueDatatype="130" unbalanced="0"/>
    <cacheHierarchy uniqueName="[COA].[Account Number]" caption="Account Number" attribute="1" defaultMemberUniqueName="[COA].[Account Number].[All]" allUniqueName="[COA].[Account Number].[All]" dimensionUniqueName="[COA]" displayFolder="" count="0" memberValueDatatype="130" unbalanced="0"/>
    <cacheHierarchy uniqueName="[COA].[Account Segment Code 1]" caption="Account Segment Code 1" attribute="1" defaultMemberUniqueName="[COA].[Account Segment Code 1].[All]" allUniqueName="[COA].[Account Segment Code 1].[All]" dimensionUniqueName="[COA]" displayFolder="" count="0" memberValueDatatype="130" unbalanced="0"/>
    <cacheHierarchy uniqueName="[COA].[Account Segment Code 2]" caption="Account Segment Code 2" attribute="1" defaultMemberUniqueName="[COA].[Account Segment Code 2].[All]" allUniqueName="[COA].[Account Segment Code 2].[All]" dimensionUniqueName="[COA]" displayFolder="" count="0" memberValueDatatype="130" unbalanced="0"/>
    <cacheHierarchy uniqueName="[COA].[Account Segment Code 3]" caption="Account Segment Code 3" attribute="1" defaultMemberUniqueName="[COA].[Account Segment Code 3].[All]" allUniqueName="[COA].[Account Segment Code 3].[All]" dimensionUniqueName="[COA]" displayFolder="" count="0" memberValueDatatype="130" unbalanced="0"/>
    <cacheHierarchy uniqueName="[COA].[Account Type]" caption="Account Type" attribute="1" defaultMemberUniqueName="[COA].[Account Type].[All]" allUniqueName="[COA].[Account Type].[All]" dimensionUniqueName="[COA]" displayFolder="" count="0" memberValueDatatype="130" unbalanced="0"/>
    <cacheHierarchy uniqueName="[COA].[Description]" caption="Description" attribute="1" defaultMemberUniqueName="[COA].[Description].[All]" allUniqueName="[COA].[Description].[All]" dimensionUniqueName="[COA]" displayFolder="" count="0" memberValueDatatype="130" unbalanced="0"/>
    <cacheHierarchy uniqueName="[COA].[Normal Balance]" caption="Normal Balance" attribute="1" defaultMemberUniqueName="[COA].[Normal Balance].[All]" allUniqueName="[COA].[Normal Balance].[All]" dimensionUniqueName="[COA]" displayFolder="" count="0" memberValueDatatype="3" unbalanced="0"/>
    <cacheHierarchy uniqueName="[COA].[Quantities Allowed]" caption="Quantities Allowed" attribute="1" defaultMemberUniqueName="[COA].[Quantities Allowed].[All]" allUniqueName="[COA].[Quantities Allowed].[All]" dimensionUniqueName="[COA]" displayFolder="" count="0" memberValueDatatype="130" unbalanced="0"/>
    <cacheHierarchy uniqueName="[COA].[Status]" caption="Status" attribute="1" defaultMemberUniqueName="[COA].[Status].[All]" allUniqueName="[COA].[Status].[All]" dimensionUniqueName="[COA]" displayFolder="" count="0" memberValueDatatype="130" unbalanced="0"/>
    <cacheHierarchy uniqueName="[COA].[Structure Code]" caption="Structure Code" attribute="1" defaultMemberUniqueName="[COA].[Structure Code].[All]" allUniqueName="[COA].[Structure Code].[All]" dimensionUniqueName="[COA]" displayFolder="" count="0" memberValueDatatype="130" unbalanced="0"/>
    <cacheHierarchy uniqueName="[Customer Group].[Account Set]" caption="Account Set" attribute="1" defaultMemberUniqueName="[Customer Group].[Account Set].[All]" allUniqueName="[Customer Group].[Account Set].[All]" dimensionUniqueName="[Customer Group]" displayFolder="" count="0" memberValueDatatype="130" unbalanced="0"/>
    <cacheHierarchy uniqueName="[Customer Group].[Description]" caption="Description" attribute="1" defaultMemberUniqueName="[Customer Group].[Description].[All]" allUniqueName="[Customer Group].[Description].[All]" dimensionUniqueName="[Customer Group]" displayFolder="" count="0" memberValueDatatype="130" unbalanced="0"/>
    <cacheHierarchy uniqueName="[Customer Group].[Group Code]" caption="Group Code" attribute="1" defaultMemberUniqueName="[Customer Group].[Group Code].[All]" allUniqueName="[Customer Group].[Group Code].[All]" dimensionUniqueName="[Customer Group]" displayFolder="" count="0" memberValueDatatype="130" unbalanced="0"/>
    <cacheHierarchy uniqueName="[Customer Group].[Status]" caption="Status" attribute="1" defaultMemberUniqueName="[Customer Group].[Status].[All]" allUniqueName="[Customer Group].[Status].[All]" dimensionUniqueName="[Customer Group]" displayFolder="" count="0" memberValueDatatype="130" unbalanced="0"/>
    <cacheHierarchy uniqueName="[Customer Group].[Terms]" caption="Terms" attribute="1" defaultMemberUniqueName="[Customer Group].[Terms].[All]" allUniqueName="[Customer Group].[Terms].[All]" dimensionUniqueName="[Customer Group]" displayFolder="" count="0" memberValueDatatype="130" unbalanced="0"/>
    <cacheHierarchy uniqueName="[Customers].[Account Set]" caption="Account Set" attribute="1" defaultMemberUniqueName="[Customers].[Account Set].[All]" allUniqueName="[Customers].[Account Set].[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ntact]" caption="Contact" attribute="1" defaultMemberUniqueName="[Customers].[Contact].[All]" allUniqueName="[Customers].[Contact].[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redit Limit]" caption="Credit Limit" attribute="1" defaultMemberUniqueName="[Customers].[Credit Limit].[All]" allUniqueName="[Customers].[Credit Limit].[All]" dimensionUniqueName="[Customers]" displayFolder="" count="0" memberValueDatatype="5" unbalanced="0"/>
    <cacheHierarchy uniqueName="[Customers].[Customer Name]" caption="Customer Name" attribute="1" defaultMemberUniqueName="[Customers].[Customer Name].[All]" allUniqueName="[Customers].[Customer Name].[All]" dimensionUniqueName="[Customers]" displayFolder="" count="0" memberValueDatatype="130" unbalanced="0"/>
    <cacheHierarchy uniqueName="[Customers].[Customer Number]" caption="Customer Number" attribute="1" defaultMemberUniqueName="[Customers].[Customer Number].[All]" allUniqueName="[Customers].[Customer Number].[All]" dimensionUniqueName="[Customers]" displayFolder="" count="0" memberValueDatatype="130" unbalanced="0"/>
    <cacheHierarchy uniqueName="[Customers].[Customer Short Name]" caption="Customer Short Name" attribute="1" defaultMemberUniqueName="[Customers].[Customer Short Name].[All]" allUniqueName="[Customers].[Customer Short Name].[All]" dimensionUniqueName="[Customers]" displayFolder="" count="0" memberValueDatatype="130" unbalanced="0"/>
    <cacheHierarchy uniqueName="[Customers].[Group Code]" caption="Group Code" attribute="1" defaultMemberUniqueName="[Customers].[Group Code].[All]" allUniqueName="[Customers].[Group Code].[All]" dimensionUniqueName="[Customers]" displayFolder="" count="0" memberValueDatatype="130" unbalanced="0"/>
    <cacheHierarchy uniqueName="[Customers].[National Account]" caption="National Account" attribute="1" defaultMemberUniqueName="[Customers].[National Account].[All]" allUniqueName="[Customers].[National Account].[All]" dimensionUniqueName="[Customers]" displayFolder="" count="0" memberValueDatatype="130" unbalanced="0"/>
    <cacheHierarchy uniqueName="[Customers].[On Hold]" caption="On Hold" attribute="1" defaultMemberUniqueName="[Customers].[On Hold].[All]" allUniqueName="[Customers].[On Hold].[All]" dimensionUniqueName="[Customers]" displayFolder="" count="0" memberValueDatatype="130" unbalanced="0"/>
    <cacheHierarchy uniqueName="[Customers].[Price List]" caption="Price List" attribute="1" defaultMemberUniqueName="[Customers].[Price List].[All]" allUniqueName="[Customers].[Price List].[All]" dimensionUniqueName="[Customers]" displayFolder="" count="0" memberValueDatatype="130" unbalanced="0"/>
    <cacheHierarchy uniqueName="[Customers].[State]" caption="State" attribute="1" defaultMemberUniqueName="[Customers].[State].[All]" allUniqueName="[Customers].[State].[All]" dimensionUniqueName="[Customers]" displayFolder="" count="0" memberValueDatatype="130" unbalanced="0"/>
    <cacheHierarchy uniqueName="[Customers].[Status]" caption="Status" attribute="1" defaultMemberUniqueName="[Customers].[Status].[All]" allUniqueName="[Customers].[Status].[All]" dimensionUniqueName="[Customers]" displayFolder="" count="0" memberValueDatatype="130" unbalanced="0"/>
    <cacheHierarchy uniqueName="[Customers].[Terms]" caption="Terms" attribute="1" defaultMemberUniqueName="[Customers].[Terms].[All]" allUniqueName="[Customers].[Terms].[All]" dimensionUniqueName="[Customers]" displayFolder="" count="0" memberValueDatatype="130" unbalanced="0"/>
    <cacheHierarchy uniqueName="[Customers].[Territory]" caption="Territory" attribute="1" defaultMemberUniqueName="[Customers].[Territory].[All]" allUniqueName="[Customers].[Territory].[All]" dimensionUniqueName="[Customers]" displayFolder="" count="0" memberValueDatatype="130" unbalanced="0"/>
    <cacheHierarchy uniqueName="[Customers].[Zip]" caption="Zip" attribute="1" defaultMemberUniqueName="[Customers].[Zip].[All]" allUniqueName="[Customers].[Zip].[All]" dimensionUniqueName="[Customers]" displayFolder="" count="0" memberValueDatatype="130" unbalanced="0"/>
    <cacheHierarchy uniqueName="[DocumentType].[DocTyp]" caption="DocTyp" attribute="1" defaultMemberUniqueName="[DocumentType].[DocTyp].[All]" allUniqueName="[DocumentType].[DocTyp].[All]" dimensionUniqueName="[DocumentType]" displayFolder="" count="0" memberValueDatatype="130" unbalanced="0"/>
    <cacheHierarchy uniqueName="[DocumentType].[Document Type]" caption="Document Type" attribute="1" defaultMemberUniqueName="[DocumentType].[Document Type].[All]" allUniqueName="[DocumentType].[Document Type].[All]" dimensionUniqueName="[DocumentType]" displayFolder="" count="0" memberValueDatatype="130" unbalanced="0"/>
    <cacheHierarchy uniqueName="[GL Entries].[Batch]" caption="Batch" attribute="1" defaultMemberUniqueName="[GL Entries].[Batch].[All]" allUniqueName="[GL Entries].[Batch].[All]" dimensionUniqueName="[GL Entries]" displayFolder="" count="0" memberValueDatatype="130" unbalanced="0"/>
    <cacheHierarchy uniqueName="[GL Entries].[Batch Type]" caption="Batch Type" attribute="1" defaultMemberUniqueName="[GL Entries].[Batch Type].[All]" allUniqueName="[GL Entries].[Batch Type].[All]" dimensionUniqueName="[GL Entries]" displayFolder="" count="0" memberValueDatatype="130" unbalanced="0"/>
    <cacheHierarchy uniqueName="[GL Entries].[BatchStatus]" caption="BatchStatus" attribute="1" defaultMemberUniqueName="[GL Entries].[BatchStatus].[All]" allUniqueName="[GL Entries].[BatchStatus].[All]" dimensionUniqueName="[GL Entries]" displayFolder="" count="0" memberValueDatatype="130" unbalanced="0"/>
    <cacheHierarchy uniqueName="[GL Entries].[Edited By]" caption="Edited By" attribute="1" defaultMemberUniqueName="[GL Entries].[Edited By].[All]" allUniqueName="[GL Entries].[Edited By].[All]" dimensionUniqueName="[GL Entries]" displayFolder="" count="0" memberValueDatatype="130" unbalanced="0"/>
    <cacheHierarchy uniqueName="[GL Entries].[Entry]" caption="Entry" attribute="1" defaultMemberUniqueName="[GL Entries].[Entry].[All]" allUniqueName="[GL Entries].[Entry].[All]" dimensionUniqueName="[GL Entries]" displayFolder="" count="0" memberValueDatatype="130" unbalanced="0"/>
    <cacheHierarchy uniqueName="[GL Entries].[Entry Date]" caption="Entry Date" attribute="1" defaultMemberUniqueName="[GL Entries].[Entry Date].[All]" allUniqueName="[GL Entries].[Entry Date].[All]" dimensionUniqueName="[GL Entries]" displayFolder="" count="0" memberValueDatatype="5" unbalanced="0"/>
    <cacheHierarchy uniqueName="[GL Entries].[Fiscal Period]" caption="Fiscal Period" attribute="1" defaultMemberUniqueName="[GL Entries].[Fiscal Period].[All]" allUniqueName="[GL Entries].[Fiscal Period].[All]" dimensionUniqueName="[GL Entries]" displayFolder="" count="0" memberValueDatatype="130" unbalanced="0"/>
    <cacheHierarchy uniqueName="[GL Entries].[Fiscal Year]" caption="Fiscal Year" attribute="1" defaultMemberUniqueName="[GL Entries].[Fiscal Year].[All]" allUniqueName="[GL Entries].[Fiscal Year].[All]" dimensionUniqueName="[GL Entries]" displayFolder="" count="0" memberValueDatatype="130" unbalanced="0"/>
    <cacheHierarchy uniqueName="[GL Entries].[Posting Sequence]" caption="Posting Sequence" attribute="1" defaultMemberUniqueName="[GL Entries].[Posting Sequence].[All]" allUniqueName="[GL Entries].[Posting Sequence].[All]" dimensionUniqueName="[GL Entries]" displayFolder="" count="0" memberValueDatatype="130" unbalanced="0"/>
    <cacheHierarchy uniqueName="[GL Entries].[Source Ledger]" caption="Source Ledger" attribute="1" defaultMemberUniqueName="[GL Entries].[Source Ledger].[All]" allUniqueName="[GL Entries].[Source Ledger].[All]" dimensionUniqueName="[GL Entries]" displayFolder="" count="0" memberValueDatatype="130" unbalanced="0"/>
    <cacheHierarchy uniqueName="[GL Entries].[Source Type]" caption="Source Type" attribute="1" defaultMemberUniqueName="[GL Entries].[Source Type].[All]" allUniqueName="[GL Entries].[Source Type].[All]" dimensionUniqueName="[GL Entries]" displayFolder="" count="0" memberValueDatatype="130" unbalanced="0"/>
    <cacheHierarchy uniqueName="[TimeCalc].[Calculation]" caption="Calculation" attribute="1" defaultMemberUniqueName="[TimeCalc].[Calculation].[All]" allUniqueName="[TimeCalc].[Calculation].[All]" dimensionUniqueName="[TimeCalc]" displayFolder="" count="0" memberValueDatatype="130" unbalanced="0"/>
    <cacheHierarchy uniqueName="[TimeCalc].[Comparison]" caption="Comparison" attribute="1" defaultMemberUniqueName="[TimeCalc].[Comparison].[All]" allUniqueName="[TimeCalc].[Comparison].[All]" dimensionUniqueName="[TimeCalc]" displayFolder="" count="0" memberValueDatatype="130" unbalanced="0"/>
    <cacheHierarchy uniqueName="[TransactionType].[Transaction Type]" caption="Transaction Type" attribute="1" defaultMemberUniqueName="[TransactionType].[Transaction Type].[All]" allUniqueName="[TransactionType].[Transaction Type].[All]" dimensionUniqueName="[TransactionType]" displayFolder="" count="0" memberValueDatatype="130" unbalanced="0"/>
    <cacheHierarchy uniqueName="[Vendor].[Account Set]" caption="Account Set" attribute="1" defaultMemberUniqueName="[Vendor].[Account Set].[All]" allUniqueName="[Vendor].[Account Set].[All]" dimensionUniqueName="[Vendor]" displayFolder="" count="0" memberValueDatatype="130" unbalanced="0"/>
    <cacheHierarchy uniqueName="[Vendor].[Bank Code]" caption="Bank Code" attribute="1" defaultMemberUniqueName="[Vendor].[Bank Code].[All]" allUniqueName="[Vendor].[Bank Code].[All]" dimensionUniqueName="[Vendor]" displayFolder="" count="0" memberValueDatatype="130" unbalanced="0"/>
    <cacheHierarchy uniqueName="[Vendor].[City]" caption="City" attribute="1" defaultMemberUniqueName="[Vendor].[City].[All]" allUniqueName="[Vendor].[City].[All]" dimensionUniqueName="[Vendor]" displayFolder="" count="0" memberValueDatatype="130" unbalanced="0"/>
    <cacheHierarchy uniqueName="[Vendor].[Contact]" caption="Contact" attribute="1" defaultMemberUniqueName="[Vendor].[Contact].[All]" allUniqueName="[Vendor].[Contact].[All]" dimensionUniqueName="[Vendor]" displayFolder="" count="0" memberValueDatatype="130" unbalanced="0"/>
    <cacheHierarchy uniqueName="[Vendor].[Country]" caption="Country" attribute="1" defaultMemberUniqueName="[Vendor].[Country].[All]" allUniqueName="[Vendor].[Country].[All]" dimensionUniqueName="[Vendor]" displayFolder="" count="0" memberValueDatatype="130" unbalanced="0"/>
    <cacheHierarchy uniqueName="[Vendor].[Credit Limit]" caption="Credit Limit" attribute="1" defaultMemberUniqueName="[Vendor].[Credit Limit].[All]" allUniqueName="[Vendor].[Credit Limit].[All]" dimensionUniqueName="[Vendor]" displayFolder="" count="0" memberValueDatatype="5" unbalanced="0"/>
    <cacheHierarchy uniqueName="[Vendor].[Group Code]" caption="Group Code" attribute="1" defaultMemberUniqueName="[Vendor].[Group Code].[All]" allUniqueName="[Vendor].[Group Code].[All]" dimensionUniqueName="[Vendor]" displayFolder="" count="0" memberValueDatatype="130" unbalanced="0"/>
    <cacheHierarchy uniqueName="[Vendor].[On Hold]" caption="On Hold" attribute="1" defaultMemberUniqueName="[Vendor].[On Hold].[All]" allUniqueName="[Vendor].[On Hold].[All]" dimensionUniqueName="[Vendor]" displayFolder="" count="0" memberValueDatatype="130" unbalanced="0"/>
    <cacheHierarchy uniqueName="[Vendor].[State]" caption="State" attribute="1" defaultMemberUniqueName="[Vendor].[State].[All]" allUniqueName="[Vendor].[State].[All]" dimensionUniqueName="[Vendor]" displayFolder="" count="0" memberValueDatatype="130" unbalanced="0"/>
    <cacheHierarchy uniqueName="[Vendor].[Status]" caption="Status" attribute="1" defaultMemberUniqueName="[Vendor].[Status].[All]" allUniqueName="[Vendor].[Status].[All]" dimensionUniqueName="[Vendor]" displayFolder="" count="0" memberValueDatatype="130" unbalanced="0"/>
    <cacheHierarchy uniqueName="[Vendor].[Terms]" caption="Terms" attribute="1" defaultMemberUniqueName="[Vendor].[Terms].[All]" allUniqueName="[Vendor].[Terms].[All]" dimensionUniqueName="[Vendor]" displayFolder="" count="0" memberValueDatatype="130" unbalanced="0"/>
    <cacheHierarchy uniqueName="[Vendor].[Vendor Name]" caption="Vendor Name" attribute="1" defaultMemberUniqueName="[Vendor].[Vendor Name].[All]" allUniqueName="[Vendor].[Vendor Name].[All]" dimensionUniqueName="[Vendor]" displayFolder="" count="0" memberValueDatatype="130" unbalanced="0"/>
    <cacheHierarchy uniqueName="[Vendor].[Vendor Number]" caption="Vendor Number" attribute="1" defaultMemberUniqueName="[Vendor].[Vendor Number].[All]" allUniqueName="[Vendor].[Vendor Number].[All]" dimensionUniqueName="[Vendor]" displayFolder="" count="0" memberValueDatatype="130" unbalanced="0"/>
    <cacheHierarchy uniqueName="[Vendor].[Vendor Short Name]" caption="Vendor Short Name" attribute="1" defaultMemberUniqueName="[Vendor].[Vendor Short Name].[All]" allUniqueName="[Vendor].[Vendor Short Name].[All]" dimensionUniqueName="[Vendor]" displayFolder="" count="0" memberValueDatatype="130" unbalanced="0"/>
    <cacheHierarchy uniqueName="[Vendor].[Zip]" caption="Zip" attribute="1" defaultMemberUniqueName="[Vendor].[Zip].[All]" allUniqueName="[Vendor].[Zip].[All]" dimensionUniqueName="[Vendor]" displayFolder="" count="0" memberValueDatatype="130" unbalanced="0"/>
    <cacheHierarchy uniqueName="[Vendor Group].[Account Set]" caption="Account Set" attribute="1" defaultMemberUniqueName="[Vendor Group].[Account Set].[All]" allUniqueName="[Vendor Group].[Account Set].[All]" dimensionUniqueName="[Vendor Group]" displayFolder="" count="0" memberValueDatatype="130" unbalanced="0"/>
    <cacheHierarchy uniqueName="[Vendor Group].[Description]" caption="Description" attribute="1" defaultMemberUniqueName="[Vendor Group].[Description].[All]" allUniqueName="[Vendor Group].[Description].[All]" dimensionUniqueName="[Vendor Group]" displayFolder="" count="0" memberValueDatatype="130" unbalanced="0"/>
    <cacheHierarchy uniqueName="[Vendor Group].[Group Code]" caption="Group Code" attribute="1" defaultMemberUniqueName="[Vendor Group].[Group Code].[All]" allUniqueName="[Vendor Group].[Group Code].[All]" dimensionUniqueName="[Vendor Group]" displayFolder="" count="0" memberValueDatatype="130" unbalanced="0"/>
    <cacheHierarchy uniqueName="[Vendor Group].[Status]" caption="Status" attribute="1" defaultMemberUniqueName="[Vendor Group].[Status].[All]" allUniqueName="[Vendor Group].[Status].[All]" dimensionUniqueName="[Vendor Group]" displayFolder="" count="0" memberValueDatatype="130" unbalanced="0"/>
    <cacheHierarchy uniqueName="[Vendor Group].[Terms]" caption="Terms" attribute="1" defaultMemberUniqueName="[Vendor Group].[Terms].[All]" allUniqueName="[Vendor Group].[Terms].[All]" dimensionUniqueName="[Vendor Group]" displayFolder="" count="0" memberValueDatatype="130" unbalanced="0"/>
    <cacheHierarchy uniqueName="[Actual Budget].[Actual]" caption="Actual" attribute="1" defaultMemberUniqueName="[Actual Budget].[Actual].[All]" allUniqueName="[Actual Budget].[Actual].[All]" dimensionUniqueName="[Actual Budget]" displayFolder="" count="0" memberValueDatatype="5" unbalanced="0" hidden="1"/>
    <cacheHierarchy uniqueName="[Actual Budget].[Budget1]" caption="Budget1" attribute="1" defaultMemberUniqueName="[Actual Budget].[Budget1].[All]" allUniqueName="[Actual Budget].[Budget1].[All]" dimensionUniqueName="[Actual Budget]" displayFolder="" count="0" memberValueDatatype="5" unbalanced="0" hidden="1"/>
    <cacheHierarchy uniqueName="[Actual Budget].[Budget2]" caption="Budget2" attribute="1" defaultMemberUniqueName="[Actual Budget].[Budget2].[All]" allUniqueName="[Actual Budget].[Budget2].[All]" dimensionUniqueName="[Actual Budget]" displayFolder="" count="0" memberValueDatatype="5" unbalanced="0" hidden="1"/>
    <cacheHierarchy uniqueName="[Actual Budget].[Budget3]" caption="Budget3" attribute="1" defaultMemberUniqueName="[Actual Budget].[Budget3].[All]" allUniqueName="[Actual Budget].[Budget3].[All]" dimensionUniqueName="[Actual Budget]" displayFolder="" count="0" memberValueDatatype="5" unbalanced="0" hidden="1"/>
    <cacheHierarchy uniqueName="[Actual Budget].[Budget4]" caption="Budget4" attribute="1" defaultMemberUniqueName="[Actual Budget].[Budget4].[All]" allUniqueName="[Actual Budget].[Budget4].[All]" dimensionUniqueName="[Actual Budget]" displayFolder="" count="0" memberValueDatatype="5" unbalanced="0" hidden="1"/>
    <cacheHierarchy uniqueName="[Actual Budget].[Budget5]" caption="Budget5" attribute="1" defaultMemberUniqueName="[Actual Budget].[Budget5].[All]" allUniqueName="[Actual Budget].[Budget5].[All]" dimensionUniqueName="[Actual Budget]" displayFolder="" count="0" memberValueDatatype="5" unbalanced="0" hidden="1"/>
    <cacheHierarchy uniqueName="[Actual Budget].[Date]" caption="Date" attribute="1" time="1" defaultMemberUniqueName="[Actual Budget].[Date].[All]" allUniqueName="[Actual Budget].[Date].[All]" dimensionUniqueName="[Actual Budget]" displayFolder="" count="0" memberValueDatatype="7" unbalanced="0" hidden="1"/>
    <cacheHierarchy uniqueName="[Actual Budget].[Unformatted Account]" caption="Unformatted Account" attribute="1" defaultMemberUniqueName="[Actual Budget].[Unformatted Account].[All]" allUniqueName="[Actual Budget].[Unformatted Account].[All]" dimensionUniqueName="[Actual Budget]" displayFolder="" count="0" memberValueDatatype="130" unbalanced="0" hidden="1"/>
    <cacheHierarchy uniqueName="[AgeAsOf].[Age As Of]" caption="Age As Of" attribute="1" time="1" defaultMemberUniqueName="[AgeAsOf].[Age As Of].[All]" allUniqueName="[AgeAsOf].[Age As Of].[All]" dimensionUniqueName="[AgeAsOf]" displayFolder="" count="0" memberValueDatatype="7" unbalanced="0" hidden="1"/>
    <cacheHierarchy uniqueName="[AgeAsOf].[Age-As-Of Day]" caption="Age-As-Of Day" attribute="1" defaultMemberUniqueName="[AgeAsOf].[Age-As-Of Day].[All]" allUniqueName="[AgeAsOf].[Age-As-Of Day].[All]" dimensionUniqueName="[AgeAsOf]" displayFolder="" count="0" memberValueDatatype="20" unbalanced="0" hidden="1"/>
    <cacheHierarchy uniqueName="[AgeAsOf].[Age-As-Of Month]" caption="Age-As-Of Month" attribute="1" defaultMemberUniqueName="[AgeAsOf].[Age-As-Of Month].[All]" allUniqueName="[AgeAsOf].[Age-As-Of Month].[All]" dimensionUniqueName="[AgeAsOf]" displayFolder="" count="0" memberValueDatatype="20" unbalanced="0" hidden="1"/>
    <cacheHierarchy uniqueName="[AgeAsOf].[Age-As-Of Year]" caption="Age-As-Of Year" attribute="1" defaultMemberUniqueName="[AgeAsOf].[Age-As-Of Year].[All]" allUniqueName="[AgeAsOf].[Age-As-Of Year].[All]" dimensionUniqueName="[AgeAsOf]" displayFolder="" count="0" memberValueDatatype="20" unbalanced="0" hidden="1"/>
    <cacheHierarchy uniqueName="[AgingPeriods].[Aging Period]" caption="Aging Period" attribute="1" defaultMemberUniqueName="[AgingPeriods].[Aging Period].[All]" allUniqueName="[AgingPeriods].[Aging Period].[All]" dimensionUniqueName="[AgingPeriods]" displayFolder="" count="0" memberValueDatatype="20" unbalanced="0" hidden="1"/>
    <cacheHierarchy uniqueName="[AgingPeriods].[From]" caption="From" attribute="1" defaultMemberUniqueName="[AgingPeriods].[From].[All]" allUniqueName="[AgingPeriods].[From].[All]" dimensionUniqueName="[AgingPeriods]" displayFolder="" count="0" memberValueDatatype="20" unbalanced="0" hidden="1"/>
    <cacheHierarchy uniqueName="[AgingPeriods].[Name]" caption="Name" attribute="1" defaultMemberUniqueName="[AgingPeriods].[Name].[All]" allUniqueName="[AgingPeriods].[Name].[All]" dimensionUniqueName="[AgingPeriods]" displayFolder="" count="0" memberValueDatatype="130" unbalanced="0" hidden="1"/>
    <cacheHierarchy uniqueName="[AgingPeriods].[To]" caption="To" attribute="1" defaultMemberUniqueName="[AgingPeriods].[To].[All]" allUniqueName="[AgingPeriods].[To].[All]" dimensionUniqueName="[AgingPeriods]" displayFolder="" count="0" memberValueDatatype="20" unbalanced="0" hidden="1"/>
    <cacheHierarchy uniqueName="[APDocuments].[Document Type]" caption="Document Type" attribute="1" defaultMemberUniqueName="[APDocuments].[Document Type].[All]" allUniqueName="[APDocuments].[Document Type].[All]" dimensionUniqueName="[APDocuments]" displayFolder="" count="0" memberValueDatatype="2" unbalanced="0" hidden="1"/>
    <cacheHierarchy uniqueName="[APDocuments].[Original Amount]" caption="Original Amount" attribute="1" defaultMemberUniqueName="[APDocuments].[Original Amount].[All]" allUniqueName="[APDocuments].[Original Amount].[All]" dimensionUniqueName="[APDocuments]" displayFolder="" count="0" memberValueDatatype="5" unbalanced="0" hidden="1"/>
    <cacheHierarchy uniqueName="[APDocuments].[Transaction Type]" caption="Transaction Type" attribute="1" defaultMemberUniqueName="[APDocuments].[Transaction Type].[All]" allUniqueName="[APDocuments].[Transaction Type].[All]" dimensionUniqueName="[APDocuments]" displayFolder="" count="0" memberValueDatatype="2" unbalanced="0" hidden="1"/>
    <cacheHierarchy uniqueName="[APDocuments].[UNIQ]" caption="UNIQ" attribute="1" defaultMemberUniqueName="[APDocuments].[UNIQ].[All]" allUniqueName="[APDocuments].[UNIQ].[All]" dimensionUniqueName="[APDocuments]" displayFolder="" count="0" memberValueDatatype="130" unbalanced="0" hidden="1"/>
    <cacheHierarchy uniqueName="[APPayments].[Document Type]" caption="Document Type" attribute="1" defaultMemberUniqueName="[APPayments].[Document Type].[All]" allUniqueName="[APPayments].[Document Type].[All]" dimensionUniqueName="[APPayments]" displayFolder="" count="0" memberValueDatatype="2" unbalanced="0" hidden="1"/>
    <cacheHierarchy uniqueName="[APPayments].[Receipt Amount]" caption="Receipt Amount" attribute="1" defaultMemberUniqueName="[APPayments].[Receipt Amount].[All]" allUniqueName="[APPayments].[Receipt Amount].[All]" dimensionUniqueName="[APPayments]" displayFolder="" count="0" memberValueDatatype="5" unbalanced="0" hidden="1"/>
    <cacheHierarchy uniqueName="[APPayments].[Transaction Type]" caption="Transaction Type" attribute="1" defaultMemberUniqueName="[APPayments].[Transaction Type].[All]" allUniqueName="[APPayments].[Transaction Type].[All]" dimensionUniqueName="[APPayments]" displayFolder="" count="0" memberValueDatatype="2" unbalanced="0" hidden="1"/>
    <cacheHierarchy uniqueName="[APPayments].[UNIQ]" caption="UNIQ" attribute="1" defaultMemberUniqueName="[APPayments].[UNIQ].[All]" allUniqueName="[APPayments].[UNIQ].[All]" dimensionUniqueName="[APPayments]" displayFolder="" count="0" memberValueDatatype="130" unbalanced="0" hidden="1"/>
    <cacheHierarchy uniqueName="[ARDocuments].[Document Type]" caption="Document Type" attribute="1" defaultMemberUniqueName="[ARDocuments].[Document Type].[All]" allUniqueName="[ARDocuments].[Document Type].[All]" dimensionUniqueName="[ARDocuments]" displayFolder="" count="0" memberValueDatatype="2" unbalanced="0" hidden="1"/>
    <cacheHierarchy uniqueName="[ARDocuments].[Original Amount]" caption="Original Amount" attribute="1" defaultMemberUniqueName="[ARDocuments].[Original Amount].[All]" allUniqueName="[ARDocuments].[Original Amount].[All]" dimensionUniqueName="[ARDocuments]" displayFolder="" count="0" memberValueDatatype="5" unbalanced="0" hidden="1"/>
    <cacheHierarchy uniqueName="[ARDocuments].[Remaining Amount]" caption="Remaining Amount" attribute="1" defaultMemberUniqueName="[ARDocuments].[Remaining Amount].[All]" allUniqueName="[ARDocuments].[Remaining Amount].[All]" dimensionUniqueName="[ARDocuments]" displayFolder="" count="0" memberValueDatatype="5" unbalanced="0" hidden="1"/>
    <cacheHierarchy uniqueName="[ARDocuments].[Transaction Type]" caption="Transaction Type" attribute="1" defaultMemberUniqueName="[ARDocuments].[Transaction Type].[All]" allUniqueName="[ARDocuments].[Transaction Type].[All]" dimensionUniqueName="[ARDocuments]" displayFolder="" count="0" memberValueDatatype="2" unbalanced="0" hidden="1"/>
    <cacheHierarchy uniqueName="[ARDocuments].[UNIQ]" caption="UNIQ" attribute="1" defaultMemberUniqueName="[ARDocuments].[UNIQ].[All]" allUniqueName="[ARDocuments].[UNIQ].[All]" dimensionUniqueName="[ARDocuments]" displayFolder="" count="0" memberValueDatatype="130" unbalanced="0" hidden="1"/>
    <cacheHierarchy uniqueName="[ARReceipts].[Document Type]" caption="Document Type" attribute="1" defaultMemberUniqueName="[ARReceipts].[Document Type].[All]" allUniqueName="[ARReceipts].[Document Type].[All]" dimensionUniqueName="[ARReceipts]" displayFolder="" count="0" memberValueDatatype="2" unbalanced="0" hidden="1"/>
    <cacheHierarchy uniqueName="[ARReceipts].[Receipt Amount]" caption="Receipt Amount" attribute="1" defaultMemberUniqueName="[ARReceipts].[Receipt Amount].[All]" allUniqueName="[ARReceipts].[Receipt Amount].[All]" dimensionUniqueName="[ARReceipts]" displayFolder="" count="0" memberValueDatatype="5" unbalanced="0" hidden="1"/>
    <cacheHierarchy uniqueName="[ARReceipts].[Transaction Type]" caption="Transaction Type" attribute="1" defaultMemberUniqueName="[ARReceipts].[Transaction Type].[All]" allUniqueName="[ARReceipts].[Transaction Type].[All]" dimensionUniqueName="[ARReceipts]" displayFolder="" count="0" memberValueDatatype="2" unbalanced="0" hidden="1"/>
    <cacheHierarchy uniqueName="[ARReceipts].[UNIQ]" caption="UNIQ" attribute="1" defaultMemberUniqueName="[ARReceipts].[UNIQ].[All]" allUniqueName="[ARReceipts].[UNIQ].[All]" dimensionUniqueName="[ARReceipts]" displayFolder="" count="0" memberValueDatatype="130" unbalanced="0" hidden="1"/>
    <cacheHierarchy uniqueName="[Calendar].[DateKey]" caption="DateKey" attribute="1" time="1" defaultMemberUniqueName="[Calendar].[DateKey].[All]" allUniqueName="[Calendar].[DateKey].[All]" dimensionUniqueName="[Calendar]" displayFolder="" count="0" memberValueDatatype="130" unbalanced="0" hidden="1"/>
    <cacheHierarchy uniqueName="[Calendar].[TransDate]" caption="TransDate" attribute="1" time="1" keyAttribute="1" defaultMemberUniqueName="[Calendar].[TransDate].[All]" allUniqueName="[Calendar].[TransDate].[All]" dimensionUniqueName="[Calendar]" displayFolder="" count="0" memberValueDatatype="7" unbalanced="0" hidden="1"/>
    <cacheHierarchy uniqueName="[COA].[Unformatted Account]" caption="Unformatted Account" attribute="1" defaultMemberUniqueName="[COA].[Unformatted Account].[All]" allUniqueName="[COA].[Unformatted Account].[All]" dimensionUniqueName="[COA]" displayFolder="" count="0" memberValueDatatype="130" unbalanced="0" hidden="1"/>
    <cacheHierarchy uniqueName="[DocumentType].[DOCTYPEID]" caption="DOCTYPEID" attribute="1" defaultMemberUniqueName="[DocumentType].[DOCTYPEID].[All]" allUniqueName="[DocumentType].[DOCTYPEID].[All]" dimensionUniqueName="[DocumentType]" displayFolder="" count="0" memberValueDatatype="20" unbalanced="0" hidden="1"/>
    <cacheHierarchy uniqueName="[GL Entries].[Amout]" caption="Amout" attribute="1" defaultMemberUniqueName="[GL Entries].[Amout].[All]" allUniqueName="[GL Entries].[Amout].[All]" dimensionUniqueName="[GL Entries]" displayFolder="" count="0" memberValueDatatype="5" unbalanced="0" hidden="1"/>
    <cacheHierarchy uniqueName="[GL Entries].[Cr]" caption="Cr" attribute="1" defaultMemberUniqueName="[GL Entries].[Cr].[All]" allUniqueName="[GL Entries].[Cr].[All]" dimensionUniqueName="[GL Entries]" displayFolder="" count="0" memberValueDatatype="5" unbalanced="0" hidden="1"/>
    <cacheHierarchy uniqueName="[GL Entries].[DRILLDWNLK]" caption="DRILLDWNLK" attribute="1" defaultMemberUniqueName="[GL Entries].[DRILLDWNLK].[All]" allUniqueName="[GL Entries].[DRILLDWNLK].[All]" dimensionUniqueName="[GL Entries]" displayFolder="" count="0" memberValueDatatype="5" unbalanced="0" hidden="1"/>
    <cacheHierarchy uniqueName="[GL Entries].[Dt]" caption="Dt" attribute="1" defaultMemberUniqueName="[GL Entries].[Dt].[All]" allUniqueName="[GL Entries].[Dt].[All]" dimensionUniqueName="[GL Entries]" displayFolder="" count="0" memberValueDatatype="5" unbalanced="0" hidden="1"/>
    <cacheHierarchy uniqueName="[GL Entries].[Posting Date]" caption="Posting Date" attribute="1" time="1" defaultMemberUniqueName="[GL Entries].[Posting Date].[All]" allUniqueName="[GL Entries].[Posting Date].[All]" dimensionUniqueName="[GL Entries]" displayFolder="" count="0" memberValueDatatype="7" unbalanced="0" hidden="1"/>
    <cacheHierarchy uniqueName="[GL Entries].[Quantity]" caption="Quantity" attribute="1" defaultMemberUniqueName="[GL Entries].[Quantity].[All]" allUniqueName="[GL Entries].[Quantity].[All]" dimensionUniqueName="[GL Entries]" displayFolder="" count="0" memberValueDatatype="5" unbalanced="0" hidden="1"/>
    <cacheHierarchy uniqueName="[GL Entries].[Unformatted Account]" caption="Unformatted Account" attribute="1" defaultMemberUniqueName="[GL Entries].[Unformatted Account].[All]" allUniqueName="[GL Entries].[Unformatted Account].[All]" dimensionUniqueName="[GL Entries]" displayFolder="" count="0" memberValueDatatype="130" unbalanced="0" hidden="1"/>
    <cacheHierarchy uniqueName="[OpenBAL].[OPENBAL]" caption="OPENBAL" attribute="1" defaultMemberUniqueName="[OpenBAL].[OPENBAL].[All]" allUniqueName="[OpenBAL].[OPENBAL].[All]" dimensionUniqueName="[OpenBAL]" displayFolder="" count="0" memberValueDatatype="5" unbalanced="0" hidden="1"/>
    <cacheHierarchy uniqueName="[OpenBAL].[Unformatted Account]" caption="Unformatted Account" attribute="1" defaultMemberUniqueName="[OpenBAL].[Unformatted Account].[All]" allUniqueName="[OpenBAL].[Unformatted Account].[All]" dimensionUniqueName="[OpenBAL]" displayFolder="" count="0" memberValueDatatype="130" unbalanced="0" hidden="1"/>
    <cacheHierarchy uniqueName="[TimeCalc].[CALCID]" caption="CALCID" attribute="1" defaultMemberUniqueName="[TimeCalc].[CALCID].[All]" allUniqueName="[TimeCalc].[CALCID].[All]" dimensionUniqueName="[TimeCalc]" displayFolder="" count="0" memberValueDatatype="20" unbalanced="0" hidden="1"/>
    <cacheHierarchy uniqueName="[TimeCalc].[COMPID]" caption="COMPID" attribute="1" defaultMemberUniqueName="[TimeCalc].[COMPID].[All]" allUniqueName="[TimeCalc].[COMPID].[All]" dimensionUniqueName="[TimeCalc]" displayFolder="" count="0" memberValueDatatype="20" unbalanced="0" hidden="1"/>
    <cacheHierarchy uniqueName="[TransactionType].[TRXTYPEID]" caption="TRXTYPEID" attribute="1" defaultMemberUniqueName="[TransactionType].[TRXTYPEID].[All]" allUniqueName="[TransactionType].[TRXTYPEID].[All]" dimensionUniqueName="[TransactionType]" displayFolder="" count="0" memberValueDatatype="20" unbalanced="0" hidden="1"/>
    <cacheHierarchy uniqueName="[Measures].[Document Amount]" caption="Document Amount" measure="1" displayFolder="" measureGroup="ARDocuments" count="0"/>
    <cacheHierarchy uniqueName="[Measures].[Payment Amount]" caption="Payment Amount" measure="1" displayFolder="" measureGroup="ARReceipts" count="0"/>
    <cacheHierarchy uniqueName="[Measures].[Document Balance]" caption="Document Balance" measure="1" displayFolder="" measureGroup="ARDocuments" count="0"/>
    <cacheHierarchy uniqueName="[Measures].[Aged Balance]" caption="Aged Balance" measure="1" displayFolder="" measureGroup="ARDocuments" count="0"/>
    <cacheHierarchy uniqueName="[Measures].[MATBilling]" caption="MATBilling" measure="1" displayFolder="" measureGroup="ARDocuments" count="0"/>
    <cacheHierarchy uniqueName="[Measures].[DSO]" caption="DSO" measure="1" displayFolder="" measureGroup="ARDocuments" count="0"/>
    <cacheHierarchy uniqueName="[Measures].[AP Document Amount]" caption="AP Document Amount" measure="1" displayFolder="" measureGroup="APDocuments" count="0"/>
    <cacheHierarchy uniqueName="[Measures].[AP Payment Amount]" caption="AP Payment Amount" measure="1" displayFolder="" measureGroup="APPayments" count="0"/>
    <cacheHierarchy uniqueName="[Measures].[AP Document Balance]" caption="AP Document Balance" measure="1" displayFolder="" measureGroup="APDocuments" count="0"/>
    <cacheHierarchy uniqueName="[Measures].[AP Aged Balance]" caption="AP Aged Balance" measure="1" displayFolder="" measureGroup="APDocuments" count="0"/>
    <cacheHierarchy uniqueName="[Measures].[AP MATInvoice]" caption="AP MATInvoice" measure="1" displayFolder="" measureGroup="APDocuments" count="0"/>
    <cacheHierarchy uniqueName="[Measures].[DPO]" caption="DPO" measure="1" displayFolder="" measureGroup="APDocuments" count="0"/>
    <cacheHierarchy uniqueName="[Measures].[Transaction Amount]" caption="Transaction Amount" measure="1" displayFolder="" measureGroup="ARDocuments" count="0"/>
    <cacheHierarchy uniqueName="[Measures].[AP Transaction Amount]" caption="AP Transaction Amount" measure="1" displayFolder="" measureGroup="APDocuments" count="0"/>
    <cacheHierarchy uniqueName="[Measures].[Transaction Amount Pmt]" caption="Transaction Amount Pmt" measure="1" displayFolder="" measureGroup="ARReceipts" count="0"/>
    <cacheHierarchy uniqueName="[Measures].[Transaction Count]" caption="Transaction Count" measure="1" displayFolder="" measureGroup="ARDocuments" count="0"/>
    <cacheHierarchy uniqueName="[Measures].[Transaction Pmt Count]" caption="Transaction Pmt Count" measure="1" displayFolder="" measureGroup="ARReceipts" count="0"/>
    <cacheHierarchy uniqueName="[Measures].[Transaction Amount YTD]" caption="Transaction Amount YTD" measure="1" displayFolder="" measureGroup="ARDocuments" count="0"/>
    <cacheHierarchy uniqueName="[Measures].[Transaction Count YTD]" caption="Transaction Count YTD" measure="1" displayFolder="" measureGroup="ARDocuments" count="0"/>
    <cacheHierarchy uniqueName="[Measures].[Transaction Amount Pmt YTD]" caption="Transaction Amount Pmt YTD" measure="1" displayFolder="" measureGroup="ARReceipts" count="0"/>
    <cacheHierarchy uniqueName="[Measures].[Transaction Pmt Count YTD]" caption="Transaction Pmt Count YTD" measure="1" displayFolder="" measureGroup="ARReceipts" count="0"/>
    <cacheHierarchy uniqueName="[Measures].[AP Transaction Count]" caption="AP Transaction Count" measure="1" displayFolder="" measureGroup="APDocuments" count="0"/>
    <cacheHierarchy uniqueName="[Measures].[AP Transaction Amount Pmt]" caption="AP Transaction Amount Pmt" measure="1" displayFolder="" measureGroup="APPayments" count="0"/>
    <cacheHierarchy uniqueName="[Measures].[AP Transaction Pmt Count]" caption="AP Transaction Pmt Count" measure="1" displayFolder="" measureGroup="APPayments" count="0"/>
    <cacheHierarchy uniqueName="[Measures].[AP Payment Amount YTD]" caption="AP Payment Amount YTD" measure="1" displayFolder="" measureGroup="APPayments" count="0"/>
    <cacheHierarchy uniqueName="[Measures].[AP Transaction Amount YTD]" caption="AP Transaction Amount YTD" measure="1" displayFolder="" measureGroup="APDocuments" count="0"/>
    <cacheHierarchy uniqueName="[Measures].[AP Transaction Count YTD]" caption="AP Transaction Count YTD" measure="1" displayFolder="" measureGroup="APDocuments" count="0"/>
    <cacheHierarchy uniqueName="[Measures].[AP Transaction Pmt Count YTD]" caption="AP Transaction Pmt Count YTD" measure="1" displayFolder="" measureGroup="APPayments" count="0"/>
    <cacheHierarchy uniqueName="[Measures].[CY NET]" caption="CY NET" measure="1" displayFolder="" measureGroup="GL Entries" count="0"/>
    <cacheHierarchy uniqueName="[Measures].[CY QTD]" caption="CY QTD" measure="1" displayFolder="" measureGroup="GL Entries" count="0"/>
    <cacheHierarchy uniqueName="[Measures].[CY YTD]" caption="CY YTD" measure="1" displayFolder="" measureGroup="GL Entries" count="0"/>
    <cacheHierarchy uniqueName="[Measures].[LY NET]" caption="LY NET" measure="1" displayFolder="" measureGroup="GL Entries" count="0"/>
    <cacheHierarchy uniqueName="[Measures].[LY QTD]" caption="LY QTD" measure="1" displayFolder="" measureGroup="GL Entries" count="0"/>
    <cacheHierarchy uniqueName="[Measures].[LY YTD]" caption="LY YTD" measure="1" displayFolder="" measureGroup="GL Entries" count="0"/>
    <cacheHierarchy uniqueName="[Measures].[Total]" caption="Total" measure="1" displayFolder="" measureGroup="GL Entries" count="0"/>
    <cacheHierarchy uniqueName="[Measures].[BGT NET]" caption="BGT NET" measure="1" displayFolder="" measureGroup="Actual Budget" count="0"/>
    <cacheHierarchy uniqueName="[Measures].[BGT QTD]" caption="BGT QTD" measure="1" displayFolder="" measureGroup="Actual Budget" count="0"/>
    <cacheHierarchy uniqueName="[Measures].[BGT YTD]" caption="BGT YTD" measure="1" displayFolder="" measureGroup="Actual Budget" count="0"/>
    <cacheHierarchy uniqueName="[Measures].[CY BAL]" caption="CY BAL" measure="1" displayFolder="" measureGroup="Actual Budget" count="0"/>
    <cacheHierarchy uniqueName="[Measures].[LY BAL]" caption="LY BAL" measure="1" displayFolder="" measureGroup="Actual Budget" count="0"/>
    <cacheHierarchy uniqueName="[Measures].[YOY NET %]" caption="YOY NET %" measure="1" displayFolder="" measureGroup="GL Entries" count="0"/>
    <cacheHierarchy uniqueName="[Measures].[YOY NET $]" caption="YOY NET $" measure="1" displayFolder="" measureGroup="GL Entries" count="0"/>
    <cacheHierarchy uniqueName="[Measures].[YOY BAL $]" caption="YOY BAL $" measure="1" displayFolder="" measureGroup="Actual Budget" count="0"/>
    <cacheHierarchy uniqueName="[Measures].[YOY QTD $]" caption="YOY QTD $" measure="1" displayFolder="" measureGroup="GL Entries" count="0"/>
    <cacheHierarchy uniqueName="[Measures].[YOY YTD $]" caption="YOY YTD $" measure="1" displayFolder="" measureGroup="GL Entries" count="0"/>
    <cacheHierarchy uniqueName="[Measures].[AvB NET $]" caption="AvB NET $" measure="1" displayFolder="" measureGroup="GL Entries" count="0"/>
    <cacheHierarchy uniqueName="[Measures].[AvB QTD $]" caption="AvB QTD $" measure="1" displayFolder="" measureGroup="GL Entries" count="0"/>
    <cacheHierarchy uniqueName="[Measures].[AvB YTD $]" caption="AvB YTD $" measure="1" displayFolder="" measureGroup="GL Entries" count="0"/>
    <cacheHierarchy uniqueName="[Measures].[AvB QTD %]" caption="AvB QTD %" measure="1" displayFolder="" measureGroup="GL Entries" count="0"/>
    <cacheHierarchy uniqueName="[Measures].[AvB NET %]" caption="AvB NET %" measure="1" displayFolder="" measureGroup="GL Entries" count="0"/>
    <cacheHierarchy uniqueName="[Measures].[AvB YTD %]" caption="AvB YTD %" measure="1" displayFolder="" measureGroup="GL Entries" count="0"/>
    <cacheHierarchy uniqueName="[Measures].[YOY QTD %]" caption="YOY QTD %" measure="1" displayFolder="" measureGroup="GL Entries" count="0"/>
    <cacheHierarchy uniqueName="[Measures].[YOY YTD %]" caption="YOY YTD %" measure="1" displayFolder="" measureGroup="GL Entries" count="0"/>
    <cacheHierarchy uniqueName="[Measures].[YOY BAL %]" caption="YOY BAL %" measure="1" displayFolder="" measureGroup="Actual Budget" count="0"/>
    <cacheHierarchy uniqueName="[Measures].[AP Aged Cash Requirements]" caption="AP Aged Cash Requirements" measure="1" displayFolder="" measureGroup="APDocuments" count="0"/>
    <cacheHierarchy uniqueName="[Measures].[AP Current Amount]" caption="AP Current Amount" measure="1" displayFolder="" measureGroup="APDocuments" count="0"/>
    <cacheHierarchy uniqueName="[Measures].[Days Over]" caption="Days Over" measure="1" displayFolder="" measureGroup="ARDocuments" count="0"/>
    <cacheHierarchy uniqueName="[Measures].[AP Days Over]" caption="AP Days Over" measure="1" displayFolder="" measureGroup="APDocuments" count="0"/>
    <cacheHierarchy uniqueName="[Measures].[Current Amount]" caption="Current Amount" measure="1" displayFolder="" measureGroup="ARDocuments" count="0"/>
    <cacheHierarchy uniqueName="[Measures].[Debit]" caption="Debit" measure="1" displayFolder="" measureGroup="GL Entries" count="0"/>
    <cacheHierarchy uniqueName="[Measures].[Credit]" caption="Credit" measure="1" displayFolder="" measureGroup="GL Entries" count="0"/>
    <cacheHierarchy uniqueName="[Measures].[Aged Receivable]" caption="Aged Receivable" measure="1" displayFolder="" measureGroup="ARDocuments" count="0"/>
    <cacheHierarchy uniqueName="[Measures].[__XL_Count Calendar]" caption="__XL_Count Calendar" measure="1" displayFolder="" measureGroup="Calendar" count="0" hidden="1"/>
    <cacheHierarchy uniqueName="[Measures].[_Count ARDocuments]" caption="_Count ARDocuments" measure="1" displayFolder="" measureGroup="ARDocuments" count="0" hidden="1"/>
    <cacheHierarchy uniqueName="[Measures].[_Count ARReceipts]" caption="_Count ARReceipts" measure="1" displayFolder="" measureGroup="ARReceipts" count="0" hidden="1"/>
    <cacheHierarchy uniqueName="[Measures].[__XL_Count AgeAsOf]" caption="__XL_Count AgeAsOf" measure="1" displayFolder="" measureGroup="AgeAsOf" count="0" hidden="1"/>
    <cacheHierarchy uniqueName="[Measures].[_Count Customer Group]" caption="_Count Customer Group" measure="1" displayFolder="" measureGroup="Customer Group" count="0" hidden="1"/>
    <cacheHierarchy uniqueName="[Measures].[_Count Customers]" caption="_Count Customers" measure="1" displayFolder="" measureGroup="Customers" count="0" hidden="1"/>
    <cacheHierarchy uniqueName="[Measures].[__XL_Count TransactionType]" caption="__XL_Count TransactionType" measure="1" displayFolder="" measureGroup="TransactionType" count="0" hidden="1"/>
    <cacheHierarchy uniqueName="[Measures].[__XL_Count DocumentType]" caption="__XL_Count DocumentType" measure="1" displayFolder="" measureGroup="DocumentType" count="0" hidden="1"/>
    <cacheHierarchy uniqueName="[Measures].[__XL_Count AgingPeriods]" caption="__XL_Count AgingPeriods" measure="1" displayFolder="" measureGroup="AgingPeriods" count="0" hidden="1"/>
    <cacheHierarchy uniqueName="[Measures].[_Count APDocuments]" caption="_Count APDocuments" measure="1" displayFolder="" measureGroup="APDocuments" count="0" hidden="1"/>
    <cacheHierarchy uniqueName="[Measures].[_Count APPayments]" caption="_Count APPayments" measure="1" displayFolder="" measureGroup="APPayments" count="0" hidden="1"/>
    <cacheHierarchy uniqueName="[Measures].[_Count Vendor Group]" caption="_Count Vendor Group" measure="1" displayFolder="" measureGroup="Vendor Group" count="0" hidden="1"/>
    <cacheHierarchy uniqueName="[Measures].[_Count Vendor]" caption="_Count Vendor" measure="1" displayFolder="" measureGroup="Vendor" count="0" hidden="1"/>
    <cacheHierarchy uniqueName="[Measures].[_Count COA]" caption="_Count COA" measure="1" displayFolder="" measureGroup="COA" count="0" hidden="1"/>
    <cacheHierarchy uniqueName="[Measures].[_Count Actual Budget]" caption="_Count Actual Budget" measure="1" displayFolder="" measureGroup="Actual Budget" count="0" hidden="1"/>
    <cacheHierarchy uniqueName="[Measures].[_Count GL Entries]" caption="_Count GL Entries" measure="1" displayFolder="" measureGroup="GL Entries" count="0" hidden="1"/>
    <cacheHierarchy uniqueName="[Measures].[__XL_Count TimeCalc]" caption="__XL_Count TimeCalc" measure="1" displayFolder="" measureGroup="TimeCalc" count="0" hidden="1"/>
    <cacheHierarchy uniqueName="[Measures].[_Count OpenBAL]" caption="_Count OpenBAL" measure="1" displayFolder="" measureGroup="OpenBAL" count="0" hidden="1"/>
    <cacheHierarchy uniqueName="[Measures].[__XL_Count of Models]" caption="__XL_Count of Models" measure="1" displayFolder="" count="0" hidden="1"/>
    <cacheHierarchy uniqueName="[Measures].[Last Date]" caption="Last Date" measure="1" displayFolder="" measureGroup="Calendar" count="0" hidden="1"/>
    <cacheHierarchy uniqueName="[Measures].[Last Date AagAsOf]" caption="Last Date AagAsOf" measure="1" displayFolder="" measureGroup="AgeAsOf" count="0" hidden="1"/>
    <cacheHierarchy uniqueName="[Measures].[CALC_ID]" caption="CALC_ID" measure="1" displayFolder="" measureGroup="TimeCalc" count="0" hidden="1"/>
    <cacheHierarchy uniqueName="[Measures].[COMP_ID]" caption="COMP_ID" measure="1" displayFolder="" measureGroup="TimeCalc" count="0" hidden="1"/>
    <cacheHierarchy uniqueName="[Measures].[Account Description]" caption="Account Description" measure="1" displayFolder="" measureGroup="COA" count="0" hidden="1"/>
    <cacheHierarchy uniqueName="[Measures].[Account Nbr]" caption="Account Nbr" measure="1" displayFolder="" measureGroup="COA" count="0" hidden="1"/>
  </cacheHierarchies>
  <kpis count="0"/>
  <extLst>
    <ext xmlns:x14="http://schemas.microsoft.com/office/spreadsheetml/2009/9/main" uri="{725AE2AE-9491-48be-B2B4-4EB974FC3084}">
      <x14:pivotCacheDefinition pivotCacheId="1324"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Cache/pivotCacheDefinition2.xml><?xml version="1.0" encoding="utf-8"?>
<pivotCacheDefinition xmlns="http://schemas.openxmlformats.org/spreadsheetml/2006/main" xmlns:r="http://schemas.openxmlformats.org/officeDocument/2006/relationships" saveData="0" refreshedBy="tony" refreshedDate="41493.550212037037" createdVersion="5" refreshedVersion="5" minRefreshableVersion="3" recordCount="0" supportSubquery="1" supportAdvancedDrill="1">
  <cacheSource type="external" connectionId="8"/>
  <cacheFields count="15">
    <cacheField name="[ARDocuments].[Customer Number].[Customer Number]" caption="Customer Number" numFmtId="0" hierarchy="32" level="1">
      <sharedItems count="7">
        <s v="1105"/>
        <s v="1200"/>
        <s v="1400"/>
        <s v="1600"/>
        <s v="2235"/>
        <s v="7100"/>
        <s v="7200"/>
      </sharedItems>
      <extLst>
        <ext xmlns:x15="http://schemas.microsoft.com/office/spreadsheetml/2010/11/main" uri="{4F2E5C28-24EA-4eb8-9CBF-B6C8F9C3D259}">
          <x15:cachedUniqueNames>
            <x15:cachedUniqueName index="0" name="[ARDocuments].[Customer Number].&amp;[1105]"/>
            <x15:cachedUniqueName index="1" name="[ARDocuments].[Customer Number].&amp;[1200]"/>
            <x15:cachedUniqueName index="2" name="[ARDocuments].[Customer Number].&amp;[1400]"/>
            <x15:cachedUniqueName index="3" name="[ARDocuments].[Customer Number].&amp;[1600]"/>
            <x15:cachedUniqueName index="4" name="[ARDocuments].[Customer Number].&amp;[2235]"/>
            <x15:cachedUniqueName index="5" name="[ARDocuments].[Customer Number].&amp;[7100]"/>
            <x15:cachedUniqueName index="6" name="[ARDocuments].[Customer Number].&amp;[7200]"/>
          </x15:cachedUniqueNames>
        </ext>
      </extLst>
    </cacheField>
    <cacheField name="[Measures].[Transaction Amount]" caption="Transaction Amount" numFmtId="0" hierarchy="204" level="32767"/>
    <cacheField name="[ARDocuments].[Document Number].[Document Number]" caption="Document Number" numFmtId="0" hierarchy="35" level="1">
      <sharedItems count="17">
        <s v="IN00000000000000000005"/>
        <s v="IN0000000000061"/>
        <s v="IN00000000000000000006"/>
        <s v="PY00000000000000000074"/>
        <s v="PY00000000000000000070"/>
        <s v="IN00000000000000000007"/>
        <s v="PY00000000000000000073"/>
        <s v="IN00000000000000000010"/>
        <s v="PP00000000000000000004"/>
        <s v="PP00000000000000000005"/>
        <s v="PY00000000000000000072"/>
        <s v="IN00000000000000000008"/>
        <s v="PY00000000000000000071"/>
        <s v="PY00000000000000000069"/>
        <s v="DN00000000000000000001"/>
        <s v="IN00000000000000000009"/>
        <s v="INVCORP011"/>
      </sharedItems>
      <extLst>
        <ext xmlns:x15="http://schemas.microsoft.com/office/spreadsheetml/2010/11/main" uri="{4F2E5C28-24EA-4eb8-9CBF-B6C8F9C3D259}">
          <x15:cachedUniqueNames>
            <x15:cachedUniqueName index="0" name="[ARDocuments].[Document Number].&amp;[IN00000000000000000005]"/>
            <x15:cachedUniqueName index="1" name="[ARDocuments].[Document Number].&amp;[IN0000000000061]"/>
            <x15:cachedUniqueName index="2" name="[ARDocuments].[Document Number].&amp;[IN00000000000000000006]"/>
            <x15:cachedUniqueName index="3" name="[ARDocuments].[Document Number].&amp;[PY00000000000000000074]"/>
            <x15:cachedUniqueName index="4" name="[ARDocuments].[Document Number].&amp;[PY00000000000000000070]"/>
            <x15:cachedUniqueName index="5" name="[ARDocuments].[Document Number].&amp;[IN00000000000000000007]"/>
            <x15:cachedUniqueName index="6" name="[ARDocuments].[Document Number].&amp;[PY00000000000000000073]"/>
            <x15:cachedUniqueName index="7" name="[ARDocuments].[Document Number].&amp;[IN00000000000000000010]"/>
            <x15:cachedUniqueName index="8" name="[ARDocuments].[Document Number].&amp;[PP00000000000000000004]"/>
            <x15:cachedUniqueName index="9" name="[ARDocuments].[Document Number].&amp;[PP00000000000000000005]"/>
            <x15:cachedUniqueName index="10" name="[ARDocuments].[Document Number].&amp;[PY00000000000000000072]"/>
            <x15:cachedUniqueName index="11" name="[ARDocuments].[Document Number].&amp;[IN00000000000000000008]"/>
            <x15:cachedUniqueName index="12" name="[ARDocuments].[Document Number].&amp;[PY00000000000000000071]"/>
            <x15:cachedUniqueName index="13" name="[ARDocuments].[Document Number].&amp;[PY00000000000000000069]"/>
            <x15:cachedUniqueName index="14" name="[ARDocuments].[Document Number].&amp;[DN00000000000000000001]"/>
            <x15:cachedUniqueName index="15" name="[ARDocuments].[Document Number].&amp;[IN00000000000000000009]"/>
            <x15:cachedUniqueName index="16" name="[ARDocuments].[Document Number].&amp;[INVCORP011]"/>
          </x15:cachedUniqueNames>
        </ext>
      </extLst>
    </cacheField>
    <cacheField name="[ARDocuments].[Document Date].[Document Date]" caption="Document Date" numFmtId="0" hierarchy="34" level="1">
      <sharedItems containsSemiMixedTypes="0" containsNonDate="0" containsDate="1" containsString="0" minDate="2020-07-01T00:00:00" maxDate="2020-08-01T00:00:00" count="6">
        <d v="2020-07-30T00:00:00"/>
        <d v="2020-07-01T00:00:00"/>
        <d v="2020-07-15T00:00:00"/>
        <d v="2020-07-28T00:00:00"/>
        <d v="2020-07-12T00:00:00"/>
        <d v="2020-07-31T00:00:00"/>
      </sharedItems>
      <extLst>
        <ext xmlns:x15="http://schemas.microsoft.com/office/spreadsheetml/2010/11/main" uri="{4F2E5C28-24EA-4eb8-9CBF-B6C8F9C3D259}">
          <x15:cachedUniqueNames>
            <x15:cachedUniqueName index="0" name="[ARDocuments].[Document Date].&amp;[2020-07-30T00:00:00]"/>
            <x15:cachedUniqueName index="1" name="[ARDocuments].[Document Date].&amp;[2020-07-01T00:00:00]"/>
            <x15:cachedUniqueName index="2" name="[ARDocuments].[Document Date].&amp;[2020-07-15T00:00:00]"/>
            <x15:cachedUniqueName index="3" name="[ARDocuments].[Document Date].&amp;[2020-07-28T00:00:00]"/>
            <x15:cachedUniqueName index="4" name="[ARDocuments].[Document Date].&amp;[2020-07-12T00:00:00]"/>
            <x15:cachedUniqueName index="5" name="[ARDocuments].[Document Date].&amp;[2020-07-31T00:00:00]"/>
          </x15:cachedUniqueNames>
        </ext>
      </extLst>
    </cacheField>
    <cacheField name="[ARDocuments].[Due Date].[Due Date]" caption="Due Date" numFmtId="0" hierarchy="36" level="1">
      <sharedItems containsSemiMixedTypes="0" containsNonDate="0" containsDate="1" containsString="0" minDate="2020-07-01T00:00:00" maxDate="2020-08-31T00:00:00" count="8">
        <d v="2020-08-29T00:00:00"/>
        <d v="2020-07-15T00:00:00"/>
        <d v="2020-08-05T00:00:00"/>
        <d v="2020-07-28T00:00:00"/>
        <d v="2020-07-30T00:00:00"/>
        <d v="2020-07-12T00:00:00"/>
        <d v="2020-07-01T00:00:00"/>
        <d v="2020-08-30T00:00:00"/>
      </sharedItems>
      <extLst>
        <ext xmlns:x15="http://schemas.microsoft.com/office/spreadsheetml/2010/11/main" uri="{4F2E5C28-24EA-4eb8-9CBF-B6C8F9C3D259}">
          <x15:cachedUniqueNames>
            <x15:cachedUniqueName index="0" name="[ARDocuments].[Due Date].&amp;[2020-08-29T00:00:00]"/>
            <x15:cachedUniqueName index="1" name="[ARDocuments].[Due Date].&amp;[2020-07-15T00:00:00]"/>
            <x15:cachedUniqueName index="2" name="[ARDocuments].[Due Date].&amp;[2020-08-05T00:00:00]"/>
            <x15:cachedUniqueName index="3" name="[ARDocuments].[Due Date].&amp;[2020-07-28T00:00:00]"/>
            <x15:cachedUniqueName index="4" name="[ARDocuments].[Due Date].&amp;[2020-07-30T00:00:00]"/>
            <x15:cachedUniqueName index="5" name="[ARDocuments].[Due Date].&amp;[2020-07-12T00:00:00]"/>
            <x15:cachedUniqueName index="6" name="[ARDocuments].[Due Date].&amp;[2020-07-01T00:00:00]"/>
            <x15:cachedUniqueName index="7" name="[ARDocuments].[Due Date].&amp;[2020-08-30T00:00:00]"/>
          </x15:cachedUniqueNames>
        </ext>
      </extLst>
    </cacheField>
    <cacheField name="[ARDocuments].[Batch].[Batch]" caption="Batch" numFmtId="0" hierarchy="29" level="1">
      <sharedItems containsSemiMixedTypes="0" containsString="0" containsNumber="1" containsInteger="1" minValue="31" maxValue="36" count="6">
        <n v="31"/>
        <n v="35"/>
        <n v="36"/>
        <n v="32"/>
        <n v="34"/>
        <n v="33"/>
      </sharedItems>
      <extLst>
        <ext xmlns:x15="http://schemas.microsoft.com/office/spreadsheetml/2010/11/main" uri="{4F2E5C28-24EA-4eb8-9CBF-B6C8F9C3D259}">
          <x15:cachedUniqueNames>
            <x15:cachedUniqueName index="0" name="[ARDocuments].[Batch].&amp;[3.1E1]"/>
            <x15:cachedUniqueName index="1" name="[ARDocuments].[Batch].&amp;[3.5E1]"/>
            <x15:cachedUniqueName index="2" name="[ARDocuments].[Batch].&amp;[3.6E1]"/>
            <x15:cachedUniqueName index="3" name="[ARDocuments].[Batch].&amp;[3.2E1]"/>
            <x15:cachedUniqueName index="4" name="[ARDocuments].[Batch].&amp;[3.4E1]"/>
            <x15:cachedUniqueName index="5" name="[ARDocuments].[Batch].&amp;[3.3E1]"/>
          </x15:cachedUniqueNames>
        </ext>
      </extLst>
    </cacheField>
    <cacheField name="[ARDocuments].[Entry].[Entry]" caption="Entry" numFmtId="0" hierarchy="37" level="1">
      <sharedItems containsSemiMixedTypes="0" containsString="0" containsNumber="1" containsInteger="1" minValue="1" maxValue="3" count="3">
        <n v="1"/>
        <n v="2"/>
        <n v="3"/>
      </sharedItems>
      <extLst>
        <ext xmlns:x15="http://schemas.microsoft.com/office/spreadsheetml/2010/11/main" uri="{4F2E5C28-24EA-4eb8-9CBF-B6C8F9C3D259}">
          <x15:cachedUniqueNames>
            <x15:cachedUniqueName index="0" name="[ARDocuments].[Entry].&amp;[1.]"/>
            <x15:cachedUniqueName index="1" name="[ARDocuments].[Entry].&amp;[2.]"/>
            <x15:cachedUniqueName index="2" name="[ARDocuments].[Entry].&amp;[3.]"/>
          </x15:cachedUniqueNames>
        </ext>
      </extLst>
    </cacheField>
    <cacheField name="[Measures].[Current Amount]" caption="Current Amount" numFmtId="0" hierarchy="250" level="32767"/>
    <cacheField name="[Measures].[Days Over]" caption="Days Over" numFmtId="0" hierarchy="248" level="32767"/>
    <cacheField name="[AgeAsOf].[Age-As-Of Year].[Age-As-Of Year]" caption="Age-As-Of Year" numFmtId="0" hierarchy="154" level="1">
      <sharedItems containsSemiMixedTypes="0" containsNonDate="0" containsString="0"/>
    </cacheField>
    <cacheField name="[AgeAsOf].[Age-As-Of Month].[Age-As-Of Month]" caption="Age-As-Of Month" numFmtId="0" hierarchy="153" level="1">
      <sharedItems containsSemiMixedTypes="0" containsNonDate="0" containsString="0"/>
    </cacheField>
    <cacheField name="[AgeAsOf].[Age-As-Of Day].[Age-As-Of Day]" caption="Age-As-Of Day" numFmtId="0" hierarchy="152" level="1">
      <sharedItems containsSemiMixedTypes="0" containsNonDate="0" containsString="0"/>
    </cacheField>
    <cacheField name="[DocumentType].[DocTyp].[DocTyp]" caption="DocTyp" numFmtId="0" hierarchy="107" level="1">
      <sharedItems count="4">
        <s v="IN"/>
        <s v="PY"/>
        <s v="PI"/>
        <s v="DB"/>
      </sharedItems>
      <extLst>
        <ext xmlns:x15="http://schemas.microsoft.com/office/spreadsheetml/2010/11/main" uri="{4F2E5C28-24EA-4eb8-9CBF-B6C8F9C3D259}">
          <x15:cachedUniqueNames>
            <x15:cachedUniqueName index="0" name="[DocumentType].[DocTyp].&amp;[IN]"/>
            <x15:cachedUniqueName index="1" name="[DocumentType].[DocTyp].&amp;[PY]"/>
            <x15:cachedUniqueName index="2" name="[DocumentType].[DocTyp].&amp;[PI]"/>
            <x15:cachedUniqueName index="3" name="[DocumentType].[DocTyp].&amp;[DB]"/>
          </x15:cachedUniqueNames>
        </ext>
      </extLst>
    </cacheField>
    <cacheField name="[ARDocuments].[Posting Date].[Posting Date]" caption="Posting Date" numFmtId="0" hierarchy="40" level="1">
      <sharedItems containsSemiMixedTypes="0" containsNonDate="0" containsString="0"/>
    </cacheField>
    <cacheField name="[ARDocuments].[Fully Paid].[Fully Paid]" caption="Fully Paid" numFmtId="0" hierarchy="38" level="1">
      <sharedItems containsSemiMixedTypes="0" containsNonDate="0" containsString="0"/>
    </cacheField>
  </cacheFields>
  <cacheHierarchies count="279">
    <cacheHierarchy uniqueName="[APDocuments].[AccountSet]" caption="AccountSet" attribute="1" defaultMemberUniqueName="[APDocuments].[AccountSet].[All]" allUniqueName="[APDocuments].[AccountSet].[All]" dimensionUniqueName="[APDocuments]" displayFolder="" count="0" memberValueDatatype="130" unbalanced="0"/>
    <cacheHierarchy uniqueName="[APDocuments].[Batch]" caption="Batch" attribute="1" defaultMemberUniqueName="[APDocuments].[Batch].[All]" allUniqueName="[APDocuments].[Batch].[All]" dimensionUniqueName="[APDocuments]" displayFolder="" count="0" memberValueDatatype="5" unbalanced="0"/>
    <cacheHierarchy uniqueName="[APDocuments].[Batch Type]" caption="Batch Type" attribute="1" defaultMemberUniqueName="[APDocuments].[Batch Type].[All]" allUniqueName="[APDocuments].[Batch Type].[All]" dimensionUniqueName="[APDocuments]" displayFolder="" count="0" memberValueDatatype="130" unbalanced="0"/>
    <cacheHierarchy uniqueName="[APDocuments].[Document Date]" caption="Document Date" attribute="1" time="1" defaultMemberUniqueName="[APDocuments].[Document Date].[All]" allUniqueName="[APDocuments].[Document Date].[All]" dimensionUniqueName="[APDocuments]" displayFolder="" count="0" memberValueDatatype="7" unbalanced="0"/>
    <cacheHierarchy uniqueName="[APDocuments].[Document Number]" caption="Document Number" attribute="1" defaultMemberUniqueName="[APDocuments].[Document Number].[All]" allUniqueName="[APDocuments].[Document Number].[All]" dimensionUniqueName="[APDocuments]" displayFolder="" count="0" memberValueDatatype="130" unbalanced="0"/>
    <cacheHierarchy uniqueName="[APDocuments].[Due Date]" caption="Due Date" attribute="1" time="1" defaultMemberUniqueName="[APDocuments].[Due Date].[All]" allUniqueName="[APDocuments].[Due Date].[All]" dimensionUniqueName="[APDocuments]" displayFolder="" count="0" memberValueDatatype="7" unbalanced="0"/>
    <cacheHierarchy uniqueName="[APDocuments].[Entry]" caption="Entry" attribute="1" defaultMemberUniqueName="[APDocuments].[Entry].[All]" allUniqueName="[APDocuments].[Entry].[All]" dimensionUniqueName="[APDocuments]" displayFolder="" count="0" memberValueDatatype="5" unbalanced="0"/>
    <cacheHierarchy uniqueName="[APDocuments].[Fully Paid]" caption="Fully Paid" attribute="1" defaultMemberUniqueName="[APDocuments].[Fully Paid].[All]" allUniqueName="[APDocuments].[Fully Paid].[All]" dimensionUniqueName="[APDocuments]" displayFolder="" count="0" memberValueDatatype="130" unbalanced="0"/>
    <cacheHierarchy uniqueName="[APDocuments].[Payment Number]" caption="Payment Number" attribute="1" defaultMemberUniqueName="[APDocuments].[Payment Number].[All]" allUniqueName="[APDocuments].[Payment Number].[All]" dimensionUniqueName="[APDocuments]" displayFolder="" count="0" memberValueDatatype="5" unbalanced="0"/>
    <cacheHierarchy uniqueName="[APDocuments].[Posting Date]" caption="Posting Date" attribute="1" time="1" defaultMemberUniqueName="[APDocuments].[Posting Date].[All]" allUniqueName="[APDocuments].[Posting Date].[All]" dimensionUniqueName="[APDocuments]" displayFolder="" count="0" memberValueDatatype="7" unbalanced="0"/>
    <cacheHierarchy uniqueName="[APDocuments].[Posting Sequence]" caption="Posting Sequence" attribute="1" defaultMemberUniqueName="[APDocuments].[Posting Sequence].[All]" allUniqueName="[APDocuments].[Posting Sequence].[All]" dimensionUniqueName="[APDocuments]" displayFolder="" count="0" memberValueDatatype="5" unbalanced="0"/>
    <cacheHierarchy uniqueName="[APDocuments].[Remaining Amount]" caption="Remaining Amount" attribute="1" defaultMemberUniqueName="[APDocuments].[Remaining Amount].[All]" allUniqueName="[APDocuments].[Remaining Amount].[All]" dimensionUniqueName="[APDocuments]" displayFolder="" count="0" memberValueDatatype="5" unbalanced="0"/>
    <cacheHierarchy uniqueName="[APDocuments].[Remit-To Location]" caption="Remit-To Location" attribute="1" defaultMemberUniqueName="[APDocuments].[Remit-To Location].[All]" allUniqueName="[APDocuments].[Remit-To Location].[All]" dimensionUniqueName="[APDocuments]" displayFolder="" count="0" memberValueDatatype="130" unbalanced="0"/>
    <cacheHierarchy uniqueName="[APDocuments].[Source Application]" caption="Source Application" attribute="1" defaultMemberUniqueName="[APDocuments].[Source Application].[All]" allUniqueName="[APDocuments].[Source Application].[All]" dimensionUniqueName="[APDocuments]" displayFolder="" count="0" memberValueDatatype="130" unbalanced="0"/>
    <cacheHierarchy uniqueName="[APDocuments].[Terms]" caption="Terms" attribute="1" defaultMemberUniqueName="[APDocuments].[Terms].[All]" allUniqueName="[APDocuments].[Terms].[All]" dimensionUniqueName="[APDocuments]" displayFolder="" count="0" memberValueDatatype="130" unbalanced="0"/>
    <cacheHierarchy uniqueName="[APDocuments].[Vendor Number]" caption="Vendor Number" attribute="1" defaultMemberUniqueName="[APDocuments].[Vendor Number].[All]" allUniqueName="[APDocuments].[Vendor Number].[All]" dimensionUniqueName="[APDocuments]" displayFolder="" count="0" memberValueDatatype="130" unbalanced="0"/>
    <cacheHierarchy uniqueName="[APPayments].[Bank Code]" caption="Bank Code" attribute="1" defaultMemberUniqueName="[APPayments].[Bank Code].[All]" allUniqueName="[APPayments].[Bank Code].[All]" dimensionUniqueName="[APPayments]" displayFolder="" count="0" memberValueDatatype="130" unbalanced="0"/>
    <cacheHierarchy uniqueName="[APPayments].[Batch Number]" caption="Batch Number" attribute="1" defaultMemberUniqueName="[APPayments].[Batch Number].[All]" allUniqueName="[APPayments].[Batch Number].[All]" dimensionUniqueName="[APPayments]" displayFolder="" count="0" memberValueDatatype="5" unbalanced="0"/>
    <cacheHierarchy uniqueName="[APPayments].[Check Date]" caption="Check Date" attribute="1" time="1" defaultMemberUniqueName="[APPayments].[Check Date].[All]" allUniqueName="[APPayments].[Check Date].[All]" dimensionUniqueName="[APPayments]" displayFolder="" count="0" memberValueDatatype="7" unbalanced="0"/>
    <cacheHierarchy uniqueName="[APPayments].[Check No]" caption="Check No" attribute="1" defaultMemberUniqueName="[APPayments].[Check No].[All]" allUniqueName="[APPayments].[Check No].[All]" dimensionUniqueName="[APPayments]" displayFolder="" count="0" memberValueDatatype="130" unbalanced="0"/>
    <cacheHierarchy uniqueName="[APPayments].[Document Number]" caption="Document Number" attribute="1" defaultMemberUniqueName="[APPayments].[Document Number].[All]" allUniqueName="[APPayments].[Document Number].[All]" dimensionUniqueName="[APPayments]" displayFolder="" count="0" memberValueDatatype="130" unbalanced="0"/>
    <cacheHierarchy uniqueName="[APPayments].[Entry Number]" caption="Entry Number" attribute="1" defaultMemberUniqueName="[APPayments].[Entry Number].[All]" allUniqueName="[APPayments].[Entry Number].[All]" dimensionUniqueName="[APPayments]" displayFolder="" count="0" memberValueDatatype="5" unbalanced="0"/>
    <cacheHierarchy uniqueName="[APPayments].[Payment Number]" caption="Payment Number" attribute="1" defaultMemberUniqueName="[APPayments].[Payment Number].[All]" allUniqueName="[APPayments].[Payment Number].[All]" dimensionUniqueName="[APPayments]" displayFolder="" count="0" memberValueDatatype="5" unbalanced="0"/>
    <cacheHierarchy uniqueName="[APPayments].[Posting Date]" caption="Posting Date" attribute="1" time="1" defaultMemberUniqueName="[APPayments].[Posting Date].[All]" allUniqueName="[APPayments].[Posting Date].[All]" dimensionUniqueName="[APPayments]" displayFolder="" count="0" memberValueDatatype="7" unbalanced="0"/>
    <cacheHierarchy uniqueName="[APPayments].[Sequence No]" caption="Sequence No" attribute="1" defaultMemberUniqueName="[APPayments].[Sequence No].[All]" allUniqueName="[APPayments].[Sequence No].[All]" dimensionUniqueName="[APPayments]" displayFolder="" count="0" memberValueDatatype="5" unbalanced="0"/>
    <cacheHierarchy uniqueName="[APPayments].[Src Doc Typ]" caption="Src Doc Typ" attribute="1" defaultMemberUniqueName="[APPayments].[Src Doc Typ].[All]" allUniqueName="[APPayments].[Src Doc Typ].[All]" dimensionUniqueName="[APPayments]" displayFolder="" count="0" memberValueDatatype="20" unbalanced="0"/>
    <cacheHierarchy uniqueName="[APPayments].[Vendor Number]" caption="Vendor Number" attribute="1" defaultMemberUniqueName="[APPayments].[Vendor Number].[All]" allUniqueName="[APPayments].[Vendor Number].[All]" dimensionUniqueName="[APPayments]" displayFolder="" count="0" memberValueDatatype="130" unbalanced="0"/>
    <cacheHierarchy uniqueName="[ARDocuments].[AccountSet]" caption="AccountSet" attribute="1" defaultMemberUniqueName="[ARDocuments].[AccountSet].[All]" allUniqueName="[ARDocuments].[AccountSet].[All]" dimensionUniqueName="[ARDocuments]" displayFolder="" count="0" memberValueDatatype="130" unbalanced="0"/>
    <cacheHierarchy uniqueName="[ARDocuments].[Bank Code]" caption="Bank Code" attribute="1" defaultMemberUniqueName="[ARDocuments].[Bank Code].[All]" allUniqueName="[ARDocuments].[Bank Code].[All]" dimensionUniqueName="[ARDocuments]" displayFolder="" count="0" memberValueDatatype="130" unbalanced="0"/>
    <cacheHierarchy uniqueName="[ARDocuments].[Batch]" caption="Batch" attribute="1" defaultMemberUniqueName="[ARDocuments].[Batch].[All]" allUniqueName="[ARDocuments].[Batch].[All]" dimensionUniqueName="[ARDocuments]" displayFolder="" count="2" memberValueDatatype="5" unbalanced="0">
      <fieldsUsage count="2">
        <fieldUsage x="-1"/>
        <fieldUsage x="5"/>
      </fieldsUsage>
    </cacheHierarchy>
    <cacheHierarchy uniqueName="[ARDocuments].[Batch Type]" caption="Batch Type" attribute="1" defaultMemberUniqueName="[ARDocuments].[Batch Type].[All]" allUniqueName="[ARDocuments].[Batch Type].[All]" dimensionUniqueName="[ARDocuments]" displayFolder="" count="0" memberValueDatatype="130" unbalanced="0"/>
    <cacheHierarchy uniqueName="[ARDocuments].[CheckReceipt No]" caption="CheckReceipt No" attribute="1" defaultMemberUniqueName="[ARDocuments].[CheckReceipt No].[All]" allUniqueName="[ARDocuments].[CheckReceipt No].[All]" dimensionUniqueName="[ARDocuments]" displayFolder="" count="0" memberValueDatatype="130" unbalanced="0"/>
    <cacheHierarchy uniqueName="[ARDocuments].[Customer Number]" caption="Customer Number" attribute="1" defaultMemberUniqueName="[ARDocuments].[Customer Number].[All]" allUniqueName="[ARDocuments].[Customer Number].[All]" dimensionUniqueName="[ARDocuments]" displayFolder="" count="2" memberValueDatatype="130" unbalanced="0">
      <fieldsUsage count="2">
        <fieldUsage x="-1"/>
        <fieldUsage x="0"/>
      </fieldsUsage>
    </cacheHierarchy>
    <cacheHierarchy uniqueName="[ARDocuments].[Deposit Number]" caption="Deposit Number" attribute="1" defaultMemberUniqueName="[ARDocuments].[Deposit Number].[All]" allUniqueName="[ARDocuments].[Deposit Number].[All]" dimensionUniqueName="[ARDocuments]" displayFolder="" count="0" memberValueDatatype="5" unbalanced="0"/>
    <cacheHierarchy uniqueName="[ARDocuments].[Document Date]" caption="Document Date" attribute="1" time="1" defaultMemberUniqueName="[ARDocuments].[Document Date].[All]" allUniqueName="[ARDocuments].[Document Date].[All]" dimensionUniqueName="[ARDocuments]" displayFolder="" count="2" memberValueDatatype="7" unbalanced="0">
      <fieldsUsage count="2">
        <fieldUsage x="-1"/>
        <fieldUsage x="3"/>
      </fieldsUsage>
    </cacheHierarchy>
    <cacheHierarchy uniqueName="[ARDocuments].[Document Number]" caption="Document Number" attribute="1" defaultMemberUniqueName="[ARDocuments].[Document Number].[All]" allUniqueName="[ARDocuments].[Document Number].[All]" dimensionUniqueName="[ARDocuments]" displayFolder="" count="2" memberValueDatatype="130" unbalanced="0">
      <fieldsUsage count="2">
        <fieldUsage x="-1"/>
        <fieldUsage x="2"/>
      </fieldsUsage>
    </cacheHierarchy>
    <cacheHierarchy uniqueName="[ARDocuments].[Due Date]" caption="Due Date" attribute="1" time="1" defaultMemberUniqueName="[ARDocuments].[Due Date].[All]" allUniqueName="[ARDocuments].[Due Date].[All]" dimensionUniqueName="[ARDocuments]" displayFolder="" count="2" memberValueDatatype="7" unbalanced="0">
      <fieldsUsage count="2">
        <fieldUsage x="-1"/>
        <fieldUsage x="4"/>
      </fieldsUsage>
    </cacheHierarchy>
    <cacheHierarchy uniqueName="[ARDocuments].[Entry]" caption="Entry" attribute="1" defaultMemberUniqueName="[ARDocuments].[Entry].[All]" allUniqueName="[ARDocuments].[Entry].[All]" dimensionUniqueName="[ARDocuments]" displayFolder="" count="2" memberValueDatatype="5" unbalanced="0">
      <fieldsUsage count="2">
        <fieldUsage x="-1"/>
        <fieldUsage x="6"/>
      </fieldsUsage>
    </cacheHierarchy>
    <cacheHierarchy uniqueName="[ARDocuments].[Fully Paid]" caption="Fully Paid" attribute="1" defaultMemberUniqueName="[ARDocuments].[Fully Paid].[All]" allUniqueName="[ARDocuments].[Fully Paid].[All]" dimensionUniqueName="[ARDocuments]" displayFolder="" count="2" memberValueDatatype="130" unbalanced="0">
      <fieldsUsage count="2">
        <fieldUsage x="-1"/>
        <fieldUsage x="14"/>
      </fieldsUsage>
    </cacheHierarchy>
    <cacheHierarchy uniqueName="[ARDocuments].[National Account Number]" caption="National Account Number" attribute="1" defaultMemberUniqueName="[ARDocuments].[National Account Number].[All]" allUniqueName="[ARDocuments].[National Account Number].[All]" dimensionUniqueName="[ARDocuments]" displayFolder="" count="0" memberValueDatatype="130" unbalanced="0"/>
    <cacheHierarchy uniqueName="[ARDocuments].[Posting Date]" caption="Posting Date" attribute="1" time="1" defaultMemberUniqueName="[ARDocuments].[Posting Date].[All]" allUniqueName="[ARDocuments].[Posting Date].[All]" dimensionUniqueName="[ARDocuments]" displayFolder="" count="2" memberValueDatatype="7" unbalanced="0">
      <fieldsUsage count="2">
        <fieldUsage x="-1"/>
        <fieldUsage x="13"/>
      </fieldsUsage>
    </cacheHierarchy>
    <cacheHierarchy uniqueName="[ARDocuments].[Posting Sequence]" caption="Posting Sequence" attribute="1" defaultMemberUniqueName="[ARDocuments].[Posting Sequence].[All]" allUniqueName="[ARDocuments].[Posting Sequence].[All]" dimensionUniqueName="[ARDocuments]" displayFolder="" count="0" memberValueDatatype="5" unbalanced="0"/>
    <cacheHierarchy uniqueName="[ARDocuments].[Ship-To Location]" caption="Ship-To Location" attribute="1" defaultMemberUniqueName="[ARDocuments].[Ship-To Location].[All]" allUniqueName="[ARDocuments].[Ship-To Location].[All]" dimensionUniqueName="[ARDocuments]" displayFolder="" count="0" memberValueDatatype="130" unbalanced="0"/>
    <cacheHierarchy uniqueName="[ARDocuments].[Source Application]" caption="Source Application" attribute="1" defaultMemberUniqueName="[ARDocuments].[Source Application].[All]" allUniqueName="[ARDocuments].[Source Application].[All]" dimensionUniqueName="[ARDocuments]" displayFolder="" count="0" memberValueDatatype="130" unbalanced="0"/>
    <cacheHierarchy uniqueName="[ARDocuments].[Terms]" caption="Terms" attribute="1" defaultMemberUniqueName="[ARDocuments].[Terms].[All]" allUniqueName="[ARDocuments].[Terms].[All]" dimensionUniqueName="[ARDocuments]" displayFolder="" count="0" memberValueDatatype="130" unbalanced="0"/>
    <cacheHierarchy uniqueName="[ARReceipts].[Bank Code]" caption="Bank Code" attribute="1" defaultMemberUniqueName="[ARReceipts].[Bank Code].[All]" allUniqueName="[ARReceipts].[Bank Code].[All]" dimensionUniqueName="[ARReceipts]" displayFolder="" count="0" memberValueDatatype="130" unbalanced="0"/>
    <cacheHierarchy uniqueName="[ARReceipts].[Batch Number]" caption="Batch Number" attribute="1" defaultMemberUniqueName="[ARReceipts].[Batch Number].[All]" allUniqueName="[ARReceipts].[Batch Number].[All]" dimensionUniqueName="[ARReceipts]" displayFolder="" count="0" memberValueDatatype="5" unbalanced="0"/>
    <cacheHierarchy uniqueName="[ARReceipts].[CheckReceipt No]" caption="CheckReceipt No" attribute="1" defaultMemberUniqueName="[ARReceipts].[CheckReceipt No].[All]" allUniqueName="[ARReceipts].[CheckReceipt No].[All]" dimensionUniqueName="[ARReceipts]" displayFolder="" count="0" memberValueDatatype="130" unbalanced="0"/>
    <cacheHierarchy uniqueName="[ARReceipts].[Customer Number]" caption="Customer Number" attribute="1" defaultMemberUniqueName="[ARReceipts].[Customer Number].[All]" allUniqueName="[ARReceipts].[Customer Number].[All]" dimensionUniqueName="[ARReceipts]" displayFolder="" count="0" memberValueDatatype="130" unbalanced="0"/>
    <cacheHierarchy uniqueName="[ARReceipts].[Deposit Line Number]" caption="Deposit Line Number" attribute="1" defaultMemberUniqueName="[ARReceipts].[Deposit Line Number].[All]" allUniqueName="[ARReceipts].[Deposit Line Number].[All]" dimensionUniqueName="[ARReceipts]" displayFolder="" count="0" memberValueDatatype="3" unbalanced="0"/>
    <cacheHierarchy uniqueName="[ARReceipts].[Deposit Number]" caption="Deposit Number" attribute="1" defaultMemberUniqueName="[ARReceipts].[Deposit Number].[All]" allUniqueName="[ARReceipts].[Deposit Number].[All]" dimensionUniqueName="[ARReceipts]" displayFolder="" count="0" memberValueDatatype="5" unbalanced="0"/>
    <cacheHierarchy uniqueName="[ARReceipts].[Deposit Serial Number]" caption="Deposit Serial Number" attribute="1" defaultMemberUniqueName="[ARReceipts].[Deposit Serial Number].[All]" allUniqueName="[ARReceipts].[Deposit Serial Number].[All]" dimensionUniqueName="[ARReceipts]" displayFolder="" count="0" memberValueDatatype="3" unbalanced="0"/>
    <cacheHierarchy uniqueName="[ARReceipts].[Document Number]" caption="Document Number" attribute="1" defaultMemberUniqueName="[ARReceipts].[Document Number].[All]" allUniqueName="[ARReceipts].[Document Number].[All]" dimensionUniqueName="[ARReceipts]" displayFolder="" count="0" memberValueDatatype="130" unbalanced="0"/>
    <cacheHierarchy uniqueName="[ARReceipts].[Entry Number]" caption="Entry Number" attribute="1" defaultMemberUniqueName="[ARReceipts].[Entry Number].[All]" allUniqueName="[ARReceipts].[Entry Number].[All]" dimensionUniqueName="[ARReceipts]" displayFolder="" count="0" memberValueDatatype="5" unbalanced="0"/>
    <cacheHierarchy uniqueName="[ARReceipts].[Payment Number]" caption="Payment Number" attribute="1" defaultMemberUniqueName="[ARReceipts].[Payment Number].[All]" allUniqueName="[ARReceipts].[Payment Number].[All]" dimensionUniqueName="[ARReceipts]" displayFolder="" count="0" memberValueDatatype="5" unbalanced="0"/>
    <cacheHierarchy uniqueName="[ARReceipts].[Posting Date]" caption="Posting Date" attribute="1" time="1" defaultMemberUniqueName="[ARReceipts].[Posting Date].[All]" allUniqueName="[ARReceipts].[Posting Date].[All]" dimensionUniqueName="[ARReceipts]" displayFolder="" count="0" memberValueDatatype="7" unbalanced="0"/>
    <cacheHierarchy uniqueName="[ARReceipts].[Receipt Date]" caption="Receipt Date" attribute="1" time="1" defaultMemberUniqueName="[ARReceipts].[Receipt Date].[All]" allUniqueName="[ARReceipts].[Receipt Date].[All]" dimensionUniqueName="[ARReceipts]" displayFolder="" count="0" memberValueDatatype="7" unbalanced="0"/>
    <cacheHierarchy uniqueName="[ARReceipts].[Sequence No]" caption="Sequence No" attribute="1" defaultMemberUniqueName="[ARReceipts].[Sequence No].[All]" allUniqueName="[ARReceipts].[Sequence No].[All]" dimensionUniqueName="[ARReceipts]" displayFolder="" count="0" memberValueDatatype="5" unbalanced="0"/>
    <cacheHierarchy uniqueName="[ARReceipts].[Src Doc Typ]" caption="Src Doc Typ" attribute="1" defaultMemberUniqueName="[ARReceipts].[Src Doc Typ].[All]" allUniqueName="[ARReceipts].[Src Doc Typ].[All]" dimensionUniqueName="[ARReceipts]" displayFolder="" count="0" memberValueDatatype="2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0" memberValueDatatype="20" unbalanced="0"/>
    <cacheHierarchy uniqueName="[Calendar].[CalendarYearMonth]" caption="CalendarYearMonth" attribute="1" time="1" defaultMemberUniqueName="[Calendar].[CalendarYearMonth].[All]" allUniqueName="[Calendar].[CalendarYearMonth].[All]" dimensionUniqueName="[Calendar]" displayFolder="" count="0" memberValueDatatype="130" unbalanced="0"/>
    <cacheHierarchy uniqueName="[Calendar].[CalendarYearQtr]" caption="CalendarYearQtr" attribute="1" time="1" defaultMemberUniqueName="[Calendar].[CalendarYearQtr].[All]" allUniqueName="[Calendar].[CalendarYearQtr].[All]" dimensionUniqueName="[Calendar]" displayFolder="" count="0" memberValueDatatype="13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OfMonth]" caption="DayOfMonth" attribute="1" time="1" defaultMemberUniqueName="[Calendar].[DayOfMonth].[All]" allUniqueName="[Calendar].[DayOfMonth].[All]" dimensionUniqueName="[Calendar]" displayFolder="" count="0" memberValueDatatype="20" unbalanced="0"/>
    <cacheHierarchy uniqueName="[Calendar].[DayOfWeek]" caption="DayOfWeek" attribute="1" time="1" defaultMemberUniqueName="[Calendar].[DayOfWeek].[All]" allUniqueName="[Calendar].[DayOfWeek].[All]" dimensionUniqueName="[Calendar]" displayFolder="" count="0" memberValueDatatype="20" unbalanced="0"/>
    <cacheHierarchy uniqueName="[Calendar].[DayOfYear]" caption="DayOfYear" attribute="1" time="1" defaultMemberUniqueName="[Calendar].[DayOfYear].[All]" allUniqueName="[Calendar].[DayOfYear].[All]" dimensionUniqueName="[Calendar]" displayFolder="" count="0" memberValueDatatype="20" unbalanced="0"/>
    <cacheHierarchy uniqueName="[Calendar].[IsLastDayOfMonth]" caption="IsLastDayOfMonth" attribute="1" time="1" defaultMemberUniqueName="[Calendar].[IsLastDayOfMonth].[All]" allUniqueName="[Calendar].[IsLastDayOfMonth].[All]" dimensionUniqueName="[Calendar]" displayFolder="" count="0" memberValueDatatype="13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OfYear]" caption="MonthOfYear" attribute="1" time="1" defaultMemberUniqueName="[Calendar].[MonthOfYear].[All]" allUniqueName="[Calendar].[MonthOfYear].[All]" dimensionUniqueName="[Calendar]" displayFolder="" count="0" memberValueDatatype="20" unbalanced="0"/>
    <cacheHierarchy uniqueName="[Calendar].[WeekdayWeekend]" caption="WeekdayWeekend" attribute="1" time="1" defaultMemberUniqueName="[Calendar].[WeekdayWeekend].[All]" allUniqueName="[Calendar].[WeekdayWeekend].[All]" dimensionUniqueName="[Calendar]" displayFolder="" count="0" memberValueDatatype="130" unbalanced="0"/>
    <cacheHierarchy uniqueName="[Calendar].[WeekOfYear]" caption="WeekOfYear" attribute="1" time="1" defaultMemberUniqueName="[Calendar].[WeekOfYear].[All]" allUniqueName="[Calendar].[WeekOfYear].[All]" dimensionUniqueName="[Calendar]" displayFolder="" count="0" memberValueDatatype="20" unbalanced="0"/>
    <cacheHierarchy uniqueName="[Calendar].[YR-MTH]" caption="YR-MTH" attribute="1" time="1" defaultMemberUniqueName="[Calendar].[YR-MTH].[All]" allUniqueName="[Calendar].[YR-MTH].[All]" dimensionUniqueName="[Calendar]" displayFolder="" count="0" memberValueDatatype="130" unbalanced="0"/>
    <cacheHierarchy uniqueName="[COA].[Account Group]" caption="Account Group" attribute="1" defaultMemberUniqueName="[COA].[Account Group].[All]" allUniqueName="[COA].[Account Group].[All]" dimensionUniqueName="[COA]" displayFolder="" count="0" memberValueDatatype="130" unbalanced="0"/>
    <cacheHierarchy uniqueName="[COA].[Account Group Code]" caption="Account Group Code" attribute="1" defaultMemberUniqueName="[COA].[Account Group Code].[All]" allUniqueName="[COA].[Account Group Code].[All]" dimensionUniqueName="[COA]" displayFolder="" count="0" memberValueDatatype="130" unbalanced="0"/>
    <cacheHierarchy uniqueName="[COA].[Account Number]" caption="Account Number" attribute="1" defaultMemberUniqueName="[COA].[Account Number].[All]" allUniqueName="[COA].[Account Number].[All]" dimensionUniqueName="[COA]" displayFolder="" count="0" memberValueDatatype="130" unbalanced="0"/>
    <cacheHierarchy uniqueName="[COA].[Account Segment Code 1]" caption="Account Segment Code 1" attribute="1" defaultMemberUniqueName="[COA].[Account Segment Code 1].[All]" allUniqueName="[COA].[Account Segment Code 1].[All]" dimensionUniqueName="[COA]" displayFolder="" count="0" memberValueDatatype="130" unbalanced="0"/>
    <cacheHierarchy uniqueName="[COA].[Account Segment Code 2]" caption="Account Segment Code 2" attribute="1" defaultMemberUniqueName="[COA].[Account Segment Code 2].[All]" allUniqueName="[COA].[Account Segment Code 2].[All]" dimensionUniqueName="[COA]" displayFolder="" count="0" memberValueDatatype="130" unbalanced="0"/>
    <cacheHierarchy uniqueName="[COA].[Account Segment Code 3]" caption="Account Segment Code 3" attribute="1" defaultMemberUniqueName="[COA].[Account Segment Code 3].[All]" allUniqueName="[COA].[Account Segment Code 3].[All]" dimensionUniqueName="[COA]" displayFolder="" count="0" memberValueDatatype="130" unbalanced="0"/>
    <cacheHierarchy uniqueName="[COA].[Account Type]" caption="Account Type" attribute="1" defaultMemberUniqueName="[COA].[Account Type].[All]" allUniqueName="[COA].[Account Type].[All]" dimensionUniqueName="[COA]" displayFolder="" count="0" memberValueDatatype="130" unbalanced="0"/>
    <cacheHierarchy uniqueName="[COA].[Description]" caption="Description" attribute="1" defaultMemberUniqueName="[COA].[Description].[All]" allUniqueName="[COA].[Description].[All]" dimensionUniqueName="[COA]" displayFolder="" count="0" memberValueDatatype="130" unbalanced="0"/>
    <cacheHierarchy uniqueName="[COA].[Normal Balance]" caption="Normal Balance" attribute="1" defaultMemberUniqueName="[COA].[Normal Balance].[All]" allUniqueName="[COA].[Normal Balance].[All]" dimensionUniqueName="[COA]" displayFolder="" count="0" memberValueDatatype="3" unbalanced="0"/>
    <cacheHierarchy uniqueName="[COA].[Quantities Allowed]" caption="Quantities Allowed" attribute="1" defaultMemberUniqueName="[COA].[Quantities Allowed].[All]" allUniqueName="[COA].[Quantities Allowed].[All]" dimensionUniqueName="[COA]" displayFolder="" count="0" memberValueDatatype="130" unbalanced="0"/>
    <cacheHierarchy uniqueName="[COA].[Status]" caption="Status" attribute="1" defaultMemberUniqueName="[COA].[Status].[All]" allUniqueName="[COA].[Status].[All]" dimensionUniqueName="[COA]" displayFolder="" count="0" memberValueDatatype="130" unbalanced="0"/>
    <cacheHierarchy uniqueName="[COA].[Structure Code]" caption="Structure Code" attribute="1" defaultMemberUniqueName="[COA].[Structure Code].[All]" allUniqueName="[COA].[Structure Code].[All]" dimensionUniqueName="[COA]" displayFolder="" count="0" memberValueDatatype="130" unbalanced="0"/>
    <cacheHierarchy uniqueName="[Customer Group].[Account Set]" caption="Account Set" attribute="1" defaultMemberUniqueName="[Customer Group].[Account Set].[All]" allUniqueName="[Customer Group].[Account Set].[All]" dimensionUniqueName="[Customer Group]" displayFolder="" count="0" memberValueDatatype="130" unbalanced="0"/>
    <cacheHierarchy uniqueName="[Customer Group].[Description]" caption="Description" attribute="1" defaultMemberUniqueName="[Customer Group].[Description].[All]" allUniqueName="[Customer Group].[Description].[All]" dimensionUniqueName="[Customer Group]" displayFolder="" count="0" memberValueDatatype="130" unbalanced="0"/>
    <cacheHierarchy uniqueName="[Customer Group].[Group Code]" caption="Group Code" attribute="1" defaultMemberUniqueName="[Customer Group].[Group Code].[All]" allUniqueName="[Customer Group].[Group Code].[All]" dimensionUniqueName="[Customer Group]" displayFolder="" count="0" memberValueDatatype="130" unbalanced="0"/>
    <cacheHierarchy uniqueName="[Customer Group].[Status]" caption="Status" attribute="1" defaultMemberUniqueName="[Customer Group].[Status].[All]" allUniqueName="[Customer Group].[Status].[All]" dimensionUniqueName="[Customer Group]" displayFolder="" count="0" memberValueDatatype="130" unbalanced="0"/>
    <cacheHierarchy uniqueName="[Customer Group].[Terms]" caption="Terms" attribute="1" defaultMemberUniqueName="[Customer Group].[Terms].[All]" allUniqueName="[Customer Group].[Terms].[All]" dimensionUniqueName="[Customer Group]" displayFolder="" count="0" memberValueDatatype="130" unbalanced="0"/>
    <cacheHierarchy uniqueName="[Customers].[Account Set]" caption="Account Set" attribute="1" defaultMemberUniqueName="[Customers].[Account Set].[All]" allUniqueName="[Customers].[Account Set].[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ntact]" caption="Contact" attribute="1" defaultMemberUniqueName="[Customers].[Contact].[All]" allUniqueName="[Customers].[Contact].[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redit Limit]" caption="Credit Limit" attribute="1" defaultMemberUniqueName="[Customers].[Credit Limit].[All]" allUniqueName="[Customers].[Credit Limit].[All]" dimensionUniqueName="[Customers]" displayFolder="" count="0" memberValueDatatype="5" unbalanced="0"/>
    <cacheHierarchy uniqueName="[Customers].[Customer Name]" caption="Customer Name" attribute="1" defaultMemberUniqueName="[Customers].[Customer Name].[All]" allUniqueName="[Customers].[Customer Name].[All]" dimensionUniqueName="[Customers]" displayFolder="" count="0" memberValueDatatype="130" unbalanced="0"/>
    <cacheHierarchy uniqueName="[Customers].[Customer Number]" caption="Customer Number" attribute="1" defaultMemberUniqueName="[Customers].[Customer Number].[All]" allUniqueName="[Customers].[Customer Number].[All]" dimensionUniqueName="[Customers]" displayFolder="" count="0" memberValueDatatype="130" unbalanced="0"/>
    <cacheHierarchy uniqueName="[Customers].[Customer Short Name]" caption="Customer Short Name" attribute="1" defaultMemberUniqueName="[Customers].[Customer Short Name].[All]" allUniqueName="[Customers].[Customer Short Name].[All]" dimensionUniqueName="[Customers]" displayFolder="" count="0" memberValueDatatype="130" unbalanced="0"/>
    <cacheHierarchy uniqueName="[Customers].[Group Code]" caption="Group Code" attribute="1" defaultMemberUniqueName="[Customers].[Group Code].[All]" allUniqueName="[Customers].[Group Code].[All]" dimensionUniqueName="[Customers]" displayFolder="" count="0" memberValueDatatype="130" unbalanced="0"/>
    <cacheHierarchy uniqueName="[Customers].[National Account]" caption="National Account" attribute="1" defaultMemberUniqueName="[Customers].[National Account].[All]" allUniqueName="[Customers].[National Account].[All]" dimensionUniqueName="[Customers]" displayFolder="" count="0" memberValueDatatype="130" unbalanced="0"/>
    <cacheHierarchy uniqueName="[Customers].[On Hold]" caption="On Hold" attribute="1" defaultMemberUniqueName="[Customers].[On Hold].[All]" allUniqueName="[Customers].[On Hold].[All]" dimensionUniqueName="[Customers]" displayFolder="" count="0" memberValueDatatype="130" unbalanced="0"/>
    <cacheHierarchy uniqueName="[Customers].[Price List]" caption="Price List" attribute="1" defaultMemberUniqueName="[Customers].[Price List].[All]" allUniqueName="[Customers].[Price List].[All]" dimensionUniqueName="[Customers]" displayFolder="" count="0" memberValueDatatype="130" unbalanced="0"/>
    <cacheHierarchy uniqueName="[Customers].[State]" caption="State" attribute="1" defaultMemberUniqueName="[Customers].[State].[All]" allUniqueName="[Customers].[State].[All]" dimensionUniqueName="[Customers]" displayFolder="" count="0" memberValueDatatype="130" unbalanced="0"/>
    <cacheHierarchy uniqueName="[Customers].[Status]" caption="Status" attribute="1" defaultMemberUniqueName="[Customers].[Status].[All]" allUniqueName="[Customers].[Status].[All]" dimensionUniqueName="[Customers]" displayFolder="" count="0" memberValueDatatype="130" unbalanced="0"/>
    <cacheHierarchy uniqueName="[Customers].[Terms]" caption="Terms" attribute="1" defaultMemberUniqueName="[Customers].[Terms].[All]" allUniqueName="[Customers].[Terms].[All]" dimensionUniqueName="[Customers]" displayFolder="" count="0" memberValueDatatype="130" unbalanced="0"/>
    <cacheHierarchy uniqueName="[Customers].[Territory]" caption="Territory" attribute="1" defaultMemberUniqueName="[Customers].[Territory].[All]" allUniqueName="[Customers].[Territory].[All]" dimensionUniqueName="[Customers]" displayFolder="" count="0" memberValueDatatype="130" unbalanced="0"/>
    <cacheHierarchy uniqueName="[Customers].[Zip]" caption="Zip" attribute="1" defaultMemberUniqueName="[Customers].[Zip].[All]" allUniqueName="[Customers].[Zip].[All]" dimensionUniqueName="[Customers]" displayFolder="" count="0" memberValueDatatype="130" unbalanced="0"/>
    <cacheHierarchy uniqueName="[DocumentType].[DocTyp]" caption="DocTyp" attribute="1" defaultMemberUniqueName="[DocumentType].[DocTyp].[All]" allUniqueName="[DocumentType].[DocTyp].[All]" dimensionUniqueName="[DocumentType]" displayFolder="" count="2" memberValueDatatype="130" unbalanced="0">
      <fieldsUsage count="2">
        <fieldUsage x="-1"/>
        <fieldUsage x="12"/>
      </fieldsUsage>
    </cacheHierarchy>
    <cacheHierarchy uniqueName="[DocumentType].[Document Type]" caption="Document Type" attribute="1" defaultMemberUniqueName="[DocumentType].[Document Type].[All]" allUniqueName="[DocumentType].[Document Type].[All]" dimensionUniqueName="[DocumentType]" displayFolder="" count="0" memberValueDatatype="130" unbalanced="0"/>
    <cacheHierarchy uniqueName="[GL Entries].[Batch]" caption="Batch" attribute="1" defaultMemberUniqueName="[GL Entries].[Batch].[All]" allUniqueName="[GL Entries].[Batch].[All]" dimensionUniqueName="[GL Entries]" displayFolder="" count="0" memberValueDatatype="130" unbalanced="0"/>
    <cacheHierarchy uniqueName="[GL Entries].[Batch Type]" caption="Batch Type" attribute="1" defaultMemberUniqueName="[GL Entries].[Batch Type].[All]" allUniqueName="[GL Entries].[Batch Type].[All]" dimensionUniqueName="[GL Entries]" displayFolder="" count="0" memberValueDatatype="130" unbalanced="0"/>
    <cacheHierarchy uniqueName="[GL Entries].[BatchStatus]" caption="BatchStatus" attribute="1" defaultMemberUniqueName="[GL Entries].[BatchStatus].[All]" allUniqueName="[GL Entries].[BatchStatus].[All]" dimensionUniqueName="[GL Entries]" displayFolder="" count="0" memberValueDatatype="130" unbalanced="0"/>
    <cacheHierarchy uniqueName="[GL Entries].[Edited By]" caption="Edited By" attribute="1" defaultMemberUniqueName="[GL Entries].[Edited By].[All]" allUniqueName="[GL Entries].[Edited By].[All]" dimensionUniqueName="[GL Entries]" displayFolder="" count="0" memberValueDatatype="130" unbalanced="0"/>
    <cacheHierarchy uniqueName="[GL Entries].[Entry]" caption="Entry" attribute="1" defaultMemberUniqueName="[GL Entries].[Entry].[All]" allUniqueName="[GL Entries].[Entry].[All]" dimensionUniqueName="[GL Entries]" displayFolder="" count="0" memberValueDatatype="130" unbalanced="0"/>
    <cacheHierarchy uniqueName="[GL Entries].[Entry Date]" caption="Entry Date" attribute="1" defaultMemberUniqueName="[GL Entries].[Entry Date].[All]" allUniqueName="[GL Entries].[Entry Date].[All]" dimensionUniqueName="[GL Entries]" displayFolder="" count="0" memberValueDatatype="5" unbalanced="0"/>
    <cacheHierarchy uniqueName="[GL Entries].[Fiscal Period]" caption="Fiscal Period" attribute="1" defaultMemberUniqueName="[GL Entries].[Fiscal Period].[All]" allUniqueName="[GL Entries].[Fiscal Period].[All]" dimensionUniqueName="[GL Entries]" displayFolder="" count="0" memberValueDatatype="130" unbalanced="0"/>
    <cacheHierarchy uniqueName="[GL Entries].[Fiscal Year]" caption="Fiscal Year" attribute="1" defaultMemberUniqueName="[GL Entries].[Fiscal Year].[All]" allUniqueName="[GL Entries].[Fiscal Year].[All]" dimensionUniqueName="[GL Entries]" displayFolder="" count="0" memberValueDatatype="130" unbalanced="0"/>
    <cacheHierarchy uniqueName="[GL Entries].[Posting Sequence]" caption="Posting Sequence" attribute="1" defaultMemberUniqueName="[GL Entries].[Posting Sequence].[All]" allUniqueName="[GL Entries].[Posting Sequence].[All]" dimensionUniqueName="[GL Entries]" displayFolder="" count="0" memberValueDatatype="130" unbalanced="0"/>
    <cacheHierarchy uniqueName="[GL Entries].[Source Ledger]" caption="Source Ledger" attribute="1" defaultMemberUniqueName="[GL Entries].[Source Ledger].[All]" allUniqueName="[GL Entries].[Source Ledger].[All]" dimensionUniqueName="[GL Entries]" displayFolder="" count="0" memberValueDatatype="130" unbalanced="0"/>
    <cacheHierarchy uniqueName="[GL Entries].[Source Type]" caption="Source Type" attribute="1" defaultMemberUniqueName="[GL Entries].[Source Type].[All]" allUniqueName="[GL Entries].[Source Type].[All]" dimensionUniqueName="[GL Entries]" displayFolder="" count="0" memberValueDatatype="130" unbalanced="0"/>
    <cacheHierarchy uniqueName="[TimeCalc].[Calculation]" caption="Calculation" attribute="1" defaultMemberUniqueName="[TimeCalc].[Calculation].[All]" allUniqueName="[TimeCalc].[Calculation].[All]" dimensionUniqueName="[TimeCalc]" displayFolder="" count="0" memberValueDatatype="130" unbalanced="0"/>
    <cacheHierarchy uniqueName="[TimeCalc].[Comparison]" caption="Comparison" attribute="1" defaultMemberUniqueName="[TimeCalc].[Comparison].[All]" allUniqueName="[TimeCalc].[Comparison].[All]" dimensionUniqueName="[TimeCalc]" displayFolder="" count="0" memberValueDatatype="130" unbalanced="0"/>
    <cacheHierarchy uniqueName="[TransactionType].[Transaction Type]" caption="Transaction Type" attribute="1" defaultMemberUniqueName="[TransactionType].[Transaction Type].[All]" allUniqueName="[TransactionType].[Transaction Type].[All]" dimensionUniqueName="[TransactionType]" displayFolder="" count="0" memberValueDatatype="130" unbalanced="0"/>
    <cacheHierarchy uniqueName="[Vendor].[Account Set]" caption="Account Set" attribute="1" defaultMemberUniqueName="[Vendor].[Account Set].[All]" allUniqueName="[Vendor].[Account Set].[All]" dimensionUniqueName="[Vendor]" displayFolder="" count="0" memberValueDatatype="130" unbalanced="0"/>
    <cacheHierarchy uniqueName="[Vendor].[Bank Code]" caption="Bank Code" attribute="1" defaultMemberUniqueName="[Vendor].[Bank Code].[All]" allUniqueName="[Vendor].[Bank Code].[All]" dimensionUniqueName="[Vendor]" displayFolder="" count="0" memberValueDatatype="130" unbalanced="0"/>
    <cacheHierarchy uniqueName="[Vendor].[City]" caption="City" attribute="1" defaultMemberUniqueName="[Vendor].[City].[All]" allUniqueName="[Vendor].[City].[All]" dimensionUniqueName="[Vendor]" displayFolder="" count="0" memberValueDatatype="130" unbalanced="0"/>
    <cacheHierarchy uniqueName="[Vendor].[Contact]" caption="Contact" attribute="1" defaultMemberUniqueName="[Vendor].[Contact].[All]" allUniqueName="[Vendor].[Contact].[All]" dimensionUniqueName="[Vendor]" displayFolder="" count="0" memberValueDatatype="130" unbalanced="0"/>
    <cacheHierarchy uniqueName="[Vendor].[Country]" caption="Country" attribute="1" defaultMemberUniqueName="[Vendor].[Country].[All]" allUniqueName="[Vendor].[Country].[All]" dimensionUniqueName="[Vendor]" displayFolder="" count="0" memberValueDatatype="130" unbalanced="0"/>
    <cacheHierarchy uniqueName="[Vendor].[Credit Limit]" caption="Credit Limit" attribute="1" defaultMemberUniqueName="[Vendor].[Credit Limit].[All]" allUniqueName="[Vendor].[Credit Limit].[All]" dimensionUniqueName="[Vendor]" displayFolder="" count="0" memberValueDatatype="5" unbalanced="0"/>
    <cacheHierarchy uniqueName="[Vendor].[Group Code]" caption="Group Code" attribute="1" defaultMemberUniqueName="[Vendor].[Group Code].[All]" allUniqueName="[Vendor].[Group Code].[All]" dimensionUniqueName="[Vendor]" displayFolder="" count="0" memberValueDatatype="130" unbalanced="0"/>
    <cacheHierarchy uniqueName="[Vendor].[On Hold]" caption="On Hold" attribute="1" defaultMemberUniqueName="[Vendor].[On Hold].[All]" allUniqueName="[Vendor].[On Hold].[All]" dimensionUniqueName="[Vendor]" displayFolder="" count="0" memberValueDatatype="130" unbalanced="0"/>
    <cacheHierarchy uniqueName="[Vendor].[State]" caption="State" attribute="1" defaultMemberUniqueName="[Vendor].[State].[All]" allUniqueName="[Vendor].[State].[All]" dimensionUniqueName="[Vendor]" displayFolder="" count="0" memberValueDatatype="130" unbalanced="0"/>
    <cacheHierarchy uniqueName="[Vendor].[Status]" caption="Status" attribute="1" defaultMemberUniqueName="[Vendor].[Status].[All]" allUniqueName="[Vendor].[Status].[All]" dimensionUniqueName="[Vendor]" displayFolder="" count="0" memberValueDatatype="130" unbalanced="0"/>
    <cacheHierarchy uniqueName="[Vendor].[Terms]" caption="Terms" attribute="1" defaultMemberUniqueName="[Vendor].[Terms].[All]" allUniqueName="[Vendor].[Terms].[All]" dimensionUniqueName="[Vendor]" displayFolder="" count="0" memberValueDatatype="130" unbalanced="0"/>
    <cacheHierarchy uniqueName="[Vendor].[Vendor Name]" caption="Vendor Name" attribute="1" defaultMemberUniqueName="[Vendor].[Vendor Name].[All]" allUniqueName="[Vendor].[Vendor Name].[All]" dimensionUniqueName="[Vendor]" displayFolder="" count="0" memberValueDatatype="130" unbalanced="0"/>
    <cacheHierarchy uniqueName="[Vendor].[Vendor Number]" caption="Vendor Number" attribute="1" defaultMemberUniqueName="[Vendor].[Vendor Number].[All]" allUniqueName="[Vendor].[Vendor Number].[All]" dimensionUniqueName="[Vendor]" displayFolder="" count="0" memberValueDatatype="130" unbalanced="0"/>
    <cacheHierarchy uniqueName="[Vendor].[Vendor Short Name]" caption="Vendor Short Name" attribute="1" defaultMemberUniqueName="[Vendor].[Vendor Short Name].[All]" allUniqueName="[Vendor].[Vendor Short Name].[All]" dimensionUniqueName="[Vendor]" displayFolder="" count="0" memberValueDatatype="130" unbalanced="0"/>
    <cacheHierarchy uniqueName="[Vendor].[Zip]" caption="Zip" attribute="1" defaultMemberUniqueName="[Vendor].[Zip].[All]" allUniqueName="[Vendor].[Zip].[All]" dimensionUniqueName="[Vendor]" displayFolder="" count="0" memberValueDatatype="130" unbalanced="0"/>
    <cacheHierarchy uniqueName="[Vendor Group].[Account Set]" caption="Account Set" attribute="1" defaultMemberUniqueName="[Vendor Group].[Account Set].[All]" allUniqueName="[Vendor Group].[Account Set].[All]" dimensionUniqueName="[Vendor Group]" displayFolder="" count="0" memberValueDatatype="130" unbalanced="0"/>
    <cacheHierarchy uniqueName="[Vendor Group].[Description]" caption="Description" attribute="1" defaultMemberUniqueName="[Vendor Group].[Description].[All]" allUniqueName="[Vendor Group].[Description].[All]" dimensionUniqueName="[Vendor Group]" displayFolder="" count="0" memberValueDatatype="130" unbalanced="0"/>
    <cacheHierarchy uniqueName="[Vendor Group].[Group Code]" caption="Group Code" attribute="1" defaultMemberUniqueName="[Vendor Group].[Group Code].[All]" allUniqueName="[Vendor Group].[Group Code].[All]" dimensionUniqueName="[Vendor Group]" displayFolder="" count="0" memberValueDatatype="130" unbalanced="0"/>
    <cacheHierarchy uniqueName="[Vendor Group].[Status]" caption="Status" attribute="1" defaultMemberUniqueName="[Vendor Group].[Status].[All]" allUniqueName="[Vendor Group].[Status].[All]" dimensionUniqueName="[Vendor Group]" displayFolder="" count="0" memberValueDatatype="130" unbalanced="0"/>
    <cacheHierarchy uniqueName="[Vendor Group].[Terms]" caption="Terms" attribute="1" defaultMemberUniqueName="[Vendor Group].[Terms].[All]" allUniqueName="[Vendor Group].[Terms].[All]" dimensionUniqueName="[Vendor Group]" displayFolder="" count="0" memberValueDatatype="130" unbalanced="0"/>
    <cacheHierarchy uniqueName="[Actual Budget].[Actual]" caption="Actual" attribute="1" defaultMemberUniqueName="[Actual Budget].[Actual].[All]" allUniqueName="[Actual Budget].[Actual].[All]" dimensionUniqueName="[Actual Budget]" displayFolder="" count="0" memberValueDatatype="5" unbalanced="0" hidden="1"/>
    <cacheHierarchy uniqueName="[Actual Budget].[Budget1]" caption="Budget1" attribute="1" defaultMemberUniqueName="[Actual Budget].[Budget1].[All]" allUniqueName="[Actual Budget].[Budget1].[All]" dimensionUniqueName="[Actual Budget]" displayFolder="" count="0" memberValueDatatype="5" unbalanced="0" hidden="1"/>
    <cacheHierarchy uniqueName="[Actual Budget].[Budget2]" caption="Budget2" attribute="1" defaultMemberUniqueName="[Actual Budget].[Budget2].[All]" allUniqueName="[Actual Budget].[Budget2].[All]" dimensionUniqueName="[Actual Budget]" displayFolder="" count="0" memberValueDatatype="5" unbalanced="0" hidden="1"/>
    <cacheHierarchy uniqueName="[Actual Budget].[Budget3]" caption="Budget3" attribute="1" defaultMemberUniqueName="[Actual Budget].[Budget3].[All]" allUniqueName="[Actual Budget].[Budget3].[All]" dimensionUniqueName="[Actual Budget]" displayFolder="" count="0" memberValueDatatype="5" unbalanced="0" hidden="1"/>
    <cacheHierarchy uniqueName="[Actual Budget].[Budget4]" caption="Budget4" attribute="1" defaultMemberUniqueName="[Actual Budget].[Budget4].[All]" allUniqueName="[Actual Budget].[Budget4].[All]" dimensionUniqueName="[Actual Budget]" displayFolder="" count="0" memberValueDatatype="5" unbalanced="0" hidden="1"/>
    <cacheHierarchy uniqueName="[Actual Budget].[Budget5]" caption="Budget5" attribute="1" defaultMemberUniqueName="[Actual Budget].[Budget5].[All]" allUniqueName="[Actual Budget].[Budget5].[All]" dimensionUniqueName="[Actual Budget]" displayFolder="" count="0" memberValueDatatype="5" unbalanced="0" hidden="1"/>
    <cacheHierarchy uniqueName="[Actual Budget].[Date]" caption="Date" attribute="1" time="1" defaultMemberUniqueName="[Actual Budget].[Date].[All]" allUniqueName="[Actual Budget].[Date].[All]" dimensionUniqueName="[Actual Budget]" displayFolder="" count="0" memberValueDatatype="7" unbalanced="0" hidden="1"/>
    <cacheHierarchy uniqueName="[Actual Budget].[Unformatted Account]" caption="Unformatted Account" attribute="1" defaultMemberUniqueName="[Actual Budget].[Unformatted Account].[All]" allUniqueName="[Actual Budget].[Unformatted Account].[All]" dimensionUniqueName="[Actual Budget]" displayFolder="" count="0" memberValueDatatype="130" unbalanced="0" hidden="1"/>
    <cacheHierarchy uniqueName="[AgeAsOf].[Age As Of]" caption="Age As Of" attribute="1" time="1" defaultMemberUniqueName="[AgeAsOf].[Age As Of].[All]" allUniqueName="[AgeAsOf].[Age As Of].[All]" dimensionUniqueName="[AgeAsOf]" displayFolder="" count="0" memberValueDatatype="7" unbalanced="0" hidden="1"/>
    <cacheHierarchy uniqueName="[AgeAsOf].[Age-As-Of Day]" caption="Age-As-Of Day" attribute="1" defaultMemberUniqueName="[AgeAsOf].[Age-As-Of Day].[All]" allUniqueName="[AgeAsOf].[Age-As-Of Day].[All]" dimensionUniqueName="[AgeAsOf]" displayFolder="" count="2" memberValueDatatype="20" unbalanced="0" hidden="1">
      <fieldsUsage count="2">
        <fieldUsage x="-1"/>
        <fieldUsage x="11"/>
      </fieldsUsage>
    </cacheHierarchy>
    <cacheHierarchy uniqueName="[AgeAsOf].[Age-As-Of Month]" caption="Age-As-Of Month" attribute="1" defaultMemberUniqueName="[AgeAsOf].[Age-As-Of Month].[All]" allUniqueName="[AgeAsOf].[Age-As-Of Month].[All]" dimensionUniqueName="[AgeAsOf]" displayFolder="" count="2" memberValueDatatype="20" unbalanced="0" hidden="1">
      <fieldsUsage count="2">
        <fieldUsage x="-1"/>
        <fieldUsage x="10"/>
      </fieldsUsage>
    </cacheHierarchy>
    <cacheHierarchy uniqueName="[AgeAsOf].[Age-As-Of Year]" caption="Age-As-Of Year" attribute="1" defaultMemberUniqueName="[AgeAsOf].[Age-As-Of Year].[All]" allUniqueName="[AgeAsOf].[Age-As-Of Year].[All]" dimensionUniqueName="[AgeAsOf]" displayFolder="" count="2" memberValueDatatype="20" unbalanced="0" hidden="1">
      <fieldsUsage count="2">
        <fieldUsage x="-1"/>
        <fieldUsage x="9"/>
      </fieldsUsage>
    </cacheHierarchy>
    <cacheHierarchy uniqueName="[AgingPeriods].[Aging Period]" caption="Aging Period" attribute="1" defaultMemberUniqueName="[AgingPeriods].[Aging Period].[All]" allUniqueName="[AgingPeriods].[Aging Period].[All]" dimensionUniqueName="[AgingPeriods]" displayFolder="" count="0" memberValueDatatype="20" unbalanced="0" hidden="1"/>
    <cacheHierarchy uniqueName="[AgingPeriods].[From]" caption="From" attribute="1" defaultMemberUniqueName="[AgingPeriods].[From].[All]" allUniqueName="[AgingPeriods].[From].[All]" dimensionUniqueName="[AgingPeriods]" displayFolder="" count="0" memberValueDatatype="20" unbalanced="0" hidden="1"/>
    <cacheHierarchy uniqueName="[AgingPeriods].[Name]" caption="Name" attribute="1" defaultMemberUniqueName="[AgingPeriods].[Name].[All]" allUniqueName="[AgingPeriods].[Name].[All]" dimensionUniqueName="[AgingPeriods]" displayFolder="" count="0" memberValueDatatype="130" unbalanced="0" hidden="1"/>
    <cacheHierarchy uniqueName="[AgingPeriods].[To]" caption="To" attribute="1" defaultMemberUniqueName="[AgingPeriods].[To].[All]" allUniqueName="[AgingPeriods].[To].[All]" dimensionUniqueName="[AgingPeriods]" displayFolder="" count="0" memberValueDatatype="20" unbalanced="0" hidden="1"/>
    <cacheHierarchy uniqueName="[APDocuments].[Document Type]" caption="Document Type" attribute="1" defaultMemberUniqueName="[APDocuments].[Document Type].[All]" allUniqueName="[APDocuments].[Document Type].[All]" dimensionUniqueName="[APDocuments]" displayFolder="" count="0" memberValueDatatype="2" unbalanced="0" hidden="1"/>
    <cacheHierarchy uniqueName="[APDocuments].[Original Amount]" caption="Original Amount" attribute="1" defaultMemberUniqueName="[APDocuments].[Original Amount].[All]" allUniqueName="[APDocuments].[Original Amount].[All]" dimensionUniqueName="[APDocuments]" displayFolder="" count="0" memberValueDatatype="5" unbalanced="0" hidden="1"/>
    <cacheHierarchy uniqueName="[APDocuments].[Transaction Type]" caption="Transaction Type" attribute="1" defaultMemberUniqueName="[APDocuments].[Transaction Type].[All]" allUniqueName="[APDocuments].[Transaction Type].[All]" dimensionUniqueName="[APDocuments]" displayFolder="" count="0" memberValueDatatype="2" unbalanced="0" hidden="1"/>
    <cacheHierarchy uniqueName="[APDocuments].[UNIQ]" caption="UNIQ" attribute="1" defaultMemberUniqueName="[APDocuments].[UNIQ].[All]" allUniqueName="[APDocuments].[UNIQ].[All]" dimensionUniqueName="[APDocuments]" displayFolder="" count="0" memberValueDatatype="130" unbalanced="0" hidden="1"/>
    <cacheHierarchy uniqueName="[APPayments].[Document Type]" caption="Document Type" attribute="1" defaultMemberUniqueName="[APPayments].[Document Type].[All]" allUniqueName="[APPayments].[Document Type].[All]" dimensionUniqueName="[APPayments]" displayFolder="" count="0" memberValueDatatype="2" unbalanced="0" hidden="1"/>
    <cacheHierarchy uniqueName="[APPayments].[Receipt Amount]" caption="Receipt Amount" attribute="1" defaultMemberUniqueName="[APPayments].[Receipt Amount].[All]" allUniqueName="[APPayments].[Receipt Amount].[All]" dimensionUniqueName="[APPayments]" displayFolder="" count="0" memberValueDatatype="5" unbalanced="0" hidden="1"/>
    <cacheHierarchy uniqueName="[APPayments].[Transaction Type]" caption="Transaction Type" attribute="1" defaultMemberUniqueName="[APPayments].[Transaction Type].[All]" allUniqueName="[APPayments].[Transaction Type].[All]" dimensionUniqueName="[APPayments]" displayFolder="" count="0" memberValueDatatype="2" unbalanced="0" hidden="1"/>
    <cacheHierarchy uniqueName="[APPayments].[UNIQ]" caption="UNIQ" attribute="1" defaultMemberUniqueName="[APPayments].[UNIQ].[All]" allUniqueName="[APPayments].[UNIQ].[All]" dimensionUniqueName="[APPayments]" displayFolder="" count="0" memberValueDatatype="130" unbalanced="0" hidden="1"/>
    <cacheHierarchy uniqueName="[ARDocuments].[Document Type]" caption="Document Type" attribute="1" defaultMemberUniqueName="[ARDocuments].[Document Type].[All]" allUniqueName="[ARDocuments].[Document Type].[All]" dimensionUniqueName="[ARDocuments]" displayFolder="" count="0" memberValueDatatype="2" unbalanced="0" hidden="1"/>
    <cacheHierarchy uniqueName="[ARDocuments].[Original Amount]" caption="Original Amount" attribute="1" defaultMemberUniqueName="[ARDocuments].[Original Amount].[All]" allUniqueName="[ARDocuments].[Original Amount].[All]" dimensionUniqueName="[ARDocuments]" displayFolder="" count="0" memberValueDatatype="5" unbalanced="0" hidden="1"/>
    <cacheHierarchy uniqueName="[ARDocuments].[Remaining Amount]" caption="Remaining Amount" attribute="1" defaultMemberUniqueName="[ARDocuments].[Remaining Amount].[All]" allUniqueName="[ARDocuments].[Remaining Amount].[All]" dimensionUniqueName="[ARDocuments]" displayFolder="" count="0" memberValueDatatype="5" unbalanced="0" hidden="1"/>
    <cacheHierarchy uniqueName="[ARDocuments].[Transaction Type]" caption="Transaction Type" attribute="1" defaultMemberUniqueName="[ARDocuments].[Transaction Type].[All]" allUniqueName="[ARDocuments].[Transaction Type].[All]" dimensionUniqueName="[ARDocuments]" displayFolder="" count="0" memberValueDatatype="2" unbalanced="0" hidden="1"/>
    <cacheHierarchy uniqueName="[ARDocuments].[UNIQ]" caption="UNIQ" attribute="1" defaultMemberUniqueName="[ARDocuments].[UNIQ].[All]" allUniqueName="[ARDocuments].[UNIQ].[All]" dimensionUniqueName="[ARDocuments]" displayFolder="" count="0" memberValueDatatype="130" unbalanced="0" hidden="1"/>
    <cacheHierarchy uniqueName="[ARReceipts].[Document Type]" caption="Document Type" attribute="1" defaultMemberUniqueName="[ARReceipts].[Document Type].[All]" allUniqueName="[ARReceipts].[Document Type].[All]" dimensionUniqueName="[ARReceipts]" displayFolder="" count="0" memberValueDatatype="2" unbalanced="0" hidden="1"/>
    <cacheHierarchy uniqueName="[ARReceipts].[Receipt Amount]" caption="Receipt Amount" attribute="1" defaultMemberUniqueName="[ARReceipts].[Receipt Amount].[All]" allUniqueName="[ARReceipts].[Receipt Amount].[All]" dimensionUniqueName="[ARReceipts]" displayFolder="" count="0" memberValueDatatype="5" unbalanced="0" hidden="1"/>
    <cacheHierarchy uniqueName="[ARReceipts].[Transaction Type]" caption="Transaction Type" attribute="1" defaultMemberUniqueName="[ARReceipts].[Transaction Type].[All]" allUniqueName="[ARReceipts].[Transaction Type].[All]" dimensionUniqueName="[ARReceipts]" displayFolder="" count="0" memberValueDatatype="2" unbalanced="0" hidden="1"/>
    <cacheHierarchy uniqueName="[ARReceipts].[UNIQ]" caption="UNIQ" attribute="1" defaultMemberUniqueName="[ARReceipts].[UNIQ].[All]" allUniqueName="[ARReceipts].[UNIQ].[All]" dimensionUniqueName="[ARReceipts]" displayFolder="" count="0" memberValueDatatype="130" unbalanced="0" hidden="1"/>
    <cacheHierarchy uniqueName="[Calendar].[DateKey]" caption="DateKey" attribute="1" time="1" defaultMemberUniqueName="[Calendar].[DateKey].[All]" allUniqueName="[Calendar].[DateKey].[All]" dimensionUniqueName="[Calendar]" displayFolder="" count="0" memberValueDatatype="130" unbalanced="0" hidden="1"/>
    <cacheHierarchy uniqueName="[Calendar].[TransDate]" caption="TransDate" attribute="1" time="1" keyAttribute="1" defaultMemberUniqueName="[Calendar].[TransDate].[All]" allUniqueName="[Calendar].[TransDate].[All]" dimensionUniqueName="[Calendar]" displayFolder="" count="0" memberValueDatatype="7" unbalanced="0" hidden="1"/>
    <cacheHierarchy uniqueName="[COA].[Unformatted Account]" caption="Unformatted Account" attribute="1" defaultMemberUniqueName="[COA].[Unformatted Account].[All]" allUniqueName="[COA].[Unformatted Account].[All]" dimensionUniqueName="[COA]" displayFolder="" count="0" memberValueDatatype="130" unbalanced="0" hidden="1"/>
    <cacheHierarchy uniqueName="[DocumentType].[DOCTYPEID]" caption="DOCTYPEID" attribute="1" defaultMemberUniqueName="[DocumentType].[DOCTYPEID].[All]" allUniqueName="[DocumentType].[DOCTYPEID].[All]" dimensionUniqueName="[DocumentType]" displayFolder="" count="0" memberValueDatatype="20" unbalanced="0" hidden="1"/>
    <cacheHierarchy uniqueName="[GL Entries].[Amout]" caption="Amout" attribute="1" defaultMemberUniqueName="[GL Entries].[Amout].[All]" allUniqueName="[GL Entries].[Amout].[All]" dimensionUniqueName="[GL Entries]" displayFolder="" count="0" memberValueDatatype="5" unbalanced="0" hidden="1"/>
    <cacheHierarchy uniqueName="[GL Entries].[Cr]" caption="Cr" attribute="1" defaultMemberUniqueName="[GL Entries].[Cr].[All]" allUniqueName="[GL Entries].[Cr].[All]" dimensionUniqueName="[GL Entries]" displayFolder="" count="0" memberValueDatatype="5" unbalanced="0" hidden="1"/>
    <cacheHierarchy uniqueName="[GL Entries].[DRILLDWNLK]" caption="DRILLDWNLK" attribute="1" defaultMemberUniqueName="[GL Entries].[DRILLDWNLK].[All]" allUniqueName="[GL Entries].[DRILLDWNLK].[All]" dimensionUniqueName="[GL Entries]" displayFolder="" count="0" memberValueDatatype="5" unbalanced="0" hidden="1"/>
    <cacheHierarchy uniqueName="[GL Entries].[Dt]" caption="Dt" attribute="1" defaultMemberUniqueName="[GL Entries].[Dt].[All]" allUniqueName="[GL Entries].[Dt].[All]" dimensionUniqueName="[GL Entries]" displayFolder="" count="0" memberValueDatatype="5" unbalanced="0" hidden="1"/>
    <cacheHierarchy uniqueName="[GL Entries].[Posting Date]" caption="Posting Date" attribute="1" time="1" defaultMemberUniqueName="[GL Entries].[Posting Date].[All]" allUniqueName="[GL Entries].[Posting Date].[All]" dimensionUniqueName="[GL Entries]" displayFolder="" count="0" memberValueDatatype="7" unbalanced="0" hidden="1"/>
    <cacheHierarchy uniqueName="[GL Entries].[Quantity]" caption="Quantity" attribute="1" defaultMemberUniqueName="[GL Entries].[Quantity].[All]" allUniqueName="[GL Entries].[Quantity].[All]" dimensionUniqueName="[GL Entries]" displayFolder="" count="0" memberValueDatatype="5" unbalanced="0" hidden="1"/>
    <cacheHierarchy uniqueName="[GL Entries].[Unformatted Account]" caption="Unformatted Account" attribute="1" defaultMemberUniqueName="[GL Entries].[Unformatted Account].[All]" allUniqueName="[GL Entries].[Unformatted Account].[All]" dimensionUniqueName="[GL Entries]" displayFolder="" count="0" memberValueDatatype="130" unbalanced="0" hidden="1"/>
    <cacheHierarchy uniqueName="[OpenBAL].[OPENBAL]" caption="OPENBAL" attribute="1" defaultMemberUniqueName="[OpenBAL].[OPENBAL].[All]" allUniqueName="[OpenBAL].[OPENBAL].[All]" dimensionUniqueName="[OpenBAL]" displayFolder="" count="0" memberValueDatatype="5" unbalanced="0" hidden="1"/>
    <cacheHierarchy uniqueName="[OpenBAL].[Unformatted Account]" caption="Unformatted Account" attribute="1" defaultMemberUniqueName="[OpenBAL].[Unformatted Account].[All]" allUniqueName="[OpenBAL].[Unformatted Account].[All]" dimensionUniqueName="[OpenBAL]" displayFolder="" count="0" memberValueDatatype="130" unbalanced="0" hidden="1"/>
    <cacheHierarchy uniqueName="[TimeCalc].[CALCID]" caption="CALCID" attribute="1" defaultMemberUniqueName="[TimeCalc].[CALCID].[All]" allUniqueName="[TimeCalc].[CALCID].[All]" dimensionUniqueName="[TimeCalc]" displayFolder="" count="0" memberValueDatatype="20" unbalanced="0" hidden="1"/>
    <cacheHierarchy uniqueName="[TimeCalc].[COMPID]" caption="COMPID" attribute="1" defaultMemberUniqueName="[TimeCalc].[COMPID].[All]" allUniqueName="[TimeCalc].[COMPID].[All]" dimensionUniqueName="[TimeCalc]" displayFolder="" count="0" memberValueDatatype="20" unbalanced="0" hidden="1"/>
    <cacheHierarchy uniqueName="[TransactionType].[TRXTYPEID]" caption="TRXTYPEID" attribute="1" defaultMemberUniqueName="[TransactionType].[TRXTYPEID].[All]" allUniqueName="[TransactionType].[TRXTYPEID].[All]" dimensionUniqueName="[TransactionType]" displayFolder="" count="0" memberValueDatatype="20" unbalanced="0" hidden="1"/>
    <cacheHierarchy uniqueName="[Measures].[Document Amount]" caption="Document Amount" measure="1" displayFolder="" measureGroup="ARDocuments" count="0"/>
    <cacheHierarchy uniqueName="[Measures].[Payment Amount]" caption="Payment Amount" measure="1" displayFolder="" measureGroup="ARReceipts" count="0"/>
    <cacheHierarchy uniqueName="[Measures].[Document Balance]" caption="Document Balance" measure="1" displayFolder="" measureGroup="ARDocuments" count="0"/>
    <cacheHierarchy uniqueName="[Measures].[Aged Balance]" caption="Aged Balance" measure="1" displayFolder="" measureGroup="ARDocuments" count="0"/>
    <cacheHierarchy uniqueName="[Measures].[MATBilling]" caption="MATBilling" measure="1" displayFolder="" measureGroup="ARDocuments" count="0"/>
    <cacheHierarchy uniqueName="[Measures].[DSO]" caption="DSO" measure="1" displayFolder="" measureGroup="ARDocuments" count="0"/>
    <cacheHierarchy uniqueName="[Measures].[AP Document Amount]" caption="AP Document Amount" measure="1" displayFolder="" measureGroup="APDocuments" count="0"/>
    <cacheHierarchy uniqueName="[Measures].[AP Payment Amount]" caption="AP Payment Amount" measure="1" displayFolder="" measureGroup="APPayments" count="0"/>
    <cacheHierarchy uniqueName="[Measures].[AP Document Balance]" caption="AP Document Balance" measure="1" displayFolder="" measureGroup="APDocuments" count="0"/>
    <cacheHierarchy uniqueName="[Measures].[AP Aged Balance]" caption="AP Aged Balance" measure="1" displayFolder="" measureGroup="APDocuments" count="0"/>
    <cacheHierarchy uniqueName="[Measures].[AP MATInvoice]" caption="AP MATInvoice" measure="1" displayFolder="" measureGroup="APDocuments" count="0"/>
    <cacheHierarchy uniqueName="[Measures].[DPO]" caption="DPO" measure="1" displayFolder="" measureGroup="APDocuments" count="0"/>
    <cacheHierarchy uniqueName="[Measures].[Transaction Amount]" caption="Transaction Amount" measure="1" displayFolder="" measureGroup="ARDocuments" count="0" oneField="1">
      <fieldsUsage count="1">
        <fieldUsage x="1"/>
      </fieldsUsage>
    </cacheHierarchy>
    <cacheHierarchy uniqueName="[Measures].[AP Transaction Amount]" caption="AP Transaction Amount" measure="1" displayFolder="" measureGroup="APDocuments" count="0"/>
    <cacheHierarchy uniqueName="[Measures].[Transaction Amount Pmt]" caption="Transaction Amount Pmt" measure="1" displayFolder="" measureGroup="ARReceipts" count="0"/>
    <cacheHierarchy uniqueName="[Measures].[Transaction Count]" caption="Transaction Count" measure="1" displayFolder="" measureGroup="ARDocuments" count="0"/>
    <cacheHierarchy uniqueName="[Measures].[Transaction Pmt Count]" caption="Transaction Pmt Count" measure="1" displayFolder="" measureGroup="ARReceipts" count="0"/>
    <cacheHierarchy uniqueName="[Measures].[Transaction Amount YTD]" caption="Transaction Amount YTD" measure="1" displayFolder="" measureGroup="ARDocuments" count="0"/>
    <cacheHierarchy uniqueName="[Measures].[Transaction Count YTD]" caption="Transaction Count YTD" measure="1" displayFolder="" measureGroup="ARDocuments" count="0"/>
    <cacheHierarchy uniqueName="[Measures].[Transaction Amount Pmt YTD]" caption="Transaction Amount Pmt YTD" measure="1" displayFolder="" measureGroup="ARReceipts" count="0"/>
    <cacheHierarchy uniqueName="[Measures].[Transaction Pmt Count YTD]" caption="Transaction Pmt Count YTD" measure="1" displayFolder="" measureGroup="ARReceipts" count="0"/>
    <cacheHierarchy uniqueName="[Measures].[AP Transaction Count]" caption="AP Transaction Count" measure="1" displayFolder="" measureGroup="APDocuments" count="0"/>
    <cacheHierarchy uniqueName="[Measures].[AP Transaction Amount Pmt]" caption="AP Transaction Amount Pmt" measure="1" displayFolder="" measureGroup="APPayments" count="0"/>
    <cacheHierarchy uniqueName="[Measures].[AP Transaction Pmt Count]" caption="AP Transaction Pmt Count" measure="1" displayFolder="" measureGroup="APPayments" count="0"/>
    <cacheHierarchy uniqueName="[Measures].[AP Payment Amount YTD]" caption="AP Payment Amount YTD" measure="1" displayFolder="" measureGroup="APPayments" count="0"/>
    <cacheHierarchy uniqueName="[Measures].[AP Transaction Amount YTD]" caption="AP Transaction Amount YTD" measure="1" displayFolder="" measureGroup="APDocuments" count="0"/>
    <cacheHierarchy uniqueName="[Measures].[AP Transaction Count YTD]" caption="AP Transaction Count YTD" measure="1" displayFolder="" measureGroup="APDocuments" count="0"/>
    <cacheHierarchy uniqueName="[Measures].[AP Transaction Pmt Count YTD]" caption="AP Transaction Pmt Count YTD" measure="1" displayFolder="" measureGroup="APPayments" count="0"/>
    <cacheHierarchy uniqueName="[Measures].[CY NET]" caption="CY NET" measure="1" displayFolder="" measureGroup="GL Entries" count="0"/>
    <cacheHierarchy uniqueName="[Measures].[CY QTD]" caption="CY QTD" measure="1" displayFolder="" measureGroup="GL Entries" count="0"/>
    <cacheHierarchy uniqueName="[Measures].[CY YTD]" caption="CY YTD" measure="1" displayFolder="" measureGroup="GL Entries" count="0"/>
    <cacheHierarchy uniqueName="[Measures].[LY NET]" caption="LY NET" measure="1" displayFolder="" measureGroup="GL Entries" count="0"/>
    <cacheHierarchy uniqueName="[Measures].[LY QTD]" caption="LY QTD" measure="1" displayFolder="" measureGroup="GL Entries" count="0"/>
    <cacheHierarchy uniqueName="[Measures].[LY YTD]" caption="LY YTD" measure="1" displayFolder="" measureGroup="GL Entries" count="0"/>
    <cacheHierarchy uniqueName="[Measures].[Total]" caption="Total" measure="1" displayFolder="" measureGroup="GL Entries" count="0"/>
    <cacheHierarchy uniqueName="[Measures].[BGT NET]" caption="BGT NET" measure="1" displayFolder="" measureGroup="Actual Budget" count="0"/>
    <cacheHierarchy uniqueName="[Measures].[BGT QTD]" caption="BGT QTD" measure="1" displayFolder="" measureGroup="Actual Budget" count="0"/>
    <cacheHierarchy uniqueName="[Measures].[BGT YTD]" caption="BGT YTD" measure="1" displayFolder="" measureGroup="Actual Budget" count="0"/>
    <cacheHierarchy uniqueName="[Measures].[CY BAL]" caption="CY BAL" measure="1" displayFolder="" measureGroup="Actual Budget" count="0"/>
    <cacheHierarchy uniqueName="[Measures].[LY BAL]" caption="LY BAL" measure="1" displayFolder="" measureGroup="Actual Budget" count="0"/>
    <cacheHierarchy uniqueName="[Measures].[YOY NET %]" caption="YOY NET %" measure="1" displayFolder="" measureGroup="GL Entries" count="0"/>
    <cacheHierarchy uniqueName="[Measures].[YOY NET $]" caption="YOY NET $" measure="1" displayFolder="" measureGroup="GL Entries" count="0"/>
    <cacheHierarchy uniqueName="[Measures].[YOY BAL $]" caption="YOY BAL $" measure="1" displayFolder="" measureGroup="Actual Budget" count="0"/>
    <cacheHierarchy uniqueName="[Measures].[YOY QTD $]" caption="YOY QTD $" measure="1" displayFolder="" measureGroup="GL Entries" count="0"/>
    <cacheHierarchy uniqueName="[Measures].[YOY YTD $]" caption="YOY YTD $" measure="1" displayFolder="" measureGroup="GL Entries" count="0"/>
    <cacheHierarchy uniqueName="[Measures].[AvB NET $]" caption="AvB NET $" measure="1" displayFolder="" measureGroup="GL Entries" count="0"/>
    <cacheHierarchy uniqueName="[Measures].[AvB QTD $]" caption="AvB QTD $" measure="1" displayFolder="" measureGroup="GL Entries" count="0"/>
    <cacheHierarchy uniqueName="[Measures].[AvB YTD $]" caption="AvB YTD $" measure="1" displayFolder="" measureGroup="GL Entries" count="0"/>
    <cacheHierarchy uniqueName="[Measures].[AvB QTD %]" caption="AvB QTD %" measure="1" displayFolder="" measureGroup="GL Entries" count="0"/>
    <cacheHierarchy uniqueName="[Measures].[AvB NET %]" caption="AvB NET %" measure="1" displayFolder="" measureGroup="GL Entries" count="0"/>
    <cacheHierarchy uniqueName="[Measures].[AvB YTD %]" caption="AvB YTD %" measure="1" displayFolder="" measureGroup="GL Entries" count="0"/>
    <cacheHierarchy uniqueName="[Measures].[YOY QTD %]" caption="YOY QTD %" measure="1" displayFolder="" measureGroup="GL Entries" count="0"/>
    <cacheHierarchy uniqueName="[Measures].[YOY YTD %]" caption="YOY YTD %" measure="1" displayFolder="" measureGroup="GL Entries" count="0"/>
    <cacheHierarchy uniqueName="[Measures].[YOY BAL %]" caption="YOY BAL %" measure="1" displayFolder="" measureGroup="Actual Budget" count="0"/>
    <cacheHierarchy uniqueName="[Measures].[AP Aged Cash Requirements]" caption="AP Aged Cash Requirements" measure="1" displayFolder="" measureGroup="APDocuments" count="0"/>
    <cacheHierarchy uniqueName="[Measures].[AP Current Amount]" caption="AP Current Amount" measure="1" displayFolder="" measureGroup="APDocuments" count="0"/>
    <cacheHierarchy uniqueName="[Measures].[Days Over]" caption="Days Over" measure="1" displayFolder="" measureGroup="ARDocuments" count="0" oneField="1">
      <fieldsUsage count="1">
        <fieldUsage x="8"/>
      </fieldsUsage>
    </cacheHierarchy>
    <cacheHierarchy uniqueName="[Measures].[AP Days Over]" caption="AP Days Over" measure="1" displayFolder="" measureGroup="APDocuments" count="0"/>
    <cacheHierarchy uniqueName="[Measures].[Current Amount]" caption="Current Amount" measure="1" displayFolder="" measureGroup="ARDocuments" count="0" oneField="1">
      <fieldsUsage count="1">
        <fieldUsage x="7"/>
      </fieldsUsage>
    </cacheHierarchy>
    <cacheHierarchy uniqueName="[Measures].[Debit]" caption="Debit" measure="1" displayFolder="" measureGroup="GL Entries" count="0"/>
    <cacheHierarchy uniqueName="[Measures].[Credit]" caption="Credit" measure="1" displayFolder="" measureGroup="GL Entries" count="0"/>
    <cacheHierarchy uniqueName="[Measures].[Aged Receivable]" caption="Aged Receivable" measure="1" displayFolder="" measureGroup="ARDocuments" count="0"/>
    <cacheHierarchy uniqueName="[Measures].[__XL_Count Calendar]" caption="__XL_Count Calendar" measure="1" displayFolder="" measureGroup="Calendar" count="0" hidden="1"/>
    <cacheHierarchy uniqueName="[Measures].[_Count ARDocuments]" caption="_Count ARDocuments" measure="1" displayFolder="" measureGroup="ARDocuments" count="0" hidden="1"/>
    <cacheHierarchy uniqueName="[Measures].[_Count ARReceipts]" caption="_Count ARReceipts" measure="1" displayFolder="" measureGroup="ARReceipts" count="0" hidden="1"/>
    <cacheHierarchy uniqueName="[Measures].[__XL_Count AgeAsOf]" caption="__XL_Count AgeAsOf" measure="1" displayFolder="" measureGroup="AgeAsOf" count="0" hidden="1"/>
    <cacheHierarchy uniqueName="[Measures].[_Count Customer Group]" caption="_Count Customer Group" measure="1" displayFolder="" measureGroup="Customer Group" count="0" hidden="1"/>
    <cacheHierarchy uniqueName="[Measures].[_Count Customers]" caption="_Count Customers" measure="1" displayFolder="" measureGroup="Customers" count="0" hidden="1"/>
    <cacheHierarchy uniqueName="[Measures].[__XL_Count TransactionType]" caption="__XL_Count TransactionType" measure="1" displayFolder="" measureGroup="TransactionType" count="0" hidden="1"/>
    <cacheHierarchy uniqueName="[Measures].[__XL_Count DocumentType]" caption="__XL_Count DocumentType" measure="1" displayFolder="" measureGroup="DocumentType" count="0" hidden="1"/>
    <cacheHierarchy uniqueName="[Measures].[__XL_Count AgingPeriods]" caption="__XL_Count AgingPeriods" measure="1" displayFolder="" measureGroup="AgingPeriods" count="0" hidden="1"/>
    <cacheHierarchy uniqueName="[Measures].[_Count APDocuments]" caption="_Count APDocuments" measure="1" displayFolder="" measureGroup="APDocuments" count="0" hidden="1"/>
    <cacheHierarchy uniqueName="[Measures].[_Count APPayments]" caption="_Count APPayments" measure="1" displayFolder="" measureGroup="APPayments" count="0" hidden="1"/>
    <cacheHierarchy uniqueName="[Measures].[_Count Vendor Group]" caption="_Count Vendor Group" measure="1" displayFolder="" measureGroup="Vendor Group" count="0" hidden="1"/>
    <cacheHierarchy uniqueName="[Measures].[_Count Vendor]" caption="_Count Vendor" measure="1" displayFolder="" measureGroup="Vendor" count="0" hidden="1"/>
    <cacheHierarchy uniqueName="[Measures].[_Count COA]" caption="_Count COA" measure="1" displayFolder="" measureGroup="COA" count="0" hidden="1"/>
    <cacheHierarchy uniqueName="[Measures].[_Count Actual Budget]" caption="_Count Actual Budget" measure="1" displayFolder="" measureGroup="Actual Budget" count="0" hidden="1"/>
    <cacheHierarchy uniqueName="[Measures].[_Count GL Entries]" caption="_Count GL Entries" measure="1" displayFolder="" measureGroup="GL Entries" count="0" hidden="1"/>
    <cacheHierarchy uniqueName="[Measures].[__XL_Count TimeCalc]" caption="__XL_Count TimeCalc" measure="1" displayFolder="" measureGroup="TimeCalc" count="0" hidden="1"/>
    <cacheHierarchy uniqueName="[Measures].[_Count OpenBAL]" caption="_Count OpenBAL" measure="1" displayFolder="" measureGroup="OpenBAL" count="0" hidden="1"/>
    <cacheHierarchy uniqueName="[Measures].[__XL_Count of Models]" caption="__XL_Count of Models" measure="1" displayFolder="" count="0" hidden="1"/>
    <cacheHierarchy uniqueName="[Measures].[Last Date]" caption="Last Date" measure="1" displayFolder="" measureGroup="Calendar" count="0" hidden="1"/>
    <cacheHierarchy uniqueName="[Measures].[Last Date AagAsOf]" caption="Last Date AagAsOf" measure="1" displayFolder="" measureGroup="AgeAsOf" count="0" hidden="1"/>
    <cacheHierarchy uniqueName="[Measures].[CALC_ID]" caption="CALC_ID" measure="1" displayFolder="" measureGroup="TimeCalc" count="0" hidden="1"/>
    <cacheHierarchy uniqueName="[Measures].[COMP_ID]" caption="COMP_ID" measure="1" displayFolder="" measureGroup="TimeCalc" count="0" hidden="1"/>
    <cacheHierarchy uniqueName="[Measures].[Account Description]" caption="Account Description" measure="1" displayFolder="" measureGroup="COA" count="0" hidden="1"/>
    <cacheHierarchy uniqueName="[Measures].[Account Nbr]" caption="Account Nbr" measure="1" displayFolder="" measureGroup="COA" count="0" hidden="1"/>
  </cacheHierarchies>
  <kpis count="0"/>
  <dimensions count="15">
    <dimension name="APDocuments" uniqueName="[APDocuments]" caption="APDocuments"/>
    <dimension name="APPayments" uniqueName="[APPayments]" caption="APPayments"/>
    <dimension name="ARDocuments" uniqueName="[ARDocuments]" caption="ARDocuments"/>
    <dimension name="ARReceipts" uniqueName="[ARReceipts]" caption="ARReceipts"/>
    <dimension name="Calendar" uniqueName="[Calendar]" caption="Calendar"/>
    <dimension name="COA" uniqueName="[COA]" caption="COA"/>
    <dimension name="Customer Group" uniqueName="[Customer Group]" caption="Customer Group"/>
    <dimension name="Customers" uniqueName="[Customers]" caption="Customers"/>
    <dimension name="DocumentType" uniqueName="[DocumentType]" caption="DocumentType"/>
    <dimension name="GL Entries" uniqueName="[GL Entries]" caption="GL Entries"/>
    <dimension measure="1" name="Measures" uniqueName="[Measures]" caption="Measures"/>
    <dimension name="TimeCalc" uniqueName="[TimeCalc]" caption="TimeCalc"/>
    <dimension name="TransactionType" uniqueName="[TransactionType]" caption="TransactionType"/>
    <dimension name="Vendor" uniqueName="[Vendor]" caption="Vendor"/>
    <dimension name="Vendor Group" uniqueName="[Vendor Group]" caption="Vendor Group"/>
  </dimensions>
  <measureGroups count="18">
    <measureGroup name="Actual Budget" caption="Actual Budget"/>
    <measureGroup name="AgeAsOf" caption="AgeAsOf"/>
    <measureGroup name="AgingPeriods" caption="AgingPeriods"/>
    <measureGroup name="APDocuments" caption="APDocuments"/>
    <measureGroup name="APPayments" caption="APPayments"/>
    <measureGroup name="ARDocuments" caption="ARDocuments"/>
    <measureGroup name="ARReceipts" caption="ARReceipts"/>
    <measureGroup name="Calendar" caption="Calendar"/>
    <measureGroup name="COA" caption="COA"/>
    <measureGroup name="Customer Group" caption="Customer Group"/>
    <measureGroup name="Customers" caption="Customers"/>
    <measureGroup name="DocumentType" caption="DocumentType"/>
    <measureGroup name="GL Entries" caption="GL Entries"/>
    <measureGroup name="OpenBAL" caption="OpenBAL"/>
    <measureGroup name="TimeCalc" caption="TimeCalc"/>
    <measureGroup name="TransactionType" caption="TransactionType"/>
    <measureGroup name="Vendor" caption="Vendor"/>
    <measureGroup name="Vendor Group" caption="Vendor Group"/>
  </measureGroups>
  <maps count="43">
    <map measureGroup="0" dimension="4"/>
    <map measureGroup="0" dimension="5"/>
    <map measureGroup="3" dimension="0"/>
    <map measureGroup="3" dimension="4"/>
    <map measureGroup="3" dimension="8"/>
    <map measureGroup="3" dimension="12"/>
    <map measureGroup="3" dimension="13"/>
    <map measureGroup="3" dimension="14"/>
    <map measureGroup="4" dimension="0"/>
    <map measureGroup="4" dimension="1"/>
    <map measureGroup="4" dimension="4"/>
    <map measureGroup="4" dimension="8"/>
    <map measureGroup="4" dimension="12"/>
    <map measureGroup="4" dimension="13"/>
    <map measureGroup="4" dimension="14"/>
    <map measureGroup="5" dimension="2"/>
    <map measureGroup="5" dimension="4"/>
    <map measureGroup="5" dimension="6"/>
    <map measureGroup="5" dimension="7"/>
    <map measureGroup="5" dimension="8"/>
    <map measureGroup="5" dimension="12"/>
    <map measureGroup="6" dimension="2"/>
    <map measureGroup="6" dimension="3"/>
    <map measureGroup="6" dimension="4"/>
    <map measureGroup="6" dimension="6"/>
    <map measureGroup="6" dimension="7"/>
    <map measureGroup="6" dimension="8"/>
    <map measureGroup="6" dimension="12"/>
    <map measureGroup="7" dimension="4"/>
    <map measureGroup="8" dimension="5"/>
    <map measureGroup="9" dimension="6"/>
    <map measureGroup="10" dimension="6"/>
    <map measureGroup="10" dimension="7"/>
    <map measureGroup="11" dimension="8"/>
    <map measureGroup="12" dimension="4"/>
    <map measureGroup="12" dimension="5"/>
    <map measureGroup="12" dimension="9"/>
    <map measureGroup="13" dimension="5"/>
    <map measureGroup="14" dimension="11"/>
    <map measureGroup="15" dimension="12"/>
    <map measureGroup="16" dimension="13"/>
    <map measureGroup="16" dimension="14"/>
    <map measureGroup="17" dimension="1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invalid="1" saveData="0" refreshedBy="tony" refreshedDate="41493.550503472223" createdVersion="3" refreshedVersion="5" minRefreshableVersion="3" recordCount="0" tupleCache="1" supportSubquery="1" supportAdvancedDrill="1">
  <cacheSource type="external" connectionId="8"/>
  <cacheFields count="9">
    <cacheField name="[Calendar].[CalendarYear].[CalendarYear]" caption="CalendarYear" numFmtId="0" hierarchy="60" level="1">
      <sharedItems count="1">
        <s v="[Calendar].[CalendarYear].&amp;[2020]" c="2020"/>
      </sharedItems>
    </cacheField>
    <cacheField name="[Calendar].[MonthOfYear].[MonthOfYear]" caption="MonthOfYear" numFmtId="0" hierarchy="69" level="1">
      <sharedItems count="2">
        <s v="[Calendar].[MonthOfYear].&amp;[6]" c="6"/>
        <s v="[Calendar].[MonthOfYear].&amp;[5]" c="5"/>
      </sharedItems>
    </cacheField>
    <cacheField name="[Calendar].[DayOfMonth].[DayOfMonth]" caption="DayOfMonth" numFmtId="0" hierarchy="64" level="1">
      <sharedItems count="1">
        <s v="[Calendar].[DayOfMonth].&amp;[30]" c="30"/>
      </sharedItems>
    </cacheField>
    <cacheField name="[AgeAsOf].[Age-As-Of Year].[Age-As-Of Year]" caption="Age-As-Of Year" numFmtId="0" hierarchy="155" level="1">
      <sharedItems count="1">
        <s v="[AgeAsOf].[Age-As-Of Year].&amp;[2020]" c="2020"/>
      </sharedItems>
    </cacheField>
    <cacheField name="[AgeAsOf].[Age-As-Of Month].[Age-As-Of Month]" caption="Age-As-Of Month" numFmtId="0" hierarchy="154" level="1">
      <sharedItems count="1">
        <s v="[AgeAsOf].[Age-As-Of Month].&amp;[6]" c="6"/>
      </sharedItems>
    </cacheField>
    <cacheField name="[AgeAsOf].[Age-As-Of Day].[Age-As-Of Day]" caption="Age-As-Of Day" numFmtId="0" hierarchy="153" level="1">
      <sharedItems count="1">
        <s v="[AgeAsOf].[Age-As-Of Day].&amp;[30]" c="30"/>
      </sharedItems>
    </cacheField>
    <cacheField name="[Measures].[MeasuresLevel]" caption="MeasuresLevel" numFmtId="0" hierarchy="120">
      <sharedItems count="5">
        <s v="[Measures].[Account Nbr]" c="Account Nbr"/>
        <s v="[Measures].[Account Description]" c="Account Description"/>
        <s v="[Measures].[Last Date]" c="Last Date"/>
        <s v="[Measures].[CY BAL]" c="CY BAL"/>
        <s v="[Measures].[Last Date AagAsOf]" c="Last Date AagAsOf"/>
      </sharedItems>
    </cacheField>
    <cacheField name="[COA].[Account Number].[Account Number]" caption="Account Number" numFmtId="0" hierarchy="75" level="1">
      <sharedItems count="9">
        <s v="[COA].[Account Number].&amp;[1027]" c="1027"/>
        <s v="[COA].[Account Number].&amp;[1030]" c="1030"/>
        <s v="[COA].[Account Number].&amp;[1021]" c="1021"/>
        <s v="[COA].[Account Number].&amp;[1022]" c="1022"/>
        <s v="[COA].[Account Number].&amp;[1020]" c="1020"/>
        <s v="[COA].[Account Number].&amp;[1023]" c="1023"/>
        <s v="[COA].[Account Number].&amp;[1045]" c="1045"/>
        <s v="[COA].[Account Number].&amp;[1000]" c="1000"/>
        <s v="[COA].[Account Number].&amp;[1025]" c="1025"/>
      </sharedItems>
    </cacheField>
    <cacheField name="[COA].[Unformatted Account].[Unformatted Account]" caption="Unformatted Account" numFmtId="0" hierarchy="179" level="1">
      <sharedItems count="9">
        <s v="[COA].[Unformatted Account].&amp;[1020]" c="1020"/>
        <s v="[COA].[Unformatted Account].&amp;[1000]" c="1000"/>
        <s v="[COA].[Unformatted Account].&amp;[1030]" c="1030"/>
        <s v="[COA].[Unformatted Account].&amp;[1021]" c="1021"/>
        <s v="[COA].[Unformatted Account].&amp;[1045]" c="1045"/>
        <s v="[COA].[Unformatted Account].&amp;[1023]" c="1023"/>
        <s v="[COA].[Unformatted Account].&amp;[1027]" c="1027"/>
        <s v="[COA].[Unformatted Account].&amp;[1022]" c="1022"/>
        <s v="[COA].[Unformatted Account].&amp;[1025]" c="1025"/>
      </sharedItems>
    </cacheField>
  </cacheFields>
  <cacheHierarchies count="280">
    <cacheHierarchy uniqueName="[APDocuments].[AccountSet]" caption="AccountSet" attribute="1" defaultMemberUniqueName="[APDocuments].[AccountSet].[All]" allUniqueName="[APDocuments].[AccountSet].[All]" dimensionUniqueName="[APDocuments]" displayFolder="" count="2" memberValueDatatype="130" unbalanced="0"/>
    <cacheHierarchy uniqueName="[APDocuments].[Batch]" caption="Batch" attribute="1" defaultMemberUniqueName="[APDocuments].[Batch].[All]" allUniqueName="[APDocuments].[Batch].[All]" dimensionUniqueName="[APDocuments]" displayFolder="" count="2" memberValueDatatype="5" unbalanced="0"/>
    <cacheHierarchy uniqueName="[APDocuments].[Batch Type]" caption="Batch Type" attribute="1" defaultMemberUniqueName="[APDocuments].[Batch Type].[All]" allUniqueName="[APDocuments].[Batch Type].[All]" dimensionUniqueName="[APDocuments]" displayFolder="" count="2" memberValueDatatype="130" unbalanced="0"/>
    <cacheHierarchy uniqueName="[APDocuments].[Document Date]" caption="Document Date" attribute="1" time="1" defaultMemberUniqueName="[APDocuments].[Document Date].[All]" allUniqueName="[APDocuments].[Document Date].[All]" dimensionUniqueName="[APDocuments]" displayFolder="" count="2" memberValueDatatype="7" unbalanced="0"/>
    <cacheHierarchy uniqueName="[APDocuments].[Document Number]" caption="Document Number" attribute="1" defaultMemberUniqueName="[APDocuments].[Document Number].[All]" allUniqueName="[APDocuments].[Document Number].[All]" dimensionUniqueName="[APDocuments]" displayFolder="" count="2" memberValueDatatype="130" unbalanced="0"/>
    <cacheHierarchy uniqueName="[APDocuments].[Due Date]" caption="Due Date" attribute="1" time="1" defaultMemberUniqueName="[APDocuments].[Due Date].[All]" allUniqueName="[APDocuments].[Due Date].[All]" dimensionUniqueName="[APDocuments]" displayFolder="" count="2" memberValueDatatype="7" unbalanced="0"/>
    <cacheHierarchy uniqueName="[APDocuments].[Entry]" caption="Entry" attribute="1" defaultMemberUniqueName="[APDocuments].[Entry].[All]" allUniqueName="[APDocuments].[Entry].[All]" dimensionUniqueName="[APDocuments]" displayFolder="" count="2" memberValueDatatype="5" unbalanced="0"/>
    <cacheHierarchy uniqueName="[APDocuments].[Fully Paid]" caption="Fully Paid" attribute="1" defaultMemberUniqueName="[APDocuments].[Fully Paid].[All]" allUniqueName="[APDocuments].[Fully Paid].[All]" dimensionUniqueName="[APDocuments]" displayFolder="" count="2" memberValueDatatype="130" unbalanced="0"/>
    <cacheHierarchy uniqueName="[APDocuments].[Payment Number]" caption="Payment Number" attribute="1" defaultMemberUniqueName="[APDocuments].[Payment Number].[All]" allUniqueName="[APDocuments].[Payment Number].[All]" dimensionUniqueName="[APDocuments]" displayFolder="" count="2" memberValueDatatype="5" unbalanced="0"/>
    <cacheHierarchy uniqueName="[APDocuments].[Posting Date]" caption="Posting Date" attribute="1" time="1" defaultMemberUniqueName="[APDocuments].[Posting Date].[All]" allUniqueName="[APDocuments].[Posting Date].[All]" dimensionUniqueName="[APDocuments]" displayFolder="" count="2" memberValueDatatype="7" unbalanced="0"/>
    <cacheHierarchy uniqueName="[APDocuments].[Posting Sequence]" caption="Posting Sequence" attribute="1" defaultMemberUniqueName="[APDocuments].[Posting Sequence].[All]" allUniqueName="[APDocuments].[Posting Sequence].[All]" dimensionUniqueName="[APDocuments]" displayFolder="" count="2" memberValueDatatype="5" unbalanced="0"/>
    <cacheHierarchy uniqueName="[APDocuments].[Remaining Amount]" caption="Remaining Amount" attribute="1" defaultMemberUniqueName="[APDocuments].[Remaining Amount].[All]" allUniqueName="[APDocuments].[Remaining Amount].[All]" dimensionUniqueName="[APDocuments]" displayFolder="" count="2" memberValueDatatype="5" unbalanced="0"/>
    <cacheHierarchy uniqueName="[APDocuments].[Remit-To Location]" caption="Remit-To Location" attribute="1" defaultMemberUniqueName="[APDocuments].[Remit-To Location].[All]" allUniqueName="[APDocuments].[Remit-To Location].[All]" dimensionUniqueName="[APDocuments]" displayFolder="" count="2" memberValueDatatype="130" unbalanced="0"/>
    <cacheHierarchy uniqueName="[APDocuments].[Source Application]" caption="Source Application" attribute="1" defaultMemberUniqueName="[APDocuments].[Source Application].[All]" allUniqueName="[APDocuments].[Source Application].[All]" dimensionUniqueName="[APDocuments]" displayFolder="" count="2" memberValueDatatype="130" unbalanced="0"/>
    <cacheHierarchy uniqueName="[APDocuments].[Terms]" caption="Terms" attribute="1" defaultMemberUniqueName="[APDocuments].[Terms].[All]" allUniqueName="[APDocuments].[Terms].[All]" dimensionUniqueName="[APDocuments]" displayFolder="" count="2" memberValueDatatype="130" unbalanced="0"/>
    <cacheHierarchy uniqueName="[APDocuments].[Vendor Number]" caption="Vendor Number" attribute="1" defaultMemberUniqueName="[APDocuments].[Vendor Number].[All]" allUniqueName="[APDocuments].[Vendor Number].[All]" dimensionUniqueName="[APDocuments]" displayFolder="" count="2" memberValueDatatype="130" unbalanced="0"/>
    <cacheHierarchy uniqueName="[APPayments].[Bank Code]" caption="Bank Code" attribute="1" defaultMemberUniqueName="[APPayments].[Bank Code].[All]" allUniqueName="[APPayments].[Bank Code].[All]" dimensionUniqueName="[APPayments]" displayFolder="" count="2" memberValueDatatype="130" unbalanced="0"/>
    <cacheHierarchy uniqueName="[APPayments].[Batch Number]" caption="Batch Number" attribute="1" defaultMemberUniqueName="[APPayments].[Batch Number].[All]" allUniqueName="[APPayments].[Batch Number].[All]" dimensionUniqueName="[APPayments]" displayFolder="" count="2" memberValueDatatype="5" unbalanced="0"/>
    <cacheHierarchy uniqueName="[APPayments].[Check Date]" caption="Check Date" attribute="1" time="1" defaultMemberUniqueName="[APPayments].[Check Date].[All]" allUniqueName="[APPayments].[Check Date].[All]" dimensionUniqueName="[APPayments]" displayFolder="" count="2" memberValueDatatype="7" unbalanced="0"/>
    <cacheHierarchy uniqueName="[APPayments].[Check No]" caption="Check No" attribute="1" defaultMemberUniqueName="[APPayments].[Check No].[All]" allUniqueName="[APPayments].[Check No].[All]" dimensionUniqueName="[APPayments]" displayFolder="" count="2" memberValueDatatype="130" unbalanced="0"/>
    <cacheHierarchy uniqueName="[APPayments].[Document Number]" caption="Document Number" attribute="1" defaultMemberUniqueName="[APPayments].[Document Number].[All]" allUniqueName="[APPayments].[Document Number].[All]" dimensionUniqueName="[APPayments]" displayFolder="" count="2" memberValueDatatype="130" unbalanced="0"/>
    <cacheHierarchy uniqueName="[APPayments].[Entry Number]" caption="Entry Number" attribute="1" defaultMemberUniqueName="[APPayments].[Entry Number].[All]" allUniqueName="[APPayments].[Entry Number].[All]" dimensionUniqueName="[APPayments]" displayFolder="" count="2" memberValueDatatype="5" unbalanced="0"/>
    <cacheHierarchy uniqueName="[APPayments].[Payment Number]" caption="Payment Number" attribute="1" defaultMemberUniqueName="[APPayments].[Payment Number].[All]" allUniqueName="[APPayments].[Payment Number].[All]" dimensionUniqueName="[APPayments]" displayFolder="" count="2" memberValueDatatype="5" unbalanced="0"/>
    <cacheHierarchy uniqueName="[APPayments].[Posting Date]" caption="Posting Date" attribute="1" time="1" defaultMemberUniqueName="[APPayments].[Posting Date].[All]" allUniqueName="[APPayments].[Posting Date].[All]" dimensionUniqueName="[APPayments]" displayFolder="" count="2" memberValueDatatype="7" unbalanced="0"/>
    <cacheHierarchy uniqueName="[APPayments].[Sequence No]" caption="Sequence No" attribute="1" defaultMemberUniqueName="[APPayments].[Sequence No].[All]" allUniqueName="[APPayments].[Sequence No].[All]" dimensionUniqueName="[APPayments]" displayFolder="" count="2" memberValueDatatype="5" unbalanced="0"/>
    <cacheHierarchy uniqueName="[APPayments].[Src Doc Typ]" caption="Src Doc Typ" attribute="1" defaultMemberUniqueName="[APPayments].[Src Doc Typ].[All]" allUniqueName="[APPayments].[Src Doc Typ].[All]" dimensionUniqueName="[APPayments]" displayFolder="" count="2" memberValueDatatype="20" unbalanced="0"/>
    <cacheHierarchy uniqueName="[APPayments].[Vendor Number]" caption="Vendor Number" attribute="1" defaultMemberUniqueName="[APPayments].[Vendor Number].[All]" allUniqueName="[APPayments].[Vendor Number].[All]" dimensionUniqueName="[APPayments]" displayFolder="" count="2" memberValueDatatype="130" unbalanced="0"/>
    <cacheHierarchy uniqueName="[ARDocuments].[AccountSet]" caption="AccountSet" attribute="1" defaultMemberUniqueName="[ARDocuments].[AccountSet].[All]" allUniqueName="[ARDocuments].[AccountSet].[All]" dimensionUniqueName="[ARDocuments]" displayFolder="" count="2" memberValueDatatype="130" unbalanced="0"/>
    <cacheHierarchy uniqueName="[ARDocuments].[Bank Code]" caption="Bank Code" attribute="1" defaultMemberUniqueName="[ARDocuments].[Bank Code].[All]" allUniqueName="[ARDocuments].[Bank Code].[All]" dimensionUniqueName="[ARDocuments]" displayFolder="" count="2" memberValueDatatype="130" unbalanced="0"/>
    <cacheHierarchy uniqueName="[ARDocuments].[Batch]" caption="Batch" attribute="1" defaultMemberUniqueName="[ARDocuments].[Batch].[All]" allUniqueName="[ARDocuments].[Batch].[All]" dimensionUniqueName="[ARDocuments]" displayFolder="" count="2" memberValueDatatype="5" unbalanced="0"/>
    <cacheHierarchy uniqueName="[ARDocuments].[Batch Type]" caption="Batch Type" attribute="1" defaultMemberUniqueName="[ARDocuments].[Batch Type].[All]" allUniqueName="[ARDocuments].[Batch Type].[All]" dimensionUniqueName="[ARDocuments]" displayFolder="" count="2" memberValueDatatype="130" unbalanced="0"/>
    <cacheHierarchy uniqueName="[ARDocuments].[CheckReceipt No]" caption="CheckReceipt No" attribute="1" defaultMemberUniqueName="[ARDocuments].[CheckReceipt No].[All]" allUniqueName="[ARDocuments].[CheckReceipt No].[All]" dimensionUniqueName="[ARDocuments]" displayFolder="" count="2" memberValueDatatype="130" unbalanced="0"/>
    <cacheHierarchy uniqueName="[ARDocuments].[Customer Number]" caption="Customer Number" attribute="1" defaultMemberUniqueName="[ARDocuments].[Customer Number].[All]" allUniqueName="[ARDocuments].[Customer Number].[All]" dimensionUniqueName="[ARDocuments]" displayFolder="" count="2" memberValueDatatype="130" unbalanced="0"/>
    <cacheHierarchy uniqueName="[ARDocuments].[Deposit Number]" caption="Deposit Number" attribute="1" defaultMemberUniqueName="[ARDocuments].[Deposit Number].[All]" allUniqueName="[ARDocuments].[Deposit Number].[All]" dimensionUniqueName="[ARDocuments]" displayFolder="" count="2" memberValueDatatype="5" unbalanced="0"/>
    <cacheHierarchy uniqueName="[ARDocuments].[Document Date]" caption="Document Date" attribute="1" time="1" defaultMemberUniqueName="[ARDocuments].[Document Date].[All]" allUniqueName="[ARDocuments].[Document Date].[All]" dimensionUniqueName="[ARDocuments]" displayFolder="" count="2" memberValueDatatype="7" unbalanced="0"/>
    <cacheHierarchy uniqueName="[ARDocuments].[Document Number]" caption="Document Number" attribute="1" defaultMemberUniqueName="[ARDocuments].[Document Number].[All]" allUniqueName="[ARDocuments].[Document Number].[All]" dimensionUniqueName="[ARDocuments]" displayFolder="" count="2" memberValueDatatype="130" unbalanced="0"/>
    <cacheHierarchy uniqueName="[ARDocuments].[Due Date]" caption="Due Date" attribute="1" time="1" defaultMemberUniqueName="[ARDocuments].[Due Date].[All]" allUniqueName="[ARDocuments].[Due Date].[All]" dimensionUniqueName="[ARDocuments]" displayFolder="" count="2" memberValueDatatype="7" unbalanced="0"/>
    <cacheHierarchy uniqueName="[ARDocuments].[Entry]" caption="Entry" attribute="1" defaultMemberUniqueName="[ARDocuments].[Entry].[All]" allUniqueName="[ARDocuments].[Entry].[All]" dimensionUniqueName="[ARDocuments]" displayFolder="" count="2" memberValueDatatype="5" unbalanced="0"/>
    <cacheHierarchy uniqueName="[ARDocuments].[Fully Paid]" caption="Fully Paid" attribute="1" defaultMemberUniqueName="[ARDocuments].[Fully Paid].[All]" allUniqueName="[ARDocuments].[Fully Paid].[All]" dimensionUniqueName="[ARDocuments]" displayFolder="" count="2" memberValueDatatype="130" unbalanced="0"/>
    <cacheHierarchy uniqueName="[ARDocuments].[National Account Number]" caption="National Account Number" attribute="1" defaultMemberUniqueName="[ARDocuments].[National Account Number].[All]" allUniqueName="[ARDocuments].[National Account Number].[All]" dimensionUniqueName="[ARDocuments]" displayFolder="" count="2" memberValueDatatype="130" unbalanced="0"/>
    <cacheHierarchy uniqueName="[ARDocuments].[Posting Date]" caption="Posting Date" attribute="1" time="1" defaultMemberUniqueName="[ARDocuments].[Posting Date].[All]" allUniqueName="[ARDocuments].[Posting Date].[All]" dimensionUniqueName="[ARDocuments]" displayFolder="" count="2" memberValueDatatype="7" unbalanced="0"/>
    <cacheHierarchy uniqueName="[ARDocuments].[Posting Sequence]" caption="Posting Sequence" attribute="1" defaultMemberUniqueName="[ARDocuments].[Posting Sequence].[All]" allUniqueName="[ARDocuments].[Posting Sequence].[All]" dimensionUniqueName="[ARDocuments]" displayFolder="" count="2" memberValueDatatype="5" unbalanced="0"/>
    <cacheHierarchy uniqueName="[ARDocuments].[Ship-To Location]" caption="Ship-To Location" attribute="1" defaultMemberUniqueName="[ARDocuments].[Ship-To Location].[All]" allUniqueName="[ARDocuments].[Ship-To Location].[All]" dimensionUniqueName="[ARDocuments]" displayFolder="" count="2" memberValueDatatype="130" unbalanced="0"/>
    <cacheHierarchy uniqueName="[ARDocuments].[Source Application]" caption="Source Application" attribute="1" defaultMemberUniqueName="[ARDocuments].[Source Application].[All]" allUniqueName="[ARDocuments].[Source Application].[All]" dimensionUniqueName="[ARDocuments]" displayFolder="" count="2" memberValueDatatype="130" unbalanced="0"/>
    <cacheHierarchy uniqueName="[ARDocuments].[Terms]" caption="Terms" attribute="1" defaultMemberUniqueName="[ARDocuments].[Terms].[All]" allUniqueName="[ARDocuments].[Terms].[All]" dimensionUniqueName="[ARDocuments]" displayFolder="" count="2" memberValueDatatype="130" unbalanced="0"/>
    <cacheHierarchy uniqueName="[ARReceipts].[Bank Code]" caption="Bank Code" attribute="1" defaultMemberUniqueName="[ARReceipts].[Bank Code].[All]" allUniqueName="[ARReceipts].[Bank Code].[All]" dimensionUniqueName="[ARReceipts]" displayFolder="" count="2" memberValueDatatype="130" unbalanced="0"/>
    <cacheHierarchy uniqueName="[ARReceipts].[Batch Number]" caption="Batch Number" attribute="1" defaultMemberUniqueName="[ARReceipts].[Batch Number].[All]" allUniqueName="[ARReceipts].[Batch Number].[All]" dimensionUniqueName="[ARReceipts]" displayFolder="" count="2" memberValueDatatype="5" unbalanced="0"/>
    <cacheHierarchy uniqueName="[ARReceipts].[CheckReceipt No]" caption="CheckReceipt No" attribute="1" defaultMemberUniqueName="[ARReceipts].[CheckReceipt No].[All]" allUniqueName="[ARReceipts].[CheckReceipt No].[All]" dimensionUniqueName="[ARReceipts]" displayFolder="" count="2" memberValueDatatype="130" unbalanced="0"/>
    <cacheHierarchy uniqueName="[ARReceipts].[Customer Number]" caption="Customer Number" attribute="1" defaultMemberUniqueName="[ARReceipts].[Customer Number].[All]" allUniqueName="[ARReceipts].[Customer Number].[All]" dimensionUniqueName="[ARReceipts]" displayFolder="" count="2" memberValueDatatype="130" unbalanced="0"/>
    <cacheHierarchy uniqueName="[ARReceipts].[Deposit Line Number]" caption="Deposit Line Number" attribute="1" defaultMemberUniqueName="[ARReceipts].[Deposit Line Number].[All]" allUniqueName="[ARReceipts].[Deposit Line Number].[All]" dimensionUniqueName="[ARReceipts]" displayFolder="" count="2" memberValueDatatype="3" unbalanced="0"/>
    <cacheHierarchy uniqueName="[ARReceipts].[Deposit Number]" caption="Deposit Number" attribute="1" defaultMemberUniqueName="[ARReceipts].[Deposit Number].[All]" allUniqueName="[ARReceipts].[Deposit Number].[All]" dimensionUniqueName="[ARReceipts]" displayFolder="" count="2" memberValueDatatype="5" unbalanced="0"/>
    <cacheHierarchy uniqueName="[ARReceipts].[Deposit Serial Number]" caption="Deposit Serial Number" attribute="1" defaultMemberUniqueName="[ARReceipts].[Deposit Serial Number].[All]" allUniqueName="[ARReceipts].[Deposit Serial Number].[All]" dimensionUniqueName="[ARReceipts]" displayFolder="" count="2" memberValueDatatype="3" unbalanced="0"/>
    <cacheHierarchy uniqueName="[ARReceipts].[Document Number]" caption="Document Number" attribute="1" defaultMemberUniqueName="[ARReceipts].[Document Number].[All]" allUniqueName="[ARReceipts].[Document Number].[All]" dimensionUniqueName="[ARReceipts]" displayFolder="" count="2" memberValueDatatype="130" unbalanced="0"/>
    <cacheHierarchy uniqueName="[ARReceipts].[Entry Number]" caption="Entry Number" attribute="1" defaultMemberUniqueName="[ARReceipts].[Entry Number].[All]" allUniqueName="[ARReceipts].[Entry Number].[All]" dimensionUniqueName="[ARReceipts]" displayFolder="" count="2" memberValueDatatype="5" unbalanced="0"/>
    <cacheHierarchy uniqueName="[ARReceipts].[Payment Number]" caption="Payment Number" attribute="1" defaultMemberUniqueName="[ARReceipts].[Payment Number].[All]" allUniqueName="[ARReceipts].[Payment Number].[All]" dimensionUniqueName="[ARReceipts]" displayFolder="" count="2" memberValueDatatype="5" unbalanced="0"/>
    <cacheHierarchy uniqueName="[ARReceipts].[Posting Date]" caption="Posting Date" attribute="1" time="1" defaultMemberUniqueName="[ARReceipts].[Posting Date].[All]" allUniqueName="[ARReceipts].[Posting Date].[All]" dimensionUniqueName="[ARReceipts]" displayFolder="" count="2" memberValueDatatype="7" unbalanced="0"/>
    <cacheHierarchy uniqueName="[ARReceipts].[Receipt Date]" caption="Receipt Date" attribute="1" time="1" defaultMemberUniqueName="[ARReceipts].[Receipt Date].[All]" allUniqueName="[ARReceipts].[Receipt Date].[All]" dimensionUniqueName="[ARReceipts]" displayFolder="" count="2" memberValueDatatype="7" unbalanced="0"/>
    <cacheHierarchy uniqueName="[ARReceipts].[Sequence No]" caption="Sequence No" attribute="1" defaultMemberUniqueName="[ARReceipts].[Sequence No].[All]" allUniqueName="[ARReceipts].[Sequence No].[All]" dimensionUniqueName="[ARReceipts]" displayFolder="" count="2" memberValueDatatype="5" unbalanced="0"/>
    <cacheHierarchy uniqueName="[ARReceipts].[Src Doc Typ]" caption="Src Doc Typ" attribute="1" defaultMemberUniqueName="[ARReceipts].[Src Doc Typ].[All]" allUniqueName="[ARReceipts].[Src Doc Typ].[All]" dimensionUniqueName="[ARReceipts]" displayFolder="" count="2" memberValueDatatype="20" unbalanced="0"/>
    <cacheHierarchy uniqueName="[Calendar].[CalendarQuarter]" caption="CalendarQuarter" attribute="1" time="1" defaultMemberUniqueName="[Calendar].[CalendarQuarter].[All]" allUniqueName="[Calendar].[CalendarQuarter].[All]" dimensionUniqueName="[Calendar]" displayFolder="" count="2"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0"/>
      </fieldsUsage>
    </cacheHierarchy>
    <cacheHierarchy uniqueName="[Calendar].[CalendarYearMonth]" caption="CalendarYearMonth" attribute="1" time="1" defaultMemberUniqueName="[Calendar].[CalendarYearMonth].[All]" allUniqueName="[Calendar].[CalendarYearMonth].[All]" dimensionUniqueName="[Calendar]" displayFolder="" count="2" memberValueDatatype="130" unbalanced="0"/>
    <cacheHierarchy uniqueName="[Calendar].[CalendarYearQtr]" caption="CalendarYearQtr" attribute="1" time="1" defaultMemberUniqueName="[Calendar].[CalendarYearQtr].[All]" allUniqueName="[Calendar].[CalendarYearQtr].[All]" dimensionUniqueName="[Calendar]" displayFolder="" count="2" memberValueDatatype="130" unbalanced="0"/>
    <cacheHierarchy uniqueName="[Calendar].[DayNameOfWeek]" caption="DayNameOfWeek" attribute="1" time="1" defaultMemberUniqueName="[Calendar].[DayNameOfWeek].[All]" allUniqueName="[Calendar].[DayNameOfWeek].[All]" dimensionUniqueName="[Calendar]" displayFolder="" count="2" memberValueDatatype="130" unbalanced="0"/>
    <cacheHierarchy uniqueName="[Calendar].[DayOfMonth]" caption="DayOfMonth" attribute="1" time="1" defaultMemberUniqueName="[Calendar].[DayOfMonth].[All]" allUniqueName="[Calendar].[DayOfMonth].[All]" dimensionUniqueName="[Calendar]" displayFolder="" count="2" memberValueDatatype="20" unbalanced="0">
      <fieldsUsage count="2">
        <fieldUsage x="-1"/>
        <fieldUsage x="2"/>
      </fieldsUsage>
    </cacheHierarchy>
    <cacheHierarchy uniqueName="[Calendar].[DayOfWeek]" caption="DayOfWeek" attribute="1" time="1" defaultMemberUniqueName="[Calendar].[DayOfWeek].[All]" allUniqueName="[Calendar].[DayOfWeek].[All]" dimensionUniqueName="[Calendar]" displayFolder="" count="2" memberValueDatatype="20" unbalanced="0"/>
    <cacheHierarchy uniqueName="[Calendar].[DayOfYear]" caption="DayOfYear" attribute="1" time="1" defaultMemberUniqueName="[Calendar].[DayOfYear].[All]" allUniqueName="[Calendar].[DayOfYear].[All]" dimensionUniqueName="[Calendar]" displayFolder="" count="2" memberValueDatatype="20" unbalanced="0"/>
    <cacheHierarchy uniqueName="[Calendar].[IsLastDayOfMonth]" caption="IsLastDayOfMonth" attribute="1" time="1" defaultMemberUniqueName="[Calendar].[IsLastDayOfMonth].[All]" allUniqueName="[Calendar].[IsLastDayOfMonth].[All]" dimensionUniqueName="[Calendar]" displayFolder="" count="2" memberValueDatatype="130" unbalanced="0"/>
    <cacheHierarchy uniqueName="[Calendar].[MonthName]" caption="MonthName" attribute="1" time="1" defaultMemberUniqueName="[Calendar].[MonthName].[All]" allUniqueName="[Calendar].[MonthName].[All]" dimensionUniqueName="[Calendar]" displayFolder="" count="2" memberValueDatatype="130" unbalanced="0"/>
    <cacheHierarchy uniqueName="[Calendar].[MonthOfYear]" caption="MonthOfYear" attribute="1" time="1" defaultMemberUniqueName="[Calendar].[MonthOfYear].[All]" allUniqueName="[Calendar].[MonthOfYear].[All]" dimensionUniqueName="[Calendar]" displayFolder="" count="2" memberValueDatatype="20" unbalanced="0">
      <fieldsUsage count="2">
        <fieldUsage x="-1"/>
        <fieldUsage x="1"/>
      </fieldsUsage>
    </cacheHierarchy>
    <cacheHierarchy uniqueName="[Calendar].[WeekdayWeekend]" caption="WeekdayWeekend" attribute="1" time="1" defaultMemberUniqueName="[Calendar].[WeekdayWeekend].[All]" allUniqueName="[Calendar].[WeekdayWeekend].[All]" dimensionUniqueName="[Calendar]" displayFolder="" count="2" memberValueDatatype="130" unbalanced="0"/>
    <cacheHierarchy uniqueName="[Calendar].[WeekOfYear]" caption="WeekOfYear" attribute="1" time="1" defaultMemberUniqueName="[Calendar].[WeekOfYear].[All]" allUniqueName="[Calendar].[WeekOfYear].[All]" dimensionUniqueName="[Calendar]" displayFolder="" count="2" memberValueDatatype="20" unbalanced="0"/>
    <cacheHierarchy uniqueName="[Calendar].[YR-MTH]" caption="YR-MTH" attribute="1" time="1" defaultMemberUniqueName="[Calendar].[YR-MTH].[All]" allUniqueName="[Calendar].[YR-MTH].[All]" dimensionUniqueName="[Calendar]" displayFolder="" count="2" memberValueDatatype="130" unbalanced="0"/>
    <cacheHierarchy uniqueName="[COA].[Account Group]" caption="Account Group" attribute="1" defaultMemberUniqueName="[COA].[Account Group].[All]" allUniqueName="[COA].[Account Group].[All]" dimensionUniqueName="[COA]" displayFolder="" count="2" memberValueDatatype="130" unbalanced="0"/>
    <cacheHierarchy uniqueName="[COA].[Account Group Code]" caption="Account Group Code" attribute="1" defaultMemberUniqueName="[COA].[Account Group Code].[All]" allUniqueName="[COA].[Account Group Code].[All]" dimensionUniqueName="[COA]" displayFolder="" count="2" memberValueDatatype="130" unbalanced="0"/>
    <cacheHierarchy uniqueName="[COA].[Account Number]" caption="Account Number" attribute="1" defaultMemberUniqueName="[COA].[Account Number].[All]" allUniqueName="[COA].[Account Number].[All]" dimensionUniqueName="[COA]" displayFolder="" count="2" memberValueDatatype="130" unbalanced="0">
      <fieldsUsage count="2">
        <fieldUsage x="-1"/>
        <fieldUsage x="7"/>
      </fieldsUsage>
    </cacheHierarchy>
    <cacheHierarchy uniqueName="[COA].[Account Segment Code 1]" caption="Account Segment Code 1" attribute="1" defaultMemberUniqueName="[COA].[Account Segment Code 1].[All]" allUniqueName="[COA].[Account Segment Code 1].[All]" dimensionUniqueName="[COA]" displayFolder="" count="2" memberValueDatatype="130" unbalanced="0"/>
    <cacheHierarchy uniqueName="[COA].[Account Segment Code 2]" caption="Account Segment Code 2" attribute="1" defaultMemberUniqueName="[COA].[Account Segment Code 2].[All]" allUniqueName="[COA].[Account Segment Code 2].[All]" dimensionUniqueName="[COA]" displayFolder="" count="2" memberValueDatatype="130" unbalanced="0"/>
    <cacheHierarchy uniqueName="[COA].[Account Segment Code 3]" caption="Account Segment Code 3" attribute="1" defaultMemberUniqueName="[COA].[Account Segment Code 3].[All]" allUniqueName="[COA].[Account Segment Code 3].[All]" dimensionUniqueName="[COA]" displayFolder="" count="2" memberValueDatatype="130" unbalanced="0"/>
    <cacheHierarchy uniqueName="[COA].[Account Type]" caption="Account Type" attribute="1" defaultMemberUniqueName="[COA].[Account Type].[All]" allUniqueName="[COA].[Account Type].[All]" dimensionUniqueName="[COA]" displayFolder="" count="2" memberValueDatatype="130" unbalanced="0"/>
    <cacheHierarchy uniqueName="[COA].[Description]" caption="Description" attribute="1" defaultMemberUniqueName="[COA].[Description].[All]" allUniqueName="[COA].[Description].[All]" dimensionUniqueName="[COA]" displayFolder="" count="2" memberValueDatatype="130" unbalanced="0"/>
    <cacheHierarchy uniqueName="[COA].[Normal Balance]" caption="Normal Balance" attribute="1" defaultMemberUniqueName="[COA].[Normal Balance].[All]" allUniqueName="[COA].[Normal Balance].[All]" dimensionUniqueName="[COA]" displayFolder="" count="2" memberValueDatatype="3" unbalanced="0"/>
    <cacheHierarchy uniqueName="[COA].[Quantities Allowed]" caption="Quantities Allowed" attribute="1" defaultMemberUniqueName="[COA].[Quantities Allowed].[All]" allUniqueName="[COA].[Quantities Allowed].[All]" dimensionUniqueName="[COA]" displayFolder="" count="2" memberValueDatatype="130" unbalanced="0"/>
    <cacheHierarchy uniqueName="[COA].[Status]" caption="Status" attribute="1" defaultMemberUniqueName="[COA].[Status].[All]" allUniqueName="[COA].[Status].[All]" dimensionUniqueName="[COA]" displayFolder="" count="2" memberValueDatatype="130" unbalanced="0"/>
    <cacheHierarchy uniqueName="[COA].[Structure Code]" caption="Structure Code" attribute="1" defaultMemberUniqueName="[COA].[Structure Code].[All]" allUniqueName="[COA].[Structure Code].[All]" dimensionUniqueName="[COA]" displayFolder="" count="2" memberValueDatatype="130" unbalanced="0"/>
    <cacheHierarchy uniqueName="[Customer Group].[Account Set]" caption="Account Set" attribute="1" defaultMemberUniqueName="[Customer Group].[Account Set].[All]" allUniqueName="[Customer Group].[Account Set].[All]" dimensionUniqueName="[Customer Group]" displayFolder="" count="2" memberValueDatatype="130" unbalanced="0"/>
    <cacheHierarchy uniqueName="[Customer Group].[Description]" caption="Description" attribute="1" defaultMemberUniqueName="[Customer Group].[Description].[All]" allUniqueName="[Customer Group].[Description].[All]" dimensionUniqueName="[Customer Group]" displayFolder="" count="2" memberValueDatatype="130" unbalanced="0"/>
    <cacheHierarchy uniqueName="[Customer Group].[Group Code]" caption="Group Code" attribute="1" defaultMemberUniqueName="[Customer Group].[Group Code].[All]" allUniqueName="[Customer Group].[Group Code].[All]" dimensionUniqueName="[Customer Group]" displayFolder="" count="2" memberValueDatatype="130" unbalanced="0"/>
    <cacheHierarchy uniqueName="[Customer Group].[Status]" caption="Status" attribute="1" defaultMemberUniqueName="[Customer Group].[Status].[All]" allUniqueName="[Customer Group].[Status].[All]" dimensionUniqueName="[Customer Group]" displayFolder="" count="2" memberValueDatatype="130" unbalanced="0"/>
    <cacheHierarchy uniqueName="[Customer Group].[Terms]" caption="Terms" attribute="1" defaultMemberUniqueName="[Customer Group].[Terms].[All]" allUniqueName="[Customer Group].[Terms].[All]" dimensionUniqueName="[Customer Group]" displayFolder="" count="2" memberValueDatatype="130" unbalanced="0"/>
    <cacheHierarchy uniqueName="[Customers].[Account Set]" caption="Account Set" attribute="1" defaultMemberUniqueName="[Customers].[Account Set].[All]" allUniqueName="[Customers].[Account Set].[All]" dimensionUniqueName="[Customers]" displayFolder="" count="2" memberValueDatatype="130" unbalanced="0"/>
    <cacheHierarchy uniqueName="[Customers].[City]" caption="City" attribute="1" defaultMemberUniqueName="[Customers].[City].[All]" allUniqueName="[Customers].[City].[All]" dimensionUniqueName="[Customers]" displayFolder="" count="2" memberValueDatatype="130" unbalanced="0"/>
    <cacheHierarchy uniqueName="[Customers].[Contact]" caption="Contact" attribute="1" defaultMemberUniqueName="[Customers].[Contact].[All]" allUniqueName="[Customers].[Contact].[All]" dimensionUniqueName="[Customers]" displayFolder="" count="2" memberValueDatatype="130" unbalanced="0"/>
    <cacheHierarchy uniqueName="[Customers].[Country]" caption="Country" attribute="1" defaultMemberUniqueName="[Customers].[Country].[All]" allUniqueName="[Customers].[Country].[All]" dimensionUniqueName="[Customers]" displayFolder="" count="2" memberValueDatatype="130" unbalanced="0"/>
    <cacheHierarchy uniqueName="[Customers].[Credit Limit]" caption="Credit Limit" attribute="1" defaultMemberUniqueName="[Customers].[Credit Limit].[All]" allUniqueName="[Customers].[Credit Limit].[All]" dimensionUniqueName="[Customers]" displayFolder="" count="2" memberValueDatatype="5" unbalanced="0"/>
    <cacheHierarchy uniqueName="[Customers].[Customer Name]" caption="Customer Name" attribute="1" defaultMemberUniqueName="[Customers].[Customer Name].[All]" allUniqueName="[Customers].[Customer Name].[All]" dimensionUniqueName="[Customers]" displayFolder="" count="2" memberValueDatatype="130" unbalanced="0"/>
    <cacheHierarchy uniqueName="[Customers].[Customer Number]" caption="Customer Number" attribute="1" defaultMemberUniqueName="[Customers].[Customer Number].[All]" allUniqueName="[Customers].[Customer Number].[All]" dimensionUniqueName="[Customers]" displayFolder="" count="2" memberValueDatatype="130" unbalanced="0"/>
    <cacheHierarchy uniqueName="[Customers].[Customer Short Name]" caption="Customer Short Name" attribute="1" defaultMemberUniqueName="[Customers].[Customer Short Name].[All]" allUniqueName="[Customers].[Customer Short Name].[All]" dimensionUniqueName="[Customers]" displayFolder="" count="2" memberValueDatatype="130" unbalanced="0"/>
    <cacheHierarchy uniqueName="[Customers].[Group Code]" caption="Group Code" attribute="1" defaultMemberUniqueName="[Customers].[Group Code].[All]" allUniqueName="[Customers].[Group Code].[All]" dimensionUniqueName="[Customers]" displayFolder="" count="2" memberValueDatatype="130" unbalanced="0"/>
    <cacheHierarchy uniqueName="[Customers].[National Account]" caption="National Account" attribute="1" defaultMemberUniqueName="[Customers].[National Account].[All]" allUniqueName="[Customers].[National Account].[All]" dimensionUniqueName="[Customers]" displayFolder="" count="2" memberValueDatatype="130" unbalanced="0"/>
    <cacheHierarchy uniqueName="[Customers].[On Hold]" caption="On Hold" attribute="1" defaultMemberUniqueName="[Customers].[On Hold].[All]" allUniqueName="[Customers].[On Hold].[All]" dimensionUniqueName="[Customers]" displayFolder="" count="2" memberValueDatatype="130" unbalanced="0"/>
    <cacheHierarchy uniqueName="[Customers].[Price List]" caption="Price List" attribute="1" defaultMemberUniqueName="[Customers].[Price List].[All]" allUniqueName="[Customers].[Price List].[All]" dimensionUniqueName="[Customers]" displayFolder="" count="2" memberValueDatatype="130" unbalanced="0"/>
    <cacheHierarchy uniqueName="[Customers].[State]" caption="State" attribute="1" defaultMemberUniqueName="[Customers].[State].[All]" allUniqueName="[Customers].[State].[All]" dimensionUniqueName="[Customers]" displayFolder="" count="2" memberValueDatatype="130" unbalanced="0"/>
    <cacheHierarchy uniqueName="[Customers].[Status]" caption="Status" attribute="1" defaultMemberUniqueName="[Customers].[Status].[All]" allUniqueName="[Customers].[Status].[All]" dimensionUniqueName="[Customers]" displayFolder="" count="2" memberValueDatatype="130" unbalanced="0"/>
    <cacheHierarchy uniqueName="[Customers].[Terms]" caption="Terms" attribute="1" defaultMemberUniqueName="[Customers].[Terms].[All]" allUniqueName="[Customers].[Terms].[All]" dimensionUniqueName="[Customers]" displayFolder="" count="2" memberValueDatatype="130" unbalanced="0"/>
    <cacheHierarchy uniqueName="[Customers].[Territory]" caption="Territory" attribute="1" defaultMemberUniqueName="[Customers].[Territory].[All]" allUniqueName="[Customers].[Territory].[All]" dimensionUniqueName="[Customers]" displayFolder="" count="2" memberValueDatatype="130" unbalanced="0"/>
    <cacheHierarchy uniqueName="[Customers].[Zip]" caption="Zip" attribute="1" defaultMemberUniqueName="[Customers].[Zip].[All]" allUniqueName="[Customers].[Zip].[All]" dimensionUniqueName="[Customers]" displayFolder="" count="2" memberValueDatatype="130" unbalanced="0"/>
    <cacheHierarchy uniqueName="[DocumentType].[DocTyp]" caption="DocTyp" attribute="1" defaultMemberUniqueName="[DocumentType].[DocTyp].[All]" allUniqueName="[DocumentType].[DocTyp].[All]" dimensionUniqueName="[DocumentType]" displayFolder="" count="2" memberValueDatatype="130" unbalanced="0"/>
    <cacheHierarchy uniqueName="[DocumentType].[Document Type]" caption="Document Type" attribute="1" defaultMemberUniqueName="[DocumentType].[Document Type].[All]" allUniqueName="[DocumentType].[Document Type].[All]" dimensionUniqueName="[DocumentType]" displayFolder="" count="2" memberValueDatatype="130" unbalanced="0"/>
    <cacheHierarchy uniqueName="[GL Entries].[Batch]" caption="Batch" attribute="1" defaultMemberUniqueName="[GL Entries].[Batch].[All]" allUniqueName="[GL Entries].[Batch].[All]" dimensionUniqueName="[GL Entries]" displayFolder="" count="2" memberValueDatatype="130" unbalanced="0"/>
    <cacheHierarchy uniqueName="[GL Entries].[Batch Type]" caption="Batch Type" attribute="1" defaultMemberUniqueName="[GL Entries].[Batch Type].[All]" allUniqueName="[GL Entries].[Batch Type].[All]" dimensionUniqueName="[GL Entries]" displayFolder="" count="2" memberValueDatatype="130" unbalanced="0"/>
    <cacheHierarchy uniqueName="[GL Entries].[BatchStatus]" caption="BatchStatus" attribute="1" defaultMemberUniqueName="[GL Entries].[BatchStatus].[All]" allUniqueName="[GL Entries].[BatchStatus].[All]" dimensionUniqueName="[GL Entries]" displayFolder="" count="2" memberValueDatatype="130" unbalanced="0"/>
    <cacheHierarchy uniqueName="[GL Entries].[Edited By]" caption="Edited By" attribute="1" defaultMemberUniqueName="[GL Entries].[Edited By].[All]" allUniqueName="[GL Entries].[Edited By].[All]" dimensionUniqueName="[GL Entries]" displayFolder="" count="2" memberValueDatatype="130" unbalanced="0"/>
    <cacheHierarchy uniqueName="[GL Entries].[Entry]" caption="Entry" attribute="1" defaultMemberUniqueName="[GL Entries].[Entry].[All]" allUniqueName="[GL Entries].[Entry].[All]" dimensionUniqueName="[GL Entries]" displayFolder="" count="2" memberValueDatatype="130" unbalanced="0"/>
    <cacheHierarchy uniqueName="[GL Entries].[Entry Date]" caption="Entry Date" attribute="1" defaultMemberUniqueName="[GL Entries].[Entry Date].[All]" allUniqueName="[GL Entries].[Entry Date].[All]" dimensionUniqueName="[GL Entries]" displayFolder="" count="2" memberValueDatatype="5" unbalanced="0"/>
    <cacheHierarchy uniqueName="[GL Entries].[Fiscal Period]" caption="Fiscal Period" attribute="1" defaultMemberUniqueName="[GL Entries].[Fiscal Period].[All]" allUniqueName="[GL Entries].[Fiscal Period].[All]" dimensionUniqueName="[GL Entries]" displayFolder="" count="2" memberValueDatatype="130" unbalanced="0"/>
    <cacheHierarchy uniqueName="[GL Entries].[Fiscal Year]" caption="Fiscal Year" attribute="1" defaultMemberUniqueName="[GL Entries].[Fiscal Year].[All]" allUniqueName="[GL Entries].[Fiscal Year].[All]" dimensionUniqueName="[GL Entries]" displayFolder="" count="2" memberValueDatatype="130" unbalanced="0"/>
    <cacheHierarchy uniqueName="[GL Entries].[Posting Sequence]" caption="Posting Sequence" attribute="1" defaultMemberUniqueName="[GL Entries].[Posting Sequence].[All]" allUniqueName="[GL Entries].[Posting Sequence].[All]" dimensionUniqueName="[GL Entries]" displayFolder="" count="2" memberValueDatatype="130" unbalanced="0"/>
    <cacheHierarchy uniqueName="[GL Entries].[Source Ledger]" caption="Source Ledger" attribute="1" defaultMemberUniqueName="[GL Entries].[Source Ledger].[All]" allUniqueName="[GL Entries].[Source Ledger].[All]" dimensionUniqueName="[GL Entries]" displayFolder="" count="2" memberValueDatatype="130" unbalanced="0"/>
    <cacheHierarchy uniqueName="[GL Entries].[Source Type]" caption="Source Type" attribute="1" defaultMemberUniqueName="[GL Entries].[Source Type].[All]" allUniqueName="[GL Entries].[Source Type].[All]" dimensionUniqueName="[GL Entries]" displayFolder="" count="2" memberValueDatatype="130" unbalanced="0"/>
    <cacheHierarchy uniqueName="[Measures]" caption="Measures" attribute="1" keyAttribute="1" defaultMemberUniqueName="[Measures].[__XL_Count of Models]" dimensionUniqueName="[Measures]" displayFolder="" measures="1" count="1" memberValueDatatype="130" unbalanced="0">
      <fieldsUsage count="1">
        <fieldUsage x="6"/>
      </fieldsUsage>
    </cacheHierarchy>
    <cacheHierarchy uniqueName="[TimeCalc].[Calculation]" caption="Calculation" attribute="1" defaultMemberUniqueName="[TimeCalc].[Calculation].[All]" allUniqueName="[TimeCalc].[Calculation].[All]" dimensionUniqueName="[TimeCalc]" displayFolder="" count="2" memberValueDatatype="130" unbalanced="0"/>
    <cacheHierarchy uniqueName="[TimeCalc].[Comparison]" caption="Comparison" attribute="1" defaultMemberUniqueName="[TimeCalc].[Comparison].[All]" allUniqueName="[TimeCalc].[Comparison].[All]" dimensionUniqueName="[TimeCalc]" displayFolder="" count="2" memberValueDatatype="130" unbalanced="0"/>
    <cacheHierarchy uniqueName="[TransactionType].[Transaction Type]" caption="Transaction Type" attribute="1" defaultMemberUniqueName="[TransactionType].[Transaction Type].[All]" allUniqueName="[TransactionType].[Transaction Type].[All]" dimensionUniqueName="[TransactionType]" displayFolder="" count="2" memberValueDatatype="130" unbalanced="0"/>
    <cacheHierarchy uniqueName="[Vendor].[Account Set]" caption="Account Set" attribute="1" defaultMemberUniqueName="[Vendor].[Account Set].[All]" allUniqueName="[Vendor].[Account Set].[All]" dimensionUniqueName="[Vendor]" displayFolder="" count="2" memberValueDatatype="130" unbalanced="0"/>
    <cacheHierarchy uniqueName="[Vendor].[Bank Code]" caption="Bank Code" attribute="1" defaultMemberUniqueName="[Vendor].[Bank Code].[All]" allUniqueName="[Vendor].[Bank Code].[All]" dimensionUniqueName="[Vendor]" displayFolder="" count="2" memberValueDatatype="130" unbalanced="0"/>
    <cacheHierarchy uniqueName="[Vendor].[City]" caption="City" attribute="1" defaultMemberUniqueName="[Vendor].[City].[All]" allUniqueName="[Vendor].[City].[All]" dimensionUniqueName="[Vendor]" displayFolder="" count="2" memberValueDatatype="130" unbalanced="0"/>
    <cacheHierarchy uniqueName="[Vendor].[Contact]" caption="Contact" attribute="1" defaultMemberUniqueName="[Vendor].[Contact].[All]" allUniqueName="[Vendor].[Contact].[All]" dimensionUniqueName="[Vendor]" displayFolder="" count="2" memberValueDatatype="130" unbalanced="0"/>
    <cacheHierarchy uniqueName="[Vendor].[Country]" caption="Country" attribute="1" defaultMemberUniqueName="[Vendor].[Country].[All]" allUniqueName="[Vendor].[Country].[All]" dimensionUniqueName="[Vendor]" displayFolder="" count="2" memberValueDatatype="130" unbalanced="0"/>
    <cacheHierarchy uniqueName="[Vendor].[Credit Limit]" caption="Credit Limit" attribute="1" defaultMemberUniqueName="[Vendor].[Credit Limit].[All]" allUniqueName="[Vendor].[Credit Limit].[All]" dimensionUniqueName="[Vendor]" displayFolder="" count="2" memberValueDatatype="5" unbalanced="0"/>
    <cacheHierarchy uniqueName="[Vendor].[Group Code]" caption="Group Code" attribute="1" defaultMemberUniqueName="[Vendor].[Group Code].[All]" allUniqueName="[Vendor].[Group Code].[All]" dimensionUniqueName="[Vendor]" displayFolder="" count="2" memberValueDatatype="130" unbalanced="0"/>
    <cacheHierarchy uniqueName="[Vendor].[On Hold]" caption="On Hold" attribute="1" defaultMemberUniqueName="[Vendor].[On Hold].[All]" allUniqueName="[Vendor].[On Hold].[All]" dimensionUniqueName="[Vendor]" displayFolder="" count="2" memberValueDatatype="130" unbalanced="0"/>
    <cacheHierarchy uniqueName="[Vendor].[State]" caption="State" attribute="1" defaultMemberUniqueName="[Vendor].[State].[All]" allUniqueName="[Vendor].[State].[All]" dimensionUniqueName="[Vendor]" displayFolder="" count="2" memberValueDatatype="130" unbalanced="0"/>
    <cacheHierarchy uniqueName="[Vendor].[Status]" caption="Status" attribute="1" defaultMemberUniqueName="[Vendor].[Status].[All]" allUniqueName="[Vendor].[Status].[All]" dimensionUniqueName="[Vendor]" displayFolder="" count="2" memberValueDatatype="130" unbalanced="0"/>
    <cacheHierarchy uniqueName="[Vendor].[Terms]" caption="Terms" attribute="1" defaultMemberUniqueName="[Vendor].[Terms].[All]" allUniqueName="[Vendor].[Terms].[All]" dimensionUniqueName="[Vendor]" displayFolder="" count="2" memberValueDatatype="130" unbalanced="0"/>
    <cacheHierarchy uniqueName="[Vendor].[Vendor Name]" caption="Vendor Name" attribute="1" defaultMemberUniqueName="[Vendor].[Vendor Name].[All]" allUniqueName="[Vendor].[Vendor Name].[All]" dimensionUniqueName="[Vendor]" displayFolder="" count="2" memberValueDatatype="130" unbalanced="0"/>
    <cacheHierarchy uniqueName="[Vendor].[Vendor Number]" caption="Vendor Number" attribute="1" defaultMemberUniqueName="[Vendor].[Vendor Number].[All]" allUniqueName="[Vendor].[Vendor Number].[All]" dimensionUniqueName="[Vendor]" displayFolder="" count="2" memberValueDatatype="130" unbalanced="0"/>
    <cacheHierarchy uniqueName="[Vendor].[Vendor Short Name]" caption="Vendor Short Name" attribute="1" defaultMemberUniqueName="[Vendor].[Vendor Short Name].[All]" allUniqueName="[Vendor].[Vendor Short Name].[All]" dimensionUniqueName="[Vendor]" displayFolder="" count="2" memberValueDatatype="130" unbalanced="0"/>
    <cacheHierarchy uniqueName="[Vendor].[Zip]" caption="Zip" attribute="1" defaultMemberUniqueName="[Vendor].[Zip].[All]" allUniqueName="[Vendor].[Zip].[All]" dimensionUniqueName="[Vendor]" displayFolder="" count="2" memberValueDatatype="130" unbalanced="0"/>
    <cacheHierarchy uniqueName="[Vendor Group].[Account Set]" caption="Account Set" attribute="1" defaultMemberUniqueName="[Vendor Group].[Account Set].[All]" allUniqueName="[Vendor Group].[Account Set].[All]" dimensionUniqueName="[Vendor Group]" displayFolder="" count="2" memberValueDatatype="130" unbalanced="0"/>
    <cacheHierarchy uniqueName="[Vendor Group].[Description]" caption="Description" attribute="1" defaultMemberUniqueName="[Vendor Group].[Description].[All]" allUniqueName="[Vendor Group].[Description].[All]" dimensionUniqueName="[Vendor Group]" displayFolder="" count="2" memberValueDatatype="130" unbalanced="0"/>
    <cacheHierarchy uniqueName="[Vendor Group].[Group Code]" caption="Group Code" attribute="1" defaultMemberUniqueName="[Vendor Group].[Group Code].[All]" allUniqueName="[Vendor Group].[Group Code].[All]" dimensionUniqueName="[Vendor Group]" displayFolder="" count="2" memberValueDatatype="130" unbalanced="0"/>
    <cacheHierarchy uniqueName="[Vendor Group].[Status]" caption="Status" attribute="1" defaultMemberUniqueName="[Vendor Group].[Status].[All]" allUniqueName="[Vendor Group].[Status].[All]" dimensionUniqueName="[Vendor Group]" displayFolder="" count="2" memberValueDatatype="130" unbalanced="0"/>
    <cacheHierarchy uniqueName="[Vendor Group].[Terms]" caption="Terms" attribute="1" defaultMemberUniqueName="[Vendor Group].[Terms].[All]" allUniqueName="[Vendor Group].[Terms].[All]" dimensionUniqueName="[Vendor Group]" displayFolder="" count="2" memberValueDatatype="130" unbalanced="0"/>
    <cacheHierarchy uniqueName="[Actual Budget].[Actual]" caption="Actual" attribute="1" defaultMemberUniqueName="[Actual Budget].[Actual].[All]" allUniqueName="[Actual Budget].[Actual].[All]" dimensionUniqueName="[Actual Budget]" displayFolder="" count="2" memberValueDatatype="5" unbalanced="0" hidden="1"/>
    <cacheHierarchy uniqueName="[Actual Budget].[Budget1]" caption="Budget1" attribute="1" defaultMemberUniqueName="[Actual Budget].[Budget1].[All]" allUniqueName="[Actual Budget].[Budget1].[All]" dimensionUniqueName="[Actual Budget]" displayFolder="" count="2" memberValueDatatype="5" unbalanced="0" hidden="1"/>
    <cacheHierarchy uniqueName="[Actual Budget].[Budget2]" caption="Budget2" attribute="1" defaultMemberUniqueName="[Actual Budget].[Budget2].[All]" allUniqueName="[Actual Budget].[Budget2].[All]" dimensionUniqueName="[Actual Budget]" displayFolder="" count="2" memberValueDatatype="5" unbalanced="0" hidden="1"/>
    <cacheHierarchy uniqueName="[Actual Budget].[Budget3]" caption="Budget3" attribute="1" defaultMemberUniqueName="[Actual Budget].[Budget3].[All]" allUniqueName="[Actual Budget].[Budget3].[All]" dimensionUniqueName="[Actual Budget]" displayFolder="" count="2" memberValueDatatype="5" unbalanced="0" hidden="1"/>
    <cacheHierarchy uniqueName="[Actual Budget].[Budget4]" caption="Budget4" attribute="1" defaultMemberUniqueName="[Actual Budget].[Budget4].[All]" allUniqueName="[Actual Budget].[Budget4].[All]" dimensionUniqueName="[Actual Budget]" displayFolder="" count="2" memberValueDatatype="5" unbalanced="0" hidden="1"/>
    <cacheHierarchy uniqueName="[Actual Budget].[Budget5]" caption="Budget5" attribute="1" defaultMemberUniqueName="[Actual Budget].[Budget5].[All]" allUniqueName="[Actual Budget].[Budget5].[All]" dimensionUniqueName="[Actual Budget]" displayFolder="" count="2" memberValueDatatype="5" unbalanced="0" hidden="1"/>
    <cacheHierarchy uniqueName="[Actual Budget].[Date]" caption="Date" attribute="1" time="1" defaultMemberUniqueName="[Actual Budget].[Date].[All]" allUniqueName="[Actual Budget].[Date].[All]" dimensionUniqueName="[Actual Budget]" displayFolder="" count="2" memberValueDatatype="7" unbalanced="0" hidden="1"/>
    <cacheHierarchy uniqueName="[Actual Budget].[Unformatted Account]" caption="Unformatted Account" attribute="1" defaultMemberUniqueName="[Actual Budget].[Unformatted Account].[All]" allUniqueName="[Actual Budget].[Unformatted Account].[All]" dimensionUniqueName="[Actual Budget]" displayFolder="" count="2" memberValueDatatype="130" unbalanced="0" hidden="1"/>
    <cacheHierarchy uniqueName="[AgeAsOf].[Age As Of]" caption="Age As Of" attribute="1" time="1" defaultMemberUniqueName="[AgeAsOf].[Age As Of].[All]" allUniqueName="[AgeAsOf].[Age As Of].[All]" dimensionUniqueName="[AgeAsOf]" displayFolder="" count="2" memberValueDatatype="7" unbalanced="0" hidden="1"/>
    <cacheHierarchy uniqueName="[AgeAsOf].[Age-As-Of Day]" caption="Age-As-Of Day" attribute="1" defaultMemberUniqueName="[AgeAsOf].[Age-As-Of Day].[All]" allUniqueName="[AgeAsOf].[Age-As-Of Day].[All]" dimensionUniqueName="[AgeAsOf]" displayFolder="" count="2" memberValueDatatype="20" unbalanced="0" hidden="1">
      <fieldsUsage count="2">
        <fieldUsage x="-1"/>
        <fieldUsage x="5"/>
      </fieldsUsage>
    </cacheHierarchy>
    <cacheHierarchy uniqueName="[AgeAsOf].[Age-As-Of Month]" caption="Age-As-Of Month" attribute="1" defaultMemberUniqueName="[AgeAsOf].[Age-As-Of Month].[All]" allUniqueName="[AgeAsOf].[Age-As-Of Month].[All]" dimensionUniqueName="[AgeAsOf]" displayFolder="" count="2" memberValueDatatype="20" unbalanced="0" hidden="1">
      <fieldsUsage count="2">
        <fieldUsage x="-1"/>
        <fieldUsage x="4"/>
      </fieldsUsage>
    </cacheHierarchy>
    <cacheHierarchy uniqueName="[AgeAsOf].[Age-As-Of Year]" caption="Age-As-Of Year" attribute="1" defaultMemberUniqueName="[AgeAsOf].[Age-As-Of Year].[All]" allUniqueName="[AgeAsOf].[Age-As-Of Year].[All]" dimensionUniqueName="[AgeAsOf]" displayFolder="" count="2" memberValueDatatype="20" unbalanced="0" hidden="1">
      <fieldsUsage count="2">
        <fieldUsage x="-1"/>
        <fieldUsage x="3"/>
      </fieldsUsage>
    </cacheHierarchy>
    <cacheHierarchy uniqueName="[AgingPeriods].[Aging Period]" caption="Aging Period" attribute="1" defaultMemberUniqueName="[AgingPeriods].[Aging Period].[All]" allUniqueName="[AgingPeriods].[Aging Period].[All]" dimensionUniqueName="[AgingPeriods]" displayFolder="" count="2" memberValueDatatype="20" unbalanced="0" hidden="1"/>
    <cacheHierarchy uniqueName="[AgingPeriods].[From]" caption="From" attribute="1" defaultMemberUniqueName="[AgingPeriods].[From].[All]" allUniqueName="[AgingPeriods].[From].[All]" dimensionUniqueName="[AgingPeriods]" displayFolder="" count="2" memberValueDatatype="20" unbalanced="0" hidden="1"/>
    <cacheHierarchy uniqueName="[AgingPeriods].[Name]" caption="Name" attribute="1" defaultMemberUniqueName="[AgingPeriods].[Name].[All]" allUniqueName="[AgingPeriods].[Name].[All]" dimensionUniqueName="[AgingPeriods]" displayFolder="" count="2" memberValueDatatype="130" unbalanced="0" hidden="1"/>
    <cacheHierarchy uniqueName="[AgingPeriods].[To]" caption="To" attribute="1" defaultMemberUniqueName="[AgingPeriods].[To].[All]" allUniqueName="[AgingPeriods].[To].[All]" dimensionUniqueName="[AgingPeriods]" displayFolder="" count="2" memberValueDatatype="20" unbalanced="0" hidden="1"/>
    <cacheHierarchy uniqueName="[APDocuments].[Document Type]" caption="Document Type" attribute="1" defaultMemberUniqueName="[APDocuments].[Document Type].[All]" allUniqueName="[APDocuments].[Document Type].[All]" dimensionUniqueName="[APDocuments]" displayFolder="" count="2" memberValueDatatype="2" unbalanced="0" hidden="1"/>
    <cacheHierarchy uniqueName="[APDocuments].[Original Amount]" caption="Original Amount" attribute="1" defaultMemberUniqueName="[APDocuments].[Original Amount].[All]" allUniqueName="[APDocuments].[Original Amount].[All]" dimensionUniqueName="[APDocuments]" displayFolder="" count="2" memberValueDatatype="5" unbalanced="0" hidden="1"/>
    <cacheHierarchy uniqueName="[APDocuments].[Transaction Type]" caption="Transaction Type" attribute="1" defaultMemberUniqueName="[APDocuments].[Transaction Type].[All]" allUniqueName="[APDocuments].[Transaction Type].[All]" dimensionUniqueName="[APDocuments]" displayFolder="" count="2" memberValueDatatype="2" unbalanced="0" hidden="1"/>
    <cacheHierarchy uniqueName="[APDocuments].[UNIQ]" caption="UNIQ" attribute="1" defaultMemberUniqueName="[APDocuments].[UNIQ].[All]" allUniqueName="[APDocuments].[UNIQ].[All]" dimensionUniqueName="[APDocuments]" displayFolder="" count="2" memberValueDatatype="130" unbalanced="0" hidden="1"/>
    <cacheHierarchy uniqueName="[APPayments].[Document Type]" caption="Document Type" attribute="1" defaultMemberUniqueName="[APPayments].[Document Type].[All]" allUniqueName="[APPayments].[Document Type].[All]" dimensionUniqueName="[APPayments]" displayFolder="" count="2" memberValueDatatype="2" unbalanced="0" hidden="1"/>
    <cacheHierarchy uniqueName="[APPayments].[Receipt Amount]" caption="Receipt Amount" attribute="1" defaultMemberUniqueName="[APPayments].[Receipt Amount].[All]" allUniqueName="[APPayments].[Receipt Amount].[All]" dimensionUniqueName="[APPayments]" displayFolder="" count="2" memberValueDatatype="5" unbalanced="0" hidden="1"/>
    <cacheHierarchy uniqueName="[APPayments].[Transaction Type]" caption="Transaction Type" attribute="1" defaultMemberUniqueName="[APPayments].[Transaction Type].[All]" allUniqueName="[APPayments].[Transaction Type].[All]" dimensionUniqueName="[APPayments]" displayFolder="" count="2" memberValueDatatype="2" unbalanced="0" hidden="1"/>
    <cacheHierarchy uniqueName="[APPayments].[UNIQ]" caption="UNIQ" attribute="1" defaultMemberUniqueName="[APPayments].[UNIQ].[All]" allUniqueName="[APPayments].[UNIQ].[All]" dimensionUniqueName="[APPayments]" displayFolder="" count="2" memberValueDatatype="130" unbalanced="0" hidden="1"/>
    <cacheHierarchy uniqueName="[ARDocuments].[Document Type]" caption="Document Type" attribute="1" defaultMemberUniqueName="[ARDocuments].[Document Type].[All]" allUniqueName="[ARDocuments].[Document Type].[All]" dimensionUniqueName="[ARDocuments]" displayFolder="" count="2" memberValueDatatype="2" unbalanced="0" hidden="1"/>
    <cacheHierarchy uniqueName="[ARDocuments].[Original Amount]" caption="Original Amount" attribute="1" defaultMemberUniqueName="[ARDocuments].[Original Amount].[All]" allUniqueName="[ARDocuments].[Original Amount].[All]" dimensionUniqueName="[ARDocuments]" displayFolder="" count="2" memberValueDatatype="5" unbalanced="0" hidden="1"/>
    <cacheHierarchy uniqueName="[ARDocuments].[Remaining Amount]" caption="Remaining Amount" attribute="1" defaultMemberUniqueName="[ARDocuments].[Remaining Amount].[All]" allUniqueName="[ARDocuments].[Remaining Amount].[All]" dimensionUniqueName="[ARDocuments]" displayFolder="" count="2" memberValueDatatype="5" unbalanced="0" hidden="1"/>
    <cacheHierarchy uniqueName="[ARDocuments].[Transaction Type]" caption="Transaction Type" attribute="1" defaultMemberUniqueName="[ARDocuments].[Transaction Type].[All]" allUniqueName="[ARDocuments].[Transaction Type].[All]" dimensionUniqueName="[ARDocuments]" displayFolder="" count="2" memberValueDatatype="2" unbalanced="0" hidden="1"/>
    <cacheHierarchy uniqueName="[ARDocuments].[UNIQ]" caption="UNIQ" attribute="1" defaultMemberUniqueName="[ARDocuments].[UNIQ].[All]" allUniqueName="[ARDocuments].[UNIQ].[All]" dimensionUniqueName="[ARDocuments]" displayFolder="" count="2" memberValueDatatype="130" unbalanced="0" hidden="1"/>
    <cacheHierarchy uniqueName="[ARReceipts].[Document Type]" caption="Document Type" attribute="1" defaultMemberUniqueName="[ARReceipts].[Document Type].[All]" allUniqueName="[ARReceipts].[Document Type].[All]" dimensionUniqueName="[ARReceipts]" displayFolder="" count="2" memberValueDatatype="2" unbalanced="0" hidden="1"/>
    <cacheHierarchy uniqueName="[ARReceipts].[Receipt Amount]" caption="Receipt Amount" attribute="1" defaultMemberUniqueName="[ARReceipts].[Receipt Amount].[All]" allUniqueName="[ARReceipts].[Receipt Amount].[All]" dimensionUniqueName="[ARReceipts]" displayFolder="" count="2" memberValueDatatype="5" unbalanced="0" hidden="1"/>
    <cacheHierarchy uniqueName="[ARReceipts].[Transaction Type]" caption="Transaction Type" attribute="1" defaultMemberUniqueName="[ARReceipts].[Transaction Type].[All]" allUniqueName="[ARReceipts].[Transaction Type].[All]" dimensionUniqueName="[ARReceipts]" displayFolder="" count="2" memberValueDatatype="2" unbalanced="0" hidden="1"/>
    <cacheHierarchy uniqueName="[ARReceipts].[UNIQ]" caption="UNIQ" attribute="1" defaultMemberUniqueName="[ARReceipts].[UNIQ].[All]" allUniqueName="[ARReceipts].[UNIQ].[All]" dimensionUniqueName="[ARReceipts]" displayFolder="" count="2" memberValueDatatype="130" unbalanced="0" hidden="1"/>
    <cacheHierarchy uniqueName="[Calendar].[DateKey]" caption="DateKey" attribute="1" time="1" defaultMemberUniqueName="[Calendar].[DateKey].[All]" allUniqueName="[Calendar].[DateKey].[All]" dimensionUniqueName="[Calendar]" displayFolder="" count="2" memberValueDatatype="130" unbalanced="0" hidden="1"/>
    <cacheHierarchy uniqueName="[Calendar].[TransDate]" caption="TransDate" attribute="1" time="1" keyAttribute="1" defaultMemberUniqueName="[Calendar].[TransDate].[All]" allUniqueName="[Calendar].[TransDate].[All]" dimensionUniqueName="[Calendar]" displayFolder="" count="2" memberValueDatatype="7" unbalanced="0" hidden="1"/>
    <cacheHierarchy uniqueName="[COA].[Unformatted Account]" caption="Unformatted Account" attribute="1" defaultMemberUniqueName="[COA].[Unformatted Account].[All]" allUniqueName="[COA].[Unformatted Account].[All]" dimensionUniqueName="[COA]" displayFolder="" count="2" memberValueDatatype="130" unbalanced="0" hidden="1">
      <fieldsUsage count="2">
        <fieldUsage x="-1"/>
        <fieldUsage x="8"/>
      </fieldsUsage>
    </cacheHierarchy>
    <cacheHierarchy uniqueName="[DocumentType].[DOCTYPEID]" caption="DOCTYPEID" attribute="1" defaultMemberUniqueName="[DocumentType].[DOCTYPEID].[All]" allUniqueName="[DocumentType].[DOCTYPEID].[All]" dimensionUniqueName="[DocumentType]" displayFolder="" count="2" memberValueDatatype="20" unbalanced="0" hidden="1"/>
    <cacheHierarchy uniqueName="[GL Entries].[Amout]" caption="Amout" attribute="1" defaultMemberUniqueName="[GL Entries].[Amout].[All]" allUniqueName="[GL Entries].[Amout].[All]" dimensionUniqueName="[GL Entries]" displayFolder="" count="2" memberValueDatatype="5" unbalanced="0" hidden="1"/>
    <cacheHierarchy uniqueName="[GL Entries].[Cr]" caption="Cr" attribute="1" defaultMemberUniqueName="[GL Entries].[Cr].[All]" allUniqueName="[GL Entries].[Cr].[All]" dimensionUniqueName="[GL Entries]" displayFolder="" count="2" memberValueDatatype="5" unbalanced="0" hidden="1"/>
    <cacheHierarchy uniqueName="[GL Entries].[DRILLDWNLK]" caption="DRILLDWNLK" attribute="1" defaultMemberUniqueName="[GL Entries].[DRILLDWNLK].[All]" allUniqueName="[GL Entries].[DRILLDWNLK].[All]" dimensionUniqueName="[GL Entries]" displayFolder="" count="2" memberValueDatatype="5" unbalanced="0" hidden="1"/>
    <cacheHierarchy uniqueName="[GL Entries].[Dt]" caption="Dt" attribute="1" defaultMemberUniqueName="[GL Entries].[Dt].[All]" allUniqueName="[GL Entries].[Dt].[All]" dimensionUniqueName="[GL Entries]" displayFolder="" count="2" memberValueDatatype="5" unbalanced="0" hidden="1"/>
    <cacheHierarchy uniqueName="[GL Entries].[Posting Date]" caption="Posting Date" attribute="1" time="1" defaultMemberUniqueName="[GL Entries].[Posting Date].[All]" allUniqueName="[GL Entries].[Posting Date].[All]" dimensionUniqueName="[GL Entries]" displayFolder="" count="2" memberValueDatatype="7" unbalanced="0" hidden="1"/>
    <cacheHierarchy uniqueName="[GL Entries].[Quantity]" caption="Quantity" attribute="1" defaultMemberUniqueName="[GL Entries].[Quantity].[All]" allUniqueName="[GL Entries].[Quantity].[All]" dimensionUniqueName="[GL Entries]" displayFolder="" count="2" memberValueDatatype="5" unbalanced="0" hidden="1"/>
    <cacheHierarchy uniqueName="[GL Entries].[Unformatted Account]" caption="Unformatted Account" attribute="1" defaultMemberUniqueName="[GL Entries].[Unformatted Account].[All]" allUniqueName="[GL Entries].[Unformatted Account].[All]" dimensionUniqueName="[GL Entries]" displayFolder="" count="2" memberValueDatatype="130" unbalanced="0" hidden="1"/>
    <cacheHierarchy uniqueName="[OpenBAL].[OPENBAL]" caption="OPENBAL" attribute="1" defaultMemberUniqueName="[OpenBAL].[OPENBAL].[All]" allUniqueName="[OpenBAL].[OPENBAL].[All]" dimensionUniqueName="[OpenBAL]" displayFolder="" count="2" memberValueDatatype="5" unbalanced="0" hidden="1"/>
    <cacheHierarchy uniqueName="[OpenBAL].[Unformatted Account]" caption="Unformatted Account" attribute="1" defaultMemberUniqueName="[OpenBAL].[Unformatted Account].[All]" allUniqueName="[OpenBAL].[Unformatted Account].[All]" dimensionUniqueName="[OpenBAL]" displayFolder="" count="2" memberValueDatatype="130" unbalanced="0" hidden="1"/>
    <cacheHierarchy uniqueName="[TimeCalc].[CALCID]" caption="CALCID" attribute="1" defaultMemberUniqueName="[TimeCalc].[CALCID].[All]" allUniqueName="[TimeCalc].[CALCID].[All]" dimensionUniqueName="[TimeCalc]" displayFolder="" count="2" memberValueDatatype="20" unbalanced="0" hidden="1"/>
    <cacheHierarchy uniqueName="[TimeCalc].[COMPID]" caption="COMPID" attribute="1" defaultMemberUniqueName="[TimeCalc].[COMPID].[All]" allUniqueName="[TimeCalc].[COMPID].[All]" dimensionUniqueName="[TimeCalc]" displayFolder="" count="2" memberValueDatatype="20" unbalanced="0" hidden="1"/>
    <cacheHierarchy uniqueName="[TransactionType].[TRXTYPEID]" caption="TRXTYPEID" attribute="1" defaultMemberUniqueName="[TransactionType].[TRXTYPEID].[All]" allUniqueName="[TransactionType].[TRXTYPEID].[All]" dimensionUniqueName="[TransactionType]" displayFolder="" count="2" memberValueDatatype="20" unbalanced="0" hidden="1"/>
    <cacheHierarchy uniqueName="[Measures].[Document Amount]" caption="Document Amount" measure="1" displayFolder="" measureGroup="ARDocuments" count="0"/>
    <cacheHierarchy uniqueName="[Measures].[Payment Amount]" caption="Payment Amount" measure="1" displayFolder="" measureGroup="ARReceipts" count="0"/>
    <cacheHierarchy uniqueName="[Measures].[Document Balance]" caption="Document Balance" measure="1" displayFolder="" measureGroup="ARDocuments" count="0"/>
    <cacheHierarchy uniqueName="[Measures].[Aged Balance]" caption="Aged Balance" measure="1" displayFolder="" measureGroup="ARDocuments" count="0"/>
    <cacheHierarchy uniqueName="[Measures].[MATBilling]" caption="MATBilling" measure="1" displayFolder="" measureGroup="ARDocuments" count="0"/>
    <cacheHierarchy uniqueName="[Measures].[DSO]" caption="DSO" measure="1" displayFolder="" measureGroup="ARDocuments" count="0"/>
    <cacheHierarchy uniqueName="[Measures].[AP Document Amount]" caption="AP Document Amount" measure="1" displayFolder="" measureGroup="APDocuments" count="0"/>
    <cacheHierarchy uniqueName="[Measures].[AP Payment Amount]" caption="AP Payment Amount" measure="1" displayFolder="" measureGroup="APPayments" count="0"/>
    <cacheHierarchy uniqueName="[Measures].[AP Document Balance]" caption="AP Document Balance" measure="1" displayFolder="" measureGroup="APDocuments" count="0"/>
    <cacheHierarchy uniqueName="[Measures].[AP Aged Balance]" caption="AP Aged Balance" measure="1" displayFolder="" measureGroup="APDocuments" count="0"/>
    <cacheHierarchy uniqueName="[Measures].[AP MATInvoice]" caption="AP MATInvoice" measure="1" displayFolder="" measureGroup="APDocuments" count="0"/>
    <cacheHierarchy uniqueName="[Measures].[DPO]" caption="DPO" measure="1" displayFolder="" measureGroup="APDocuments" count="0"/>
    <cacheHierarchy uniqueName="[Measures].[Transaction Amount]" caption="Transaction Amount" measure="1" displayFolder="" measureGroup="ARDocuments" count="0"/>
    <cacheHierarchy uniqueName="[Measures].[AP Transaction Amount]" caption="AP Transaction Amount" measure="1" displayFolder="" measureGroup="APDocuments" count="0"/>
    <cacheHierarchy uniqueName="[Measures].[Transaction Amount Pmt]" caption="Transaction Amount Pmt" measure="1" displayFolder="" measureGroup="ARReceipts" count="0"/>
    <cacheHierarchy uniqueName="[Measures].[Transaction Count]" caption="Transaction Count" measure="1" displayFolder="" measureGroup="ARDocuments" count="0"/>
    <cacheHierarchy uniqueName="[Measures].[Transaction Pmt Count]" caption="Transaction Pmt Count" measure="1" displayFolder="" measureGroup="ARReceipts" count="0"/>
    <cacheHierarchy uniqueName="[Measures].[Transaction Amount YTD]" caption="Transaction Amount YTD" measure="1" displayFolder="" measureGroup="ARDocuments" count="0"/>
    <cacheHierarchy uniqueName="[Measures].[Transaction Count YTD]" caption="Transaction Count YTD" measure="1" displayFolder="" measureGroup="ARDocuments" count="0"/>
    <cacheHierarchy uniqueName="[Measures].[Transaction Amount Pmt YTD]" caption="Transaction Amount Pmt YTD" measure="1" displayFolder="" measureGroup="ARReceipts" count="0"/>
    <cacheHierarchy uniqueName="[Measures].[Transaction Pmt Count YTD]" caption="Transaction Pmt Count YTD" measure="1" displayFolder="" measureGroup="ARReceipts" count="0"/>
    <cacheHierarchy uniqueName="[Measures].[AP Transaction Count]" caption="AP Transaction Count" measure="1" displayFolder="" measureGroup="APDocuments" count="0"/>
    <cacheHierarchy uniqueName="[Measures].[AP Transaction Amount Pmt]" caption="AP Transaction Amount Pmt" measure="1" displayFolder="" measureGroup="APPayments" count="0"/>
    <cacheHierarchy uniqueName="[Measures].[AP Transaction Pmt Count]" caption="AP Transaction Pmt Count" measure="1" displayFolder="" measureGroup="APPayments" count="0"/>
    <cacheHierarchy uniqueName="[Measures].[AP Payment Amount YTD]" caption="AP Payment Amount YTD" measure="1" displayFolder="" measureGroup="APPayments" count="0"/>
    <cacheHierarchy uniqueName="[Measures].[AP Transaction Amount YTD]" caption="AP Transaction Amount YTD" measure="1" displayFolder="" measureGroup="APDocuments" count="0"/>
    <cacheHierarchy uniqueName="[Measures].[AP Transaction Count YTD]" caption="AP Transaction Count YTD" measure="1" displayFolder="" measureGroup="APDocuments" count="0"/>
    <cacheHierarchy uniqueName="[Measures].[AP Transaction Pmt Count YTD]" caption="AP Transaction Pmt Count YTD" measure="1" displayFolder="" measureGroup="APPayments" count="0"/>
    <cacheHierarchy uniqueName="[Measures].[CY NET]" caption="CY NET" measure="1" displayFolder="" measureGroup="GL Entries" count="0"/>
    <cacheHierarchy uniqueName="[Measures].[CY QTD]" caption="CY QTD" measure="1" displayFolder="" measureGroup="GL Entries" count="0"/>
    <cacheHierarchy uniqueName="[Measures].[CY YTD]" caption="CY YTD" measure="1" displayFolder="" measureGroup="GL Entries" count="0"/>
    <cacheHierarchy uniqueName="[Measures].[LY NET]" caption="LY NET" measure="1" displayFolder="" measureGroup="GL Entries" count="0"/>
    <cacheHierarchy uniqueName="[Measures].[LY QTD]" caption="LY QTD" measure="1" displayFolder="" measureGroup="GL Entries" count="0"/>
    <cacheHierarchy uniqueName="[Measures].[LY YTD]" caption="LY YTD" measure="1" displayFolder="" measureGroup="GL Entries" count="0"/>
    <cacheHierarchy uniqueName="[Measures].[Total]" caption="Total" measure="1" displayFolder="" measureGroup="GL Entries" count="0"/>
    <cacheHierarchy uniqueName="[Measures].[BGT NET]" caption="BGT NET" measure="1" displayFolder="" measureGroup="Actual Budget" count="0"/>
    <cacheHierarchy uniqueName="[Measures].[BGT QTD]" caption="BGT QTD" measure="1" displayFolder="" measureGroup="Actual Budget" count="0"/>
    <cacheHierarchy uniqueName="[Measures].[BGT YTD]" caption="BGT YTD" measure="1" displayFolder="" measureGroup="Actual Budget" count="0"/>
    <cacheHierarchy uniqueName="[Measures].[CY BAL]" caption="CY BAL" measure="1" displayFolder="" measureGroup="Actual Budget" count="0"/>
    <cacheHierarchy uniqueName="[Measures].[LY BAL]" caption="LY BAL" measure="1" displayFolder="" measureGroup="Actual Budget" count="0"/>
    <cacheHierarchy uniqueName="[Measures].[YOY NET %]" caption="YOY NET %" measure="1" displayFolder="" measureGroup="GL Entries" count="0"/>
    <cacheHierarchy uniqueName="[Measures].[YOY NET $]" caption="YOY NET $" measure="1" displayFolder="" measureGroup="GL Entries" count="0"/>
    <cacheHierarchy uniqueName="[Measures].[YOY BAL $]" caption="YOY BAL $" measure="1" displayFolder="" measureGroup="Actual Budget" count="0"/>
    <cacheHierarchy uniqueName="[Measures].[YOY QTD $]" caption="YOY QTD $" measure="1" displayFolder="" measureGroup="GL Entries" count="0"/>
    <cacheHierarchy uniqueName="[Measures].[YOY YTD $]" caption="YOY YTD $" measure="1" displayFolder="" measureGroup="GL Entries" count="0"/>
    <cacheHierarchy uniqueName="[Measures].[AvB NET $]" caption="AvB NET $" measure="1" displayFolder="" measureGroup="GL Entries" count="0"/>
    <cacheHierarchy uniqueName="[Measures].[AvB QTD $]" caption="AvB QTD $" measure="1" displayFolder="" measureGroup="GL Entries" count="0"/>
    <cacheHierarchy uniqueName="[Measures].[AvB YTD $]" caption="AvB YTD $" measure="1" displayFolder="" measureGroup="GL Entries" count="0"/>
    <cacheHierarchy uniqueName="[Measures].[AvB QTD %]" caption="AvB QTD %" measure="1" displayFolder="" measureGroup="GL Entries" count="0"/>
    <cacheHierarchy uniqueName="[Measures].[AvB NET %]" caption="AvB NET %" measure="1" displayFolder="" measureGroup="GL Entries" count="0"/>
    <cacheHierarchy uniqueName="[Measures].[AvB YTD %]" caption="AvB YTD %" measure="1" displayFolder="" measureGroup="GL Entries" count="0"/>
    <cacheHierarchy uniqueName="[Measures].[YOY QTD %]" caption="YOY QTD %" measure="1" displayFolder="" measureGroup="GL Entries" count="0"/>
    <cacheHierarchy uniqueName="[Measures].[YOY YTD %]" caption="YOY YTD %" measure="1" displayFolder="" measureGroup="GL Entries" count="0"/>
    <cacheHierarchy uniqueName="[Measures].[YOY BAL %]" caption="YOY BAL %" measure="1" displayFolder="" measureGroup="Actual Budget" count="0"/>
    <cacheHierarchy uniqueName="[Measures].[AP Aged Cash Requirements]" caption="AP Aged Cash Requirements" measure="1" displayFolder="" measureGroup="APDocuments" count="0"/>
    <cacheHierarchy uniqueName="[Measures].[AP Current Amount]" caption="AP Current Amount" measure="1" displayFolder="" measureGroup="APDocuments" count="0"/>
    <cacheHierarchy uniqueName="[Measures].[Days Over]" caption="Days Over" measure="1" displayFolder="" measureGroup="ARDocuments" count="0"/>
    <cacheHierarchy uniqueName="[Measures].[AP Days Over]" caption="AP Days Over" measure="1" displayFolder="" measureGroup="APDocuments" count="0"/>
    <cacheHierarchy uniqueName="[Measures].[Current Amount]" caption="Current Amount" measure="1" displayFolder="" measureGroup="ARDocuments" count="0"/>
    <cacheHierarchy uniqueName="[Measures].[Debit]" caption="Debit" measure="1" displayFolder="" measureGroup="GL Entries" count="0"/>
    <cacheHierarchy uniqueName="[Measures].[Credit]" caption="Credit" measure="1" displayFolder="" measureGroup="GL Entries" count="0"/>
    <cacheHierarchy uniqueName="[Measures].[Aged Receivable]" caption="Aged Receivable" measure="1" displayFolder="" measureGroup="ARDocuments" count="0"/>
    <cacheHierarchy uniqueName="[Measures].[__XL_Count Calendar]" caption="__XL_Count Calendar" measure="1" displayFolder="" measureGroup="Calendar" count="0" hidden="1"/>
    <cacheHierarchy uniqueName="[Measures].[_Count ARDocuments]" caption="_Count ARDocuments" measure="1" displayFolder="" measureGroup="ARDocuments" count="0" hidden="1"/>
    <cacheHierarchy uniqueName="[Measures].[_Count ARReceipts]" caption="_Count ARReceipts" measure="1" displayFolder="" measureGroup="ARReceipts" count="0" hidden="1"/>
    <cacheHierarchy uniqueName="[Measures].[__XL_Count AgeAsOf]" caption="__XL_Count AgeAsOf" measure="1" displayFolder="" measureGroup="AgeAsOf" count="0" hidden="1"/>
    <cacheHierarchy uniqueName="[Measures].[_Count Customer Group]" caption="_Count Customer Group" measure="1" displayFolder="" measureGroup="Customer Group" count="0" hidden="1"/>
    <cacheHierarchy uniqueName="[Measures].[_Count Customers]" caption="_Count Customers" measure="1" displayFolder="" measureGroup="Customers" count="0" hidden="1"/>
    <cacheHierarchy uniqueName="[Measures].[__XL_Count TransactionType]" caption="__XL_Count TransactionType" measure="1" displayFolder="" measureGroup="TransactionType" count="0" hidden="1"/>
    <cacheHierarchy uniqueName="[Measures].[__XL_Count DocumentType]" caption="__XL_Count DocumentType" measure="1" displayFolder="" measureGroup="DocumentType" count="0" hidden="1"/>
    <cacheHierarchy uniqueName="[Measures].[__XL_Count AgingPeriods]" caption="__XL_Count AgingPeriods" measure="1" displayFolder="" measureGroup="AgingPeriods" count="0" hidden="1"/>
    <cacheHierarchy uniqueName="[Measures].[_Count APDocuments]" caption="_Count APDocuments" measure="1" displayFolder="" measureGroup="APDocuments" count="0" hidden="1"/>
    <cacheHierarchy uniqueName="[Measures].[_Count APPayments]" caption="_Count APPayments" measure="1" displayFolder="" measureGroup="APPayments" count="0" hidden="1"/>
    <cacheHierarchy uniqueName="[Measures].[_Count Vendor Group]" caption="_Count Vendor Group" measure="1" displayFolder="" measureGroup="Vendor Group" count="0" hidden="1"/>
    <cacheHierarchy uniqueName="[Measures].[_Count Vendor]" caption="_Count Vendor" measure="1" displayFolder="" measureGroup="Vendor" count="0" hidden="1"/>
    <cacheHierarchy uniqueName="[Measures].[_Count COA]" caption="_Count COA" measure="1" displayFolder="" measureGroup="COA" count="0" hidden="1"/>
    <cacheHierarchy uniqueName="[Measures].[_Count Actual Budget]" caption="_Count Actual Budget" measure="1" displayFolder="" measureGroup="Actual Budget" count="0" hidden="1"/>
    <cacheHierarchy uniqueName="[Measures].[_Count GL Entries]" caption="_Count GL Entries" measure="1" displayFolder="" measureGroup="GL Entries" count="0" hidden="1"/>
    <cacheHierarchy uniqueName="[Measures].[__XL_Count TimeCalc]" caption="__XL_Count TimeCalc" measure="1" displayFolder="" measureGroup="TimeCalc" count="0" hidden="1"/>
    <cacheHierarchy uniqueName="[Measures].[_Count OpenBAL]" caption="_Count OpenBAL" measure="1" displayFolder="" measureGroup="OpenBAL" count="0" hidden="1"/>
    <cacheHierarchy uniqueName="[Measures].[__XL_Count of Models]" caption="__XL_Count of Models" measure="1" displayFolder="" count="0" hidden="1"/>
    <cacheHierarchy uniqueName="[Measures].[Last Date]" caption="Last Date" measure="1" displayFolder="" measureGroup="Calendar" count="0" hidden="1"/>
    <cacheHierarchy uniqueName="[Measures].[Last Date AagAsOf]" caption="Last Date AagAsOf" measure="1" displayFolder="" measureGroup="AgeAsOf" count="0" hidden="1"/>
    <cacheHierarchy uniqueName="[Measures].[CALC_ID]" caption="CALC_ID" measure="1" displayFolder="" measureGroup="TimeCalc" count="0" hidden="1"/>
    <cacheHierarchy uniqueName="[Measures].[COMP_ID]" caption="COMP_ID" measure="1" displayFolder="" measureGroup="TimeCalc" count="0" hidden="1"/>
    <cacheHierarchy uniqueName="[Measures].[Account Description]" caption="Account Description" measure="1" displayFolder="" measureGroup="COA" count="0" hidden="1"/>
    <cacheHierarchy uniqueName="[Measures].[Account Nbr]" caption="Account Nbr" measure="1" displayFolder="" measureGroup="COA" count="0" hidden="1"/>
  </cacheHierarchies>
  <kpis count="0"/>
  <tupleCache>
    <entries count="38">
      <n v="44012" in="0">
        <tpls c="4">
          <tpl hier="60" item="0"/>
          <tpl hier="64" item="2"/>
          <tpl hier="69" item="1"/>
          <tpl fld="6" item="2"/>
        </tpls>
      </n>
      <s v="1027" in="1">
        <tpls c="2">
          <tpl fld="7" item="0"/>
          <tpl fld="6" item="0"/>
        </tpls>
      </s>
      <s v="1030" in="1">
        <tpls c="2">
          <tpl fld="7" item="1"/>
          <tpl fld="6" item="0"/>
        </tpls>
      </s>
      <s v="1021" in="1">
        <tpls c="2">
          <tpl fld="7" item="2"/>
          <tpl fld="6" item="0"/>
        </tpls>
      </s>
      <s v="1022" in="1">
        <tpls c="2">
          <tpl fld="7" item="3"/>
          <tpl fld="6" item="0"/>
        </tpls>
      </s>
      <s v="1020" in="1">
        <tpls c="2">
          <tpl fld="7" item="4"/>
          <tpl fld="6" item="0"/>
        </tpls>
      </s>
      <s v="1023" in="1">
        <tpls c="2">
          <tpl fld="7" item="5"/>
          <tpl fld="6" item="0"/>
        </tpls>
      </s>
      <s v="1045" in="1">
        <tpls c="2">
          <tpl fld="7" item="6"/>
          <tpl fld="6" item="0"/>
        </tpls>
      </s>
      <s v="1000" in="1">
        <tpls c="2">
          <tpl fld="7" item="7"/>
          <tpl fld="6" item="0"/>
        </tpls>
      </s>
      <s v="Petty cash" in="1">
        <tpls c="2">
          <tpl fld="7" item="7"/>
          <tpl fld="6" item="1"/>
        </tpls>
      </s>
      <n v="44012" in="0">
        <tpls c="4">
          <tpl fld="6" item="4"/>
          <tpl hier="153" item="5"/>
          <tpl hier="154" item="4"/>
          <tpl hier="155" item="3"/>
        </tpls>
      </n>
      <s v="Bank account, American Express" in="1">
        <tpls c="2">
          <tpl fld="7" item="2"/>
          <tpl fld="6" item="1"/>
        </tpls>
      </s>
      <s v="SEATAC Visa" in="1">
        <tpls c="2">
          <tpl fld="7" item="6"/>
          <tpl fld="6" item="1"/>
        </tpls>
      </s>
      <s v="Bank account, operating" in="1">
        <tpls c="2">
          <tpl fld="7" item="4"/>
          <tpl fld="6" item="1"/>
        </tpls>
      </s>
      <s v="Bank account, corporate" in="1">
        <tpls c="2">
          <tpl fld="7" item="0"/>
          <tpl fld="6" item="1"/>
        </tpls>
      </s>
      <s v="Bank account, VISA" in="1">
        <tpls c="2">
          <tpl fld="7" item="3"/>
          <tpl fld="6" item="1"/>
        </tpls>
      </s>
      <s v="Bank account, Mastercard" in="1">
        <tpls c="2">
          <tpl fld="7" item="5"/>
          <tpl fld="6" item="1"/>
        </tpls>
      </s>
      <s v="Bank account, payroll" in="1">
        <tpls c="2">
          <tpl fld="7" item="1"/>
          <tpl fld="6" item="1"/>
        </tpls>
      </s>
      <n v="4377031.3900000006" in="2">
        <tpls c="4">
          <tpl hier="60" item="0"/>
          <tpl hier="69" item="1"/>
          <tpl fld="6" item="3"/>
          <tpl fld="8" item="0"/>
        </tpls>
      </n>
      <n v="0" in="2">
        <tpls c="4">
          <tpl hier="60" item="0"/>
          <tpl hier="69" item="1"/>
          <tpl fld="6" item="3"/>
          <tpl fld="8" item="1"/>
        </tpls>
      </n>
      <n v="0" in="2">
        <tpls c="4">
          <tpl hier="60" item="0"/>
          <tpl hier="69" item="1"/>
          <tpl fld="6" item="3"/>
          <tpl fld="8" item="2"/>
        </tpls>
      </n>
      <n v="343678.80999999988" in="2">
        <tpls c="4">
          <tpl hier="60" item="0"/>
          <tpl hier="69" item="1"/>
          <tpl fld="6" item="3"/>
          <tpl fld="8" item="3"/>
        </tpls>
      </n>
      <n v="0" in="2">
        <tpls c="4">
          <tpl hier="60" item="0"/>
          <tpl hier="69" item="1"/>
          <tpl fld="6" item="3"/>
          <tpl fld="8" item="4"/>
        </tpls>
      </n>
      <n v="398989.83999999997" in="2">
        <tpls c="4">
          <tpl hier="60" item="0"/>
          <tpl hier="69" item="1"/>
          <tpl fld="6" item="3"/>
          <tpl fld="8" item="5"/>
        </tpls>
      </n>
      <n v="-5356.8099999999995" in="2">
        <tpls c="4">
          <tpl hier="60" item="0"/>
          <tpl hier="69" item="1"/>
          <tpl fld="6" item="3"/>
          <tpl fld="8" item="6"/>
        </tpls>
      </n>
      <n v="3267440.93" in="2">
        <tpls c="4">
          <tpl hier="60" item="0"/>
          <tpl hier="69" item="1"/>
          <tpl fld="6" item="3"/>
          <tpl fld="8" item="7"/>
        </tpls>
      </n>
      <s v="1025" in="1">
        <tpls c="2">
          <tpl fld="7" item="8"/>
          <tpl fld="6" item="0"/>
        </tpls>
      </s>
      <s v="CCB Visa" in="1">
        <tpls c="2">
          <tpl fld="7" item="8"/>
          <tpl fld="6" item="1"/>
        </tpls>
      </s>
      <n v="0" in="2">
        <tpls c="4">
          <tpl hier="60" item="0"/>
          <tpl hier="69" item="1"/>
          <tpl fld="6" item="3"/>
          <tpl fld="8" item="8"/>
        </tpls>
      </n>
      <n v="4376208.6400000006" in="2">
        <tpls c="4">
          <tpl hier="60" item="0"/>
          <tpl hier="69" item="6"/>
          <tpl fld="6" item="3"/>
          <tpl fld="8" item="0"/>
        </tpls>
      </n>
      <n v="-1509" in="2">
        <tpls c="4">
          <tpl hier="60" item="0"/>
          <tpl hier="69" item="6"/>
          <tpl fld="6" item="3"/>
          <tpl fld="8" item="6"/>
        </tpls>
      </n>
      <n v="0" in="2">
        <tpls c="4">
          <tpl hier="60" item="0"/>
          <tpl hier="69" item="6"/>
          <tpl fld="6" item="3"/>
          <tpl fld="8" item="1"/>
        </tpls>
      </n>
      <n v="343678.80999999988" in="2">
        <tpls c="4">
          <tpl hier="60" item="0"/>
          <tpl hier="69" item="6"/>
          <tpl fld="6" item="3"/>
          <tpl fld="8" item="3"/>
        </tpls>
      </n>
      <n v="43981" in="0">
        <tpls c="4">
          <tpl hier="60" item="0"/>
          <tpl hier="64" item="2"/>
          <tpl hier="69" item="6"/>
          <tpl fld="6" item="2"/>
        </tpls>
      </n>
      <n v="0" in="2">
        <tpls c="4">
          <tpl hier="60" item="0"/>
          <tpl hier="69" item="6"/>
          <tpl fld="6" item="3"/>
          <tpl fld="8" item="2"/>
        </tpls>
      </n>
      <n v="0" in="2">
        <tpls c="4">
          <tpl hier="60" item="0"/>
          <tpl hier="69" item="6"/>
          <tpl fld="6" item="3"/>
          <tpl fld="8" item="4"/>
        </tpls>
      </n>
      <n v="398989.83999999997" in="2">
        <tpls c="4">
          <tpl hier="60" item="0"/>
          <tpl hier="69" item="6"/>
          <tpl fld="6" item="3"/>
          <tpl fld="8" item="5"/>
        </tpls>
      </n>
      <n v="3267440.93" in="2">
        <tpls c="4">
          <tpl hier="60" item="0"/>
          <tpl hier="69" item="6"/>
          <tpl fld="6" item="3"/>
          <tpl fld="8" item="7"/>
        </tpls>
      </n>
    </entries>
    <sets count="7">
      <set count="1" maxRank="1" setDefinition="{[Calendar].[CalendarYear].&amp;[2020]}">
        <tpls c="1">
          <tpl fld="0" item="0"/>
        </tpls>
      </set>
      <set count="1" maxRank="1" setDefinition="{[Calendar].[MonthOfYear].&amp;[6]}">
        <tpls c="1">
          <tpl fld="1" item="0"/>
        </tpls>
      </set>
      <set count="1" maxRank="1" setDefinition="{[Calendar].[DayOfMonth].&amp;[30]}">
        <tpls c="1">
          <tpl fld="2" item="0"/>
        </tpls>
      </set>
      <set count="1" maxRank="1" setDefinition="{[AgeAsOf].[Age-As-Of Year].&amp;[2020]}">
        <tpls c="1">
          <tpl fld="3" item="0"/>
        </tpls>
      </set>
      <set count="1" maxRank="1" setDefinition="{[AgeAsOf].[Age-As-Of Month].&amp;[6]}">
        <tpls c="1">
          <tpl fld="4" item="0"/>
        </tpls>
      </set>
      <set count="1" maxRank="1" setDefinition="{[AgeAsOf].[Age-As-Of Day].&amp;[30]}">
        <tpls c="1">
          <tpl fld="5" item="0"/>
        </tpls>
      </set>
      <set count="1" maxRank="1" setDefinition="{[Calendar].[MonthOfYear].&amp;[5]}">
        <tpls c="1">
          <tpl fld="1" item="1"/>
        </tpls>
      </set>
    </sets>
    <queryCache count="23">
      <query mdx="[Measures].[Account Nbr]">
        <tpls c="1">
          <tpl fld="6" item="0"/>
        </tpls>
      </query>
      <query mdx="[Measures].[Account Description]">
        <tpls c="1">
          <tpl fld="6" item="1"/>
        </tpls>
      </query>
      <query mdx="[Measures].[Last Date]">
        <tpls c="1">
          <tpl fld="6" item="2"/>
        </tpls>
      </query>
      <query mdx="[COA].[Account Number].[1027]">
        <tpls c="1">
          <tpl fld="7" item="0"/>
        </tpls>
      </query>
      <query mdx="[Measures].[CY BAL]">
        <tpls c="1">
          <tpl fld="6" item="3"/>
        </tpls>
      </query>
      <query mdx="[COA].[Account Number].[1030]">
        <tpls c="1">
          <tpl fld="7" item="1"/>
        </tpls>
      </query>
      <query mdx="[COA].[Account Number].[1021]">
        <tpls c="1">
          <tpl fld="7" item="2"/>
        </tpls>
      </query>
      <query mdx="[COA].[Account Number].[1022]">
        <tpls c="1">
          <tpl fld="7" item="3"/>
        </tpls>
      </query>
      <query mdx="[COA].[Account Number].[1020]">
        <tpls c="1">
          <tpl fld="7" item="4"/>
        </tpls>
      </query>
      <query mdx="[COA].[Account Number].[1023]">
        <tpls c="1">
          <tpl fld="7" item="5"/>
        </tpls>
      </query>
      <query mdx="[COA].[Account Number].[1045]">
        <tpls c="1">
          <tpl fld="7" item="6"/>
        </tpls>
      </query>
      <query mdx="[COA].[Account Number].[1000]">
        <tpls c="1">
          <tpl fld="7" item="7"/>
        </tpls>
      </query>
      <query mdx="[Measures].[Last Date AagAsOf]">
        <tpls c="1">
          <tpl fld="6" item="4"/>
        </tpls>
      </query>
      <query mdx="[COA].[1020]">
        <tpls c="1">
          <tpl fld="8" item="0"/>
        </tpls>
      </query>
      <query mdx="[COA].[1000]">
        <tpls c="1">
          <tpl fld="8" item="1"/>
        </tpls>
      </query>
      <query mdx="[COA].[1030]">
        <tpls c="1">
          <tpl fld="8" item="2"/>
        </tpls>
      </query>
      <query mdx="[COA].[1021]">
        <tpls c="1">
          <tpl fld="8" item="3"/>
        </tpls>
      </query>
      <query mdx="[COA].[1045]">
        <tpls c="1">
          <tpl fld="8" item="4"/>
        </tpls>
      </query>
      <query mdx="[COA].[1023]">
        <tpls c="1">
          <tpl fld="8" item="5"/>
        </tpls>
      </query>
      <query mdx="[COA].[1027]">
        <tpls c="1">
          <tpl fld="8" item="6"/>
        </tpls>
      </query>
      <query mdx="[COA].[1022]">
        <tpls c="1">
          <tpl fld="8" item="7"/>
        </tpls>
      </query>
      <query mdx="[COA].[Account Number].[1025]">
        <tpls c="1">
          <tpl fld="7" item="8"/>
        </tpls>
      </query>
      <query mdx="[COA].[1025]">
        <tpls c="1">
          <tpl fld="8" item="8"/>
        </tpls>
      </query>
    </queryCache>
    <serverFormats count="3">
      <serverFormat format="Short Date"/>
      <serverFormat format=""/>
      <serverFormat format="#,0.00"/>
    </serverFormats>
  </tupleCache>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tony" refreshedDate="41493.607848263891" createdVersion="5" refreshedVersion="5" minRefreshableVersion="3" recordCount="0" supportSubquery="1" supportAdvancedDrill="1">
  <cacheSource type="external" connectionId="8"/>
  <cacheFields count="12">
    <cacheField name="[DocumentType].[Document Type].[Document Type]" caption="Document Type" numFmtId="0" hierarchy="108" level="1">
      <sharedItems count="8">
        <s v="Invoice"/>
        <s v="Credit Note"/>
        <s v="Unapplied Cash"/>
        <s v="Credit Note Applied To"/>
        <s v="Prepayment"/>
        <s v="Receipt/Payment"/>
        <s v="Adjustment"/>
        <s v="Refund"/>
      </sharedItems>
      <extLst>
        <ext xmlns:x15="http://schemas.microsoft.com/office/spreadsheetml/2010/11/main" uri="{4F2E5C28-24EA-4eb8-9CBF-B6C8F9C3D259}">
          <x15:cachedUniqueNames>
            <x15:cachedUniqueName index="0" name="[DocumentType].[Document Type].&amp;[Invoice]"/>
            <x15:cachedUniqueName index="1" name="[DocumentType].[Document Type].&amp;[Credit Note]"/>
            <x15:cachedUniqueName index="2" name="[DocumentType].[Document Type].&amp;[Unapplied Cash]"/>
            <x15:cachedUniqueName index="3" name="[DocumentType].[Document Type].&amp;[Credit Note Applied To]"/>
            <x15:cachedUniqueName index="4" name="[DocumentType].[Document Type].&amp;[Prepayment]"/>
            <x15:cachedUniqueName index="5" name="[DocumentType].[Document Type].&amp;[Receipt/Payment]"/>
            <x15:cachedUniqueName index="6" name="[DocumentType].[Document Type].&amp;[Adjustment]"/>
            <x15:cachedUniqueName index="7" name="[DocumentType].[Document Type].&amp;[Refund]"/>
          </x15:cachedUniqueNames>
        </ext>
      </extLst>
    </cacheField>
    <cacheField name="[Measures].[Transaction Amount Pmt]" caption="Transaction Amount Pmt" numFmtId="0" hierarchy="206" level="32767"/>
    <cacheField name="[Measures].[Transaction Amount]" caption="Transaction Amount" numFmtId="0" hierarchy="204" level="32767"/>
    <cacheField name="[Measures].[Transaction Count]" caption="Transaction Count" numFmtId="0" hierarchy="207" level="32767"/>
    <cacheField name="[Measures].[Transaction Pmt Count]" caption="Transaction Pmt Count" numFmtId="0" hierarchy="208" level="32767"/>
    <cacheField name="[Calendar].[CalendarYear].[CalendarYear]" caption="CalendarYear" numFmtId="0" hierarchy="60" level="1">
      <sharedItems containsSemiMixedTypes="0" containsNonDate="0" containsString="0"/>
    </cacheField>
    <cacheField name="[Calendar].[MonthOfYear].[MonthOfYear]" caption="MonthOfYear" numFmtId="0" hierarchy="69" level="1">
      <sharedItems containsSemiMixedTypes="0" containsNonDate="0" containsString="0"/>
    </cacheField>
    <cacheField name="[Calendar].[DayOfMonth].[DayOfMonth]" caption="DayOfMonth" numFmtId="0" hierarchy="64" level="1">
      <sharedItems containsSemiMixedTypes="0" containsNonDate="0" containsString="0"/>
    </cacheField>
    <cacheField name="[Measures].[Transaction Amount YTD]" caption="Transaction Amount YTD" numFmtId="0" hierarchy="209" level="32767"/>
    <cacheField name="[Measures].[Transaction Count YTD]" caption="Transaction Count YTD" numFmtId="0" hierarchy="210" level="32767"/>
    <cacheField name="[Measures].[Transaction Amount Pmt YTD]" caption="Transaction Amount Pmt YTD" numFmtId="0" hierarchy="211" level="32767"/>
    <cacheField name="[Measures].[Transaction Pmt Count YTD]" caption="Transaction Pmt Count YTD" numFmtId="0" hierarchy="212" level="32767"/>
  </cacheFields>
  <cacheHierarchies count="279">
    <cacheHierarchy uniqueName="[APDocuments].[AccountSet]" caption="AccountSet" attribute="1" defaultMemberUniqueName="[APDocuments].[AccountSet].[All]" allUniqueName="[APDocuments].[AccountSet].[All]" dimensionUniqueName="[APDocuments]" displayFolder="" count="0" memberValueDatatype="130" unbalanced="0"/>
    <cacheHierarchy uniqueName="[APDocuments].[Batch]" caption="Batch" attribute="1" defaultMemberUniqueName="[APDocuments].[Batch].[All]" allUniqueName="[APDocuments].[Batch].[All]" dimensionUniqueName="[APDocuments]" displayFolder="" count="0" memberValueDatatype="5" unbalanced="0"/>
    <cacheHierarchy uniqueName="[APDocuments].[Batch Type]" caption="Batch Type" attribute="1" defaultMemberUniqueName="[APDocuments].[Batch Type].[All]" allUniqueName="[APDocuments].[Batch Type].[All]" dimensionUniqueName="[APDocuments]" displayFolder="" count="0" memberValueDatatype="130" unbalanced="0"/>
    <cacheHierarchy uniqueName="[APDocuments].[Document Date]" caption="Document Date" attribute="1" time="1" defaultMemberUniqueName="[APDocuments].[Document Date].[All]" allUniqueName="[APDocuments].[Document Date].[All]" dimensionUniqueName="[APDocuments]" displayFolder="" count="0" memberValueDatatype="7" unbalanced="0"/>
    <cacheHierarchy uniqueName="[APDocuments].[Document Number]" caption="Document Number" attribute="1" defaultMemberUniqueName="[APDocuments].[Document Number].[All]" allUniqueName="[APDocuments].[Document Number].[All]" dimensionUniqueName="[APDocuments]" displayFolder="" count="0" memberValueDatatype="130" unbalanced="0"/>
    <cacheHierarchy uniqueName="[APDocuments].[Due Date]" caption="Due Date" attribute="1" time="1" defaultMemberUniqueName="[APDocuments].[Due Date].[All]" allUniqueName="[APDocuments].[Due Date].[All]" dimensionUniqueName="[APDocuments]" displayFolder="" count="0" memberValueDatatype="7" unbalanced="0"/>
    <cacheHierarchy uniqueName="[APDocuments].[Entry]" caption="Entry" attribute="1" defaultMemberUniqueName="[APDocuments].[Entry].[All]" allUniqueName="[APDocuments].[Entry].[All]" dimensionUniqueName="[APDocuments]" displayFolder="" count="0" memberValueDatatype="5" unbalanced="0"/>
    <cacheHierarchy uniqueName="[APDocuments].[Fully Paid]" caption="Fully Paid" attribute="1" defaultMemberUniqueName="[APDocuments].[Fully Paid].[All]" allUniqueName="[APDocuments].[Fully Paid].[All]" dimensionUniqueName="[APDocuments]" displayFolder="" count="0" memberValueDatatype="130" unbalanced="0"/>
    <cacheHierarchy uniqueName="[APDocuments].[Payment Number]" caption="Payment Number" attribute="1" defaultMemberUniqueName="[APDocuments].[Payment Number].[All]" allUniqueName="[APDocuments].[Payment Number].[All]" dimensionUniqueName="[APDocuments]" displayFolder="" count="0" memberValueDatatype="5" unbalanced="0"/>
    <cacheHierarchy uniqueName="[APDocuments].[Posting Date]" caption="Posting Date" attribute="1" time="1" defaultMemberUniqueName="[APDocuments].[Posting Date].[All]" allUniqueName="[APDocuments].[Posting Date].[All]" dimensionUniqueName="[APDocuments]" displayFolder="" count="0" memberValueDatatype="7" unbalanced="0"/>
    <cacheHierarchy uniqueName="[APDocuments].[Posting Sequence]" caption="Posting Sequence" attribute="1" defaultMemberUniqueName="[APDocuments].[Posting Sequence].[All]" allUniqueName="[APDocuments].[Posting Sequence].[All]" dimensionUniqueName="[APDocuments]" displayFolder="" count="0" memberValueDatatype="5" unbalanced="0"/>
    <cacheHierarchy uniqueName="[APDocuments].[Remaining Amount]" caption="Remaining Amount" attribute="1" defaultMemberUniqueName="[APDocuments].[Remaining Amount].[All]" allUniqueName="[APDocuments].[Remaining Amount].[All]" dimensionUniqueName="[APDocuments]" displayFolder="" count="0" memberValueDatatype="5" unbalanced="0"/>
    <cacheHierarchy uniqueName="[APDocuments].[Remit-To Location]" caption="Remit-To Location" attribute="1" defaultMemberUniqueName="[APDocuments].[Remit-To Location].[All]" allUniqueName="[APDocuments].[Remit-To Location].[All]" dimensionUniqueName="[APDocuments]" displayFolder="" count="0" memberValueDatatype="130" unbalanced="0"/>
    <cacheHierarchy uniqueName="[APDocuments].[Source Application]" caption="Source Application" attribute="1" defaultMemberUniqueName="[APDocuments].[Source Application].[All]" allUniqueName="[APDocuments].[Source Application].[All]" dimensionUniqueName="[APDocuments]" displayFolder="" count="0" memberValueDatatype="130" unbalanced="0"/>
    <cacheHierarchy uniqueName="[APDocuments].[Terms]" caption="Terms" attribute="1" defaultMemberUniqueName="[APDocuments].[Terms].[All]" allUniqueName="[APDocuments].[Terms].[All]" dimensionUniqueName="[APDocuments]" displayFolder="" count="0" memberValueDatatype="130" unbalanced="0"/>
    <cacheHierarchy uniqueName="[APDocuments].[Vendor Number]" caption="Vendor Number" attribute="1" defaultMemberUniqueName="[APDocuments].[Vendor Number].[All]" allUniqueName="[APDocuments].[Vendor Number].[All]" dimensionUniqueName="[APDocuments]" displayFolder="" count="0" memberValueDatatype="130" unbalanced="0"/>
    <cacheHierarchy uniqueName="[APPayments].[Bank Code]" caption="Bank Code" attribute="1" defaultMemberUniqueName="[APPayments].[Bank Code].[All]" allUniqueName="[APPayments].[Bank Code].[All]" dimensionUniqueName="[APPayments]" displayFolder="" count="0" memberValueDatatype="130" unbalanced="0"/>
    <cacheHierarchy uniqueName="[APPayments].[Batch Number]" caption="Batch Number" attribute="1" defaultMemberUniqueName="[APPayments].[Batch Number].[All]" allUniqueName="[APPayments].[Batch Number].[All]" dimensionUniqueName="[APPayments]" displayFolder="" count="0" memberValueDatatype="5" unbalanced="0"/>
    <cacheHierarchy uniqueName="[APPayments].[Check Date]" caption="Check Date" attribute="1" time="1" defaultMemberUniqueName="[APPayments].[Check Date].[All]" allUniqueName="[APPayments].[Check Date].[All]" dimensionUniqueName="[APPayments]" displayFolder="" count="0" memberValueDatatype="7" unbalanced="0"/>
    <cacheHierarchy uniqueName="[APPayments].[Check No]" caption="Check No" attribute="1" defaultMemberUniqueName="[APPayments].[Check No].[All]" allUniqueName="[APPayments].[Check No].[All]" dimensionUniqueName="[APPayments]" displayFolder="" count="0" memberValueDatatype="130" unbalanced="0"/>
    <cacheHierarchy uniqueName="[APPayments].[Document Number]" caption="Document Number" attribute="1" defaultMemberUniqueName="[APPayments].[Document Number].[All]" allUniqueName="[APPayments].[Document Number].[All]" dimensionUniqueName="[APPayments]" displayFolder="" count="0" memberValueDatatype="130" unbalanced="0"/>
    <cacheHierarchy uniqueName="[APPayments].[Entry Number]" caption="Entry Number" attribute="1" defaultMemberUniqueName="[APPayments].[Entry Number].[All]" allUniqueName="[APPayments].[Entry Number].[All]" dimensionUniqueName="[APPayments]" displayFolder="" count="0" memberValueDatatype="5" unbalanced="0"/>
    <cacheHierarchy uniqueName="[APPayments].[Payment Number]" caption="Payment Number" attribute="1" defaultMemberUniqueName="[APPayments].[Payment Number].[All]" allUniqueName="[APPayments].[Payment Number].[All]" dimensionUniqueName="[APPayments]" displayFolder="" count="0" memberValueDatatype="5" unbalanced="0"/>
    <cacheHierarchy uniqueName="[APPayments].[Posting Date]" caption="Posting Date" attribute="1" time="1" defaultMemberUniqueName="[APPayments].[Posting Date].[All]" allUniqueName="[APPayments].[Posting Date].[All]" dimensionUniqueName="[APPayments]" displayFolder="" count="0" memberValueDatatype="7" unbalanced="0"/>
    <cacheHierarchy uniqueName="[APPayments].[Sequence No]" caption="Sequence No" attribute="1" defaultMemberUniqueName="[APPayments].[Sequence No].[All]" allUniqueName="[APPayments].[Sequence No].[All]" dimensionUniqueName="[APPayments]" displayFolder="" count="0" memberValueDatatype="5" unbalanced="0"/>
    <cacheHierarchy uniqueName="[APPayments].[Src Doc Typ]" caption="Src Doc Typ" attribute="1" defaultMemberUniqueName="[APPayments].[Src Doc Typ].[All]" allUniqueName="[APPayments].[Src Doc Typ].[All]" dimensionUniqueName="[APPayments]" displayFolder="" count="0" memberValueDatatype="20" unbalanced="0"/>
    <cacheHierarchy uniqueName="[APPayments].[Vendor Number]" caption="Vendor Number" attribute="1" defaultMemberUniqueName="[APPayments].[Vendor Number].[All]" allUniqueName="[APPayments].[Vendor Number].[All]" dimensionUniqueName="[APPayments]" displayFolder="" count="0" memberValueDatatype="130" unbalanced="0"/>
    <cacheHierarchy uniqueName="[ARDocuments].[AccountSet]" caption="AccountSet" attribute="1" defaultMemberUniqueName="[ARDocuments].[AccountSet].[All]" allUniqueName="[ARDocuments].[AccountSet].[All]" dimensionUniqueName="[ARDocuments]" displayFolder="" count="0" memberValueDatatype="130" unbalanced="0"/>
    <cacheHierarchy uniqueName="[ARDocuments].[Bank Code]" caption="Bank Code" attribute="1" defaultMemberUniqueName="[ARDocuments].[Bank Code].[All]" allUniqueName="[ARDocuments].[Bank Code].[All]" dimensionUniqueName="[ARDocuments]" displayFolder="" count="0" memberValueDatatype="130" unbalanced="0"/>
    <cacheHierarchy uniqueName="[ARDocuments].[Batch]" caption="Batch" attribute="1" defaultMemberUniqueName="[ARDocuments].[Batch].[All]" allUniqueName="[ARDocuments].[Batch].[All]" dimensionUniqueName="[ARDocuments]" displayFolder="" count="0" memberValueDatatype="5" unbalanced="0"/>
    <cacheHierarchy uniqueName="[ARDocuments].[Batch Type]" caption="Batch Type" attribute="1" defaultMemberUniqueName="[ARDocuments].[Batch Type].[All]" allUniqueName="[ARDocuments].[Batch Type].[All]" dimensionUniqueName="[ARDocuments]" displayFolder="" count="0" memberValueDatatype="130" unbalanced="0"/>
    <cacheHierarchy uniqueName="[ARDocuments].[CheckReceipt No]" caption="CheckReceipt No" attribute="1" defaultMemberUniqueName="[ARDocuments].[CheckReceipt No].[All]" allUniqueName="[ARDocuments].[CheckReceipt No].[All]" dimensionUniqueName="[ARDocuments]" displayFolder="" count="0" memberValueDatatype="130" unbalanced="0"/>
    <cacheHierarchy uniqueName="[ARDocuments].[Customer Number]" caption="Customer Number" attribute="1" defaultMemberUniqueName="[ARDocuments].[Customer Number].[All]" allUniqueName="[ARDocuments].[Customer Number].[All]" dimensionUniqueName="[ARDocuments]" displayFolder="" count="0" memberValueDatatype="130" unbalanced="0"/>
    <cacheHierarchy uniqueName="[ARDocuments].[Deposit Number]" caption="Deposit Number" attribute="1" defaultMemberUniqueName="[ARDocuments].[Deposit Number].[All]" allUniqueName="[ARDocuments].[Deposit Number].[All]" dimensionUniqueName="[ARDocuments]" displayFolder="" count="0" memberValueDatatype="5" unbalanced="0"/>
    <cacheHierarchy uniqueName="[ARDocuments].[Document Date]" caption="Document Date" attribute="1" time="1" defaultMemberUniqueName="[ARDocuments].[Document Date].[All]" allUniqueName="[ARDocuments].[Document Date].[All]" dimensionUniqueName="[ARDocuments]" displayFolder="" count="0" memberValueDatatype="7" unbalanced="0"/>
    <cacheHierarchy uniqueName="[ARDocuments].[Document Number]" caption="Document Number" attribute="1" defaultMemberUniqueName="[ARDocuments].[Document Number].[All]" allUniqueName="[ARDocuments].[Document Number].[All]" dimensionUniqueName="[ARDocuments]" displayFolder="" count="0" memberValueDatatype="130" unbalanced="0"/>
    <cacheHierarchy uniqueName="[ARDocuments].[Due Date]" caption="Due Date" attribute="1" time="1" defaultMemberUniqueName="[ARDocuments].[Due Date].[All]" allUniqueName="[ARDocuments].[Due Date].[All]" dimensionUniqueName="[ARDocuments]" displayFolder="" count="0" memberValueDatatype="7" unbalanced="0"/>
    <cacheHierarchy uniqueName="[ARDocuments].[Entry]" caption="Entry" attribute="1" defaultMemberUniqueName="[ARDocuments].[Entry].[All]" allUniqueName="[ARDocuments].[Entry].[All]" dimensionUniqueName="[ARDocuments]" displayFolder="" count="0" memberValueDatatype="5" unbalanced="0"/>
    <cacheHierarchy uniqueName="[ARDocuments].[Fully Paid]" caption="Fully Paid" attribute="1" defaultMemberUniqueName="[ARDocuments].[Fully Paid].[All]" allUniqueName="[ARDocuments].[Fully Paid].[All]" dimensionUniqueName="[ARDocuments]" displayFolder="" count="0" memberValueDatatype="130" unbalanced="0"/>
    <cacheHierarchy uniqueName="[ARDocuments].[National Account Number]" caption="National Account Number" attribute="1" defaultMemberUniqueName="[ARDocuments].[National Account Number].[All]" allUniqueName="[ARDocuments].[National Account Number].[All]" dimensionUniqueName="[ARDocuments]" displayFolder="" count="0" memberValueDatatype="130" unbalanced="0"/>
    <cacheHierarchy uniqueName="[ARDocuments].[Posting Date]" caption="Posting Date" attribute="1" time="1" defaultMemberUniqueName="[ARDocuments].[Posting Date].[All]" allUniqueName="[ARDocuments].[Posting Date].[All]" dimensionUniqueName="[ARDocuments]" displayFolder="" count="0" memberValueDatatype="7" unbalanced="0"/>
    <cacheHierarchy uniqueName="[ARDocuments].[Posting Sequence]" caption="Posting Sequence" attribute="1" defaultMemberUniqueName="[ARDocuments].[Posting Sequence].[All]" allUniqueName="[ARDocuments].[Posting Sequence].[All]" dimensionUniqueName="[ARDocuments]" displayFolder="" count="0" memberValueDatatype="5" unbalanced="0"/>
    <cacheHierarchy uniqueName="[ARDocuments].[Ship-To Location]" caption="Ship-To Location" attribute="1" defaultMemberUniqueName="[ARDocuments].[Ship-To Location].[All]" allUniqueName="[ARDocuments].[Ship-To Location].[All]" dimensionUniqueName="[ARDocuments]" displayFolder="" count="0" memberValueDatatype="130" unbalanced="0"/>
    <cacheHierarchy uniqueName="[ARDocuments].[Source Application]" caption="Source Application" attribute="1" defaultMemberUniqueName="[ARDocuments].[Source Application].[All]" allUniqueName="[ARDocuments].[Source Application].[All]" dimensionUniqueName="[ARDocuments]" displayFolder="" count="0" memberValueDatatype="130" unbalanced="0"/>
    <cacheHierarchy uniqueName="[ARDocuments].[Terms]" caption="Terms" attribute="1" defaultMemberUniqueName="[ARDocuments].[Terms].[All]" allUniqueName="[ARDocuments].[Terms].[All]" dimensionUniqueName="[ARDocuments]" displayFolder="" count="0" memberValueDatatype="130" unbalanced="0"/>
    <cacheHierarchy uniqueName="[ARReceipts].[Bank Code]" caption="Bank Code" attribute="1" defaultMemberUniqueName="[ARReceipts].[Bank Code].[All]" allUniqueName="[ARReceipts].[Bank Code].[All]" dimensionUniqueName="[ARReceipts]" displayFolder="" count="0" memberValueDatatype="130" unbalanced="0"/>
    <cacheHierarchy uniqueName="[ARReceipts].[Batch Number]" caption="Batch Number" attribute="1" defaultMemberUniqueName="[ARReceipts].[Batch Number].[All]" allUniqueName="[ARReceipts].[Batch Number].[All]" dimensionUniqueName="[ARReceipts]" displayFolder="" count="0" memberValueDatatype="5" unbalanced="0"/>
    <cacheHierarchy uniqueName="[ARReceipts].[CheckReceipt No]" caption="CheckReceipt No" attribute="1" defaultMemberUniqueName="[ARReceipts].[CheckReceipt No].[All]" allUniqueName="[ARReceipts].[CheckReceipt No].[All]" dimensionUniqueName="[ARReceipts]" displayFolder="" count="0" memberValueDatatype="130" unbalanced="0"/>
    <cacheHierarchy uniqueName="[ARReceipts].[Customer Number]" caption="Customer Number" attribute="1" defaultMemberUniqueName="[ARReceipts].[Customer Number].[All]" allUniqueName="[ARReceipts].[Customer Number].[All]" dimensionUniqueName="[ARReceipts]" displayFolder="" count="0" memberValueDatatype="130" unbalanced="0"/>
    <cacheHierarchy uniqueName="[ARReceipts].[Deposit Line Number]" caption="Deposit Line Number" attribute="1" defaultMemberUniqueName="[ARReceipts].[Deposit Line Number].[All]" allUniqueName="[ARReceipts].[Deposit Line Number].[All]" dimensionUniqueName="[ARReceipts]" displayFolder="" count="0" memberValueDatatype="3" unbalanced="0"/>
    <cacheHierarchy uniqueName="[ARReceipts].[Deposit Number]" caption="Deposit Number" attribute="1" defaultMemberUniqueName="[ARReceipts].[Deposit Number].[All]" allUniqueName="[ARReceipts].[Deposit Number].[All]" dimensionUniqueName="[ARReceipts]" displayFolder="" count="0" memberValueDatatype="5" unbalanced="0"/>
    <cacheHierarchy uniqueName="[ARReceipts].[Deposit Serial Number]" caption="Deposit Serial Number" attribute="1" defaultMemberUniqueName="[ARReceipts].[Deposit Serial Number].[All]" allUniqueName="[ARReceipts].[Deposit Serial Number].[All]" dimensionUniqueName="[ARReceipts]" displayFolder="" count="0" memberValueDatatype="3" unbalanced="0"/>
    <cacheHierarchy uniqueName="[ARReceipts].[Document Number]" caption="Document Number" attribute="1" defaultMemberUniqueName="[ARReceipts].[Document Number].[All]" allUniqueName="[ARReceipts].[Document Number].[All]" dimensionUniqueName="[ARReceipts]" displayFolder="" count="0" memberValueDatatype="130" unbalanced="0"/>
    <cacheHierarchy uniqueName="[ARReceipts].[Entry Number]" caption="Entry Number" attribute="1" defaultMemberUniqueName="[ARReceipts].[Entry Number].[All]" allUniqueName="[ARReceipts].[Entry Number].[All]" dimensionUniqueName="[ARReceipts]" displayFolder="" count="0" memberValueDatatype="5" unbalanced="0"/>
    <cacheHierarchy uniqueName="[ARReceipts].[Payment Number]" caption="Payment Number" attribute="1" defaultMemberUniqueName="[ARReceipts].[Payment Number].[All]" allUniqueName="[ARReceipts].[Payment Number].[All]" dimensionUniqueName="[ARReceipts]" displayFolder="" count="0" memberValueDatatype="5" unbalanced="0"/>
    <cacheHierarchy uniqueName="[ARReceipts].[Posting Date]" caption="Posting Date" attribute="1" time="1" defaultMemberUniqueName="[ARReceipts].[Posting Date].[All]" allUniqueName="[ARReceipts].[Posting Date].[All]" dimensionUniqueName="[ARReceipts]" displayFolder="" count="0" memberValueDatatype="7" unbalanced="0"/>
    <cacheHierarchy uniqueName="[ARReceipts].[Receipt Date]" caption="Receipt Date" attribute="1" time="1" defaultMemberUniqueName="[ARReceipts].[Receipt Date].[All]" allUniqueName="[ARReceipts].[Receipt Date].[All]" dimensionUniqueName="[ARReceipts]" displayFolder="" count="0" memberValueDatatype="7" unbalanced="0"/>
    <cacheHierarchy uniqueName="[ARReceipts].[Sequence No]" caption="Sequence No" attribute="1" defaultMemberUniqueName="[ARReceipts].[Sequence No].[All]" allUniqueName="[ARReceipts].[Sequence No].[All]" dimensionUniqueName="[ARReceipts]" displayFolder="" count="0" memberValueDatatype="5" unbalanced="0"/>
    <cacheHierarchy uniqueName="[ARReceipts].[Src Doc Typ]" caption="Src Doc Typ" attribute="1" defaultMemberUniqueName="[ARReceipts].[Src Doc Typ].[All]" allUniqueName="[ARReceipts].[Src Doc Typ].[All]" dimensionUniqueName="[ARReceipts]" displayFolder="" count="0" memberValueDatatype="2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5"/>
      </fieldsUsage>
    </cacheHierarchy>
    <cacheHierarchy uniqueName="[Calendar].[CalendarYearMonth]" caption="CalendarYearMonth" attribute="1" time="1" defaultMemberUniqueName="[Calendar].[CalendarYearMonth].[All]" allUniqueName="[Calendar].[CalendarYearMonth].[All]" dimensionUniqueName="[Calendar]" displayFolder="" count="0" memberValueDatatype="130" unbalanced="0"/>
    <cacheHierarchy uniqueName="[Calendar].[CalendarYearQtr]" caption="CalendarYearQtr" attribute="1" time="1" defaultMemberUniqueName="[Calendar].[CalendarYearQtr].[All]" allUniqueName="[Calendar].[CalendarYearQtr].[All]" dimensionUniqueName="[Calendar]" displayFolder="" count="0" memberValueDatatype="13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OfMonth]" caption="DayOfMonth" attribute="1" time="1" defaultMemberUniqueName="[Calendar].[DayOfMonth].[All]" allUniqueName="[Calendar].[DayOfMonth].[All]" dimensionUniqueName="[Calendar]" displayFolder="" count="2" memberValueDatatype="20" unbalanced="0">
      <fieldsUsage count="2">
        <fieldUsage x="-1"/>
        <fieldUsage x="7"/>
      </fieldsUsage>
    </cacheHierarchy>
    <cacheHierarchy uniqueName="[Calendar].[DayOfWeek]" caption="DayOfWeek" attribute="1" time="1" defaultMemberUniqueName="[Calendar].[DayOfWeek].[All]" allUniqueName="[Calendar].[DayOfWeek].[All]" dimensionUniqueName="[Calendar]" displayFolder="" count="0" memberValueDatatype="20" unbalanced="0"/>
    <cacheHierarchy uniqueName="[Calendar].[DayOfYear]" caption="DayOfYear" attribute="1" time="1" defaultMemberUniqueName="[Calendar].[DayOfYear].[All]" allUniqueName="[Calendar].[DayOfYear].[All]" dimensionUniqueName="[Calendar]" displayFolder="" count="0" memberValueDatatype="20" unbalanced="0"/>
    <cacheHierarchy uniqueName="[Calendar].[IsLastDayOfMonth]" caption="IsLastDayOfMonth" attribute="1" time="1" defaultMemberUniqueName="[Calendar].[IsLastDayOfMonth].[All]" allUniqueName="[Calendar].[IsLastDayOfMonth].[All]" dimensionUniqueName="[Calendar]" displayFolder="" count="0" memberValueDatatype="13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OfYear]" caption="MonthOfYear" attribute="1" time="1" defaultMemberUniqueName="[Calendar].[MonthOfYear].[All]" allUniqueName="[Calendar].[MonthOfYear].[All]" dimensionUniqueName="[Calendar]" displayFolder="" count="2" memberValueDatatype="20" unbalanced="0">
      <fieldsUsage count="2">
        <fieldUsage x="-1"/>
        <fieldUsage x="6"/>
      </fieldsUsage>
    </cacheHierarchy>
    <cacheHierarchy uniqueName="[Calendar].[WeekdayWeekend]" caption="WeekdayWeekend" attribute="1" time="1" defaultMemberUniqueName="[Calendar].[WeekdayWeekend].[All]" allUniqueName="[Calendar].[WeekdayWeekend].[All]" dimensionUniqueName="[Calendar]" displayFolder="" count="0" memberValueDatatype="130" unbalanced="0"/>
    <cacheHierarchy uniqueName="[Calendar].[WeekOfYear]" caption="WeekOfYear" attribute="1" time="1" defaultMemberUniqueName="[Calendar].[WeekOfYear].[All]" allUniqueName="[Calendar].[WeekOfYear].[All]" dimensionUniqueName="[Calendar]" displayFolder="" count="0" memberValueDatatype="20" unbalanced="0"/>
    <cacheHierarchy uniqueName="[Calendar].[YR-MTH]" caption="YR-MTH" attribute="1" time="1" defaultMemberUniqueName="[Calendar].[YR-MTH].[All]" allUniqueName="[Calendar].[YR-MTH].[All]" dimensionUniqueName="[Calendar]" displayFolder="" count="0" memberValueDatatype="130" unbalanced="0"/>
    <cacheHierarchy uniqueName="[COA].[Account Group]" caption="Account Group" attribute="1" defaultMemberUniqueName="[COA].[Account Group].[All]" allUniqueName="[COA].[Account Group].[All]" dimensionUniqueName="[COA]" displayFolder="" count="0" memberValueDatatype="130" unbalanced="0"/>
    <cacheHierarchy uniqueName="[COA].[Account Group Code]" caption="Account Group Code" attribute="1" defaultMemberUniqueName="[COA].[Account Group Code].[All]" allUniqueName="[COA].[Account Group Code].[All]" dimensionUniqueName="[COA]" displayFolder="" count="0" memberValueDatatype="130" unbalanced="0"/>
    <cacheHierarchy uniqueName="[COA].[Account Number]" caption="Account Number" attribute="1" defaultMemberUniqueName="[COA].[Account Number].[All]" allUniqueName="[COA].[Account Number].[All]" dimensionUniqueName="[COA]" displayFolder="" count="0" memberValueDatatype="130" unbalanced="0"/>
    <cacheHierarchy uniqueName="[COA].[Account Segment Code 1]" caption="Account Segment Code 1" attribute="1" defaultMemberUniqueName="[COA].[Account Segment Code 1].[All]" allUniqueName="[COA].[Account Segment Code 1].[All]" dimensionUniqueName="[COA]" displayFolder="" count="0" memberValueDatatype="130" unbalanced="0"/>
    <cacheHierarchy uniqueName="[COA].[Account Segment Code 2]" caption="Account Segment Code 2" attribute="1" defaultMemberUniqueName="[COA].[Account Segment Code 2].[All]" allUniqueName="[COA].[Account Segment Code 2].[All]" dimensionUniqueName="[COA]" displayFolder="" count="0" memberValueDatatype="130" unbalanced="0"/>
    <cacheHierarchy uniqueName="[COA].[Account Segment Code 3]" caption="Account Segment Code 3" attribute="1" defaultMemberUniqueName="[COA].[Account Segment Code 3].[All]" allUniqueName="[COA].[Account Segment Code 3].[All]" dimensionUniqueName="[COA]" displayFolder="" count="0" memberValueDatatype="130" unbalanced="0"/>
    <cacheHierarchy uniqueName="[COA].[Account Type]" caption="Account Type" attribute="1" defaultMemberUniqueName="[COA].[Account Type].[All]" allUniqueName="[COA].[Account Type].[All]" dimensionUniqueName="[COA]" displayFolder="" count="0" memberValueDatatype="130" unbalanced="0"/>
    <cacheHierarchy uniqueName="[COA].[Description]" caption="Description" attribute="1" defaultMemberUniqueName="[COA].[Description].[All]" allUniqueName="[COA].[Description].[All]" dimensionUniqueName="[COA]" displayFolder="" count="0" memberValueDatatype="130" unbalanced="0"/>
    <cacheHierarchy uniqueName="[COA].[Normal Balance]" caption="Normal Balance" attribute="1" defaultMemberUniqueName="[COA].[Normal Balance].[All]" allUniqueName="[COA].[Normal Balance].[All]" dimensionUniqueName="[COA]" displayFolder="" count="0" memberValueDatatype="3" unbalanced="0"/>
    <cacheHierarchy uniqueName="[COA].[Quantities Allowed]" caption="Quantities Allowed" attribute="1" defaultMemberUniqueName="[COA].[Quantities Allowed].[All]" allUniqueName="[COA].[Quantities Allowed].[All]" dimensionUniqueName="[COA]" displayFolder="" count="0" memberValueDatatype="130" unbalanced="0"/>
    <cacheHierarchy uniqueName="[COA].[Status]" caption="Status" attribute="1" defaultMemberUniqueName="[COA].[Status].[All]" allUniqueName="[COA].[Status].[All]" dimensionUniqueName="[COA]" displayFolder="" count="0" memberValueDatatype="130" unbalanced="0"/>
    <cacheHierarchy uniqueName="[COA].[Structure Code]" caption="Structure Code" attribute="1" defaultMemberUniqueName="[COA].[Structure Code].[All]" allUniqueName="[COA].[Structure Code].[All]" dimensionUniqueName="[COA]" displayFolder="" count="0" memberValueDatatype="130" unbalanced="0"/>
    <cacheHierarchy uniqueName="[Customer Group].[Account Set]" caption="Account Set" attribute="1" defaultMemberUniqueName="[Customer Group].[Account Set].[All]" allUniqueName="[Customer Group].[Account Set].[All]" dimensionUniqueName="[Customer Group]" displayFolder="" count="0" memberValueDatatype="130" unbalanced="0"/>
    <cacheHierarchy uniqueName="[Customer Group].[Description]" caption="Description" attribute="1" defaultMemberUniqueName="[Customer Group].[Description].[All]" allUniqueName="[Customer Group].[Description].[All]" dimensionUniqueName="[Customer Group]" displayFolder="" count="2" memberValueDatatype="130" unbalanced="0"/>
    <cacheHierarchy uniqueName="[Customer Group].[Group Code]" caption="Group Code" attribute="1" defaultMemberUniqueName="[Customer Group].[Group Code].[All]" allUniqueName="[Customer Group].[Group Code].[All]" dimensionUniqueName="[Customer Group]" displayFolder="" count="0" memberValueDatatype="130" unbalanced="0"/>
    <cacheHierarchy uniqueName="[Customer Group].[Status]" caption="Status" attribute="1" defaultMemberUniqueName="[Customer Group].[Status].[All]" allUniqueName="[Customer Group].[Status].[All]" dimensionUniqueName="[Customer Group]" displayFolder="" count="0" memberValueDatatype="130" unbalanced="0"/>
    <cacheHierarchy uniqueName="[Customer Group].[Terms]" caption="Terms" attribute="1" defaultMemberUniqueName="[Customer Group].[Terms].[All]" allUniqueName="[Customer Group].[Terms].[All]" dimensionUniqueName="[Customer Group]" displayFolder="" count="0" memberValueDatatype="130" unbalanced="0"/>
    <cacheHierarchy uniqueName="[Customers].[Account Set]" caption="Account Set" attribute="1" defaultMemberUniqueName="[Customers].[Account Set].[All]" allUniqueName="[Customers].[Account Set].[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ntact]" caption="Contact" attribute="1" defaultMemberUniqueName="[Customers].[Contact].[All]" allUniqueName="[Customers].[Contact].[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redit Limit]" caption="Credit Limit" attribute="1" defaultMemberUniqueName="[Customers].[Credit Limit].[All]" allUniqueName="[Customers].[Credit Limit].[All]" dimensionUniqueName="[Customers]" displayFolder="" count="0" memberValueDatatype="5" unbalanced="0"/>
    <cacheHierarchy uniqueName="[Customers].[Customer Name]" caption="Customer Name" attribute="1" defaultMemberUniqueName="[Customers].[Customer Name].[All]" allUniqueName="[Customers].[Customer Name].[All]" dimensionUniqueName="[Customers]" displayFolder="" count="0" memberValueDatatype="130" unbalanced="0"/>
    <cacheHierarchy uniqueName="[Customers].[Customer Number]" caption="Customer Number" attribute="1" defaultMemberUniqueName="[Customers].[Customer Number].[All]" allUniqueName="[Customers].[Customer Number].[All]" dimensionUniqueName="[Customers]" displayFolder="" count="2" memberValueDatatype="130" unbalanced="0"/>
    <cacheHierarchy uniqueName="[Customers].[Customer Short Name]" caption="Customer Short Name" attribute="1" defaultMemberUniqueName="[Customers].[Customer Short Name].[All]" allUniqueName="[Customers].[Customer Short Name].[All]" dimensionUniqueName="[Customers]" displayFolder="" count="0" memberValueDatatype="130" unbalanced="0"/>
    <cacheHierarchy uniqueName="[Customers].[Group Code]" caption="Group Code" attribute="1" defaultMemberUniqueName="[Customers].[Group Code].[All]" allUniqueName="[Customers].[Group Code].[All]" dimensionUniqueName="[Customers]" displayFolder="" count="0" memberValueDatatype="130" unbalanced="0"/>
    <cacheHierarchy uniqueName="[Customers].[National Account]" caption="National Account" attribute="1" defaultMemberUniqueName="[Customers].[National Account].[All]" allUniqueName="[Customers].[National Account].[All]" dimensionUniqueName="[Customers]" displayFolder="" count="0" memberValueDatatype="130" unbalanced="0"/>
    <cacheHierarchy uniqueName="[Customers].[On Hold]" caption="On Hold" attribute="1" defaultMemberUniqueName="[Customers].[On Hold].[All]" allUniqueName="[Customers].[On Hold].[All]" dimensionUniqueName="[Customers]" displayFolder="" count="0" memberValueDatatype="130" unbalanced="0"/>
    <cacheHierarchy uniqueName="[Customers].[Price List]" caption="Price List" attribute="1" defaultMemberUniqueName="[Customers].[Price List].[All]" allUniqueName="[Customers].[Price List].[All]" dimensionUniqueName="[Customers]" displayFolder="" count="0" memberValueDatatype="130" unbalanced="0"/>
    <cacheHierarchy uniqueName="[Customers].[State]" caption="State" attribute="1" defaultMemberUniqueName="[Customers].[State].[All]" allUniqueName="[Customers].[State].[All]" dimensionUniqueName="[Customers]" displayFolder="" count="0" memberValueDatatype="130" unbalanced="0"/>
    <cacheHierarchy uniqueName="[Customers].[Status]" caption="Status" attribute="1" defaultMemberUniqueName="[Customers].[Status].[All]" allUniqueName="[Customers].[Status].[All]" dimensionUniqueName="[Customers]" displayFolder="" count="0" memberValueDatatype="130" unbalanced="0"/>
    <cacheHierarchy uniqueName="[Customers].[Terms]" caption="Terms" attribute="1" defaultMemberUniqueName="[Customers].[Terms].[All]" allUniqueName="[Customers].[Terms].[All]" dimensionUniqueName="[Customers]" displayFolder="" count="0" memberValueDatatype="130" unbalanced="0"/>
    <cacheHierarchy uniqueName="[Customers].[Territory]" caption="Territory" attribute="1" defaultMemberUniqueName="[Customers].[Territory].[All]" allUniqueName="[Customers].[Territory].[All]" dimensionUniqueName="[Customers]" displayFolder="" count="0" memberValueDatatype="130" unbalanced="0"/>
    <cacheHierarchy uniqueName="[Customers].[Zip]" caption="Zip" attribute="1" defaultMemberUniqueName="[Customers].[Zip].[All]" allUniqueName="[Customers].[Zip].[All]" dimensionUniqueName="[Customers]" displayFolder="" count="0" memberValueDatatype="130" unbalanced="0"/>
    <cacheHierarchy uniqueName="[DocumentType].[DocTyp]" caption="DocTyp" attribute="1" defaultMemberUniqueName="[DocumentType].[DocTyp].[All]" allUniqueName="[DocumentType].[DocTyp].[All]" dimensionUniqueName="[DocumentType]" displayFolder="" count="0" memberValueDatatype="130" unbalanced="0"/>
    <cacheHierarchy uniqueName="[DocumentType].[Document Type]" caption="Document Type" attribute="1" defaultMemberUniqueName="[DocumentType].[Document Type].[All]" allUniqueName="[DocumentType].[Document Type].[All]" dimensionUniqueName="[DocumentType]" displayFolder="" count="2" memberValueDatatype="130" unbalanced="0">
      <fieldsUsage count="2">
        <fieldUsage x="-1"/>
        <fieldUsage x="0"/>
      </fieldsUsage>
    </cacheHierarchy>
    <cacheHierarchy uniqueName="[GL Entries].[Batch]" caption="Batch" attribute="1" defaultMemberUniqueName="[GL Entries].[Batch].[All]" allUniqueName="[GL Entries].[Batch].[All]" dimensionUniqueName="[GL Entries]" displayFolder="" count="0" memberValueDatatype="130" unbalanced="0"/>
    <cacheHierarchy uniqueName="[GL Entries].[Batch Type]" caption="Batch Type" attribute="1" defaultMemberUniqueName="[GL Entries].[Batch Type].[All]" allUniqueName="[GL Entries].[Batch Type].[All]" dimensionUniqueName="[GL Entries]" displayFolder="" count="0" memberValueDatatype="130" unbalanced="0"/>
    <cacheHierarchy uniqueName="[GL Entries].[BatchStatus]" caption="BatchStatus" attribute="1" defaultMemberUniqueName="[GL Entries].[BatchStatus].[All]" allUniqueName="[GL Entries].[BatchStatus].[All]" dimensionUniqueName="[GL Entries]" displayFolder="" count="0" memberValueDatatype="130" unbalanced="0"/>
    <cacheHierarchy uniqueName="[GL Entries].[Edited By]" caption="Edited By" attribute="1" defaultMemberUniqueName="[GL Entries].[Edited By].[All]" allUniqueName="[GL Entries].[Edited By].[All]" dimensionUniqueName="[GL Entries]" displayFolder="" count="0" memberValueDatatype="130" unbalanced="0"/>
    <cacheHierarchy uniqueName="[GL Entries].[Entry]" caption="Entry" attribute="1" defaultMemberUniqueName="[GL Entries].[Entry].[All]" allUniqueName="[GL Entries].[Entry].[All]" dimensionUniqueName="[GL Entries]" displayFolder="" count="0" memberValueDatatype="130" unbalanced="0"/>
    <cacheHierarchy uniqueName="[GL Entries].[Entry Date]" caption="Entry Date" attribute="1" defaultMemberUniqueName="[GL Entries].[Entry Date].[All]" allUniqueName="[GL Entries].[Entry Date].[All]" dimensionUniqueName="[GL Entries]" displayFolder="" count="0" memberValueDatatype="5" unbalanced="0"/>
    <cacheHierarchy uniqueName="[GL Entries].[Fiscal Period]" caption="Fiscal Period" attribute="1" defaultMemberUniqueName="[GL Entries].[Fiscal Period].[All]" allUniqueName="[GL Entries].[Fiscal Period].[All]" dimensionUniqueName="[GL Entries]" displayFolder="" count="0" memberValueDatatype="130" unbalanced="0"/>
    <cacheHierarchy uniqueName="[GL Entries].[Fiscal Year]" caption="Fiscal Year" attribute="1" defaultMemberUniqueName="[GL Entries].[Fiscal Year].[All]" allUniqueName="[GL Entries].[Fiscal Year].[All]" dimensionUniqueName="[GL Entries]" displayFolder="" count="0" memberValueDatatype="130" unbalanced="0"/>
    <cacheHierarchy uniqueName="[GL Entries].[Posting Sequence]" caption="Posting Sequence" attribute="1" defaultMemberUniqueName="[GL Entries].[Posting Sequence].[All]" allUniqueName="[GL Entries].[Posting Sequence].[All]" dimensionUniqueName="[GL Entries]" displayFolder="" count="0" memberValueDatatype="130" unbalanced="0"/>
    <cacheHierarchy uniqueName="[GL Entries].[Source Ledger]" caption="Source Ledger" attribute="1" defaultMemberUniqueName="[GL Entries].[Source Ledger].[All]" allUniqueName="[GL Entries].[Source Ledger].[All]" dimensionUniqueName="[GL Entries]" displayFolder="" count="0" memberValueDatatype="130" unbalanced="0"/>
    <cacheHierarchy uniqueName="[GL Entries].[Source Type]" caption="Source Type" attribute="1" defaultMemberUniqueName="[GL Entries].[Source Type].[All]" allUniqueName="[GL Entries].[Source Type].[All]" dimensionUniqueName="[GL Entries]" displayFolder="" count="0" memberValueDatatype="130" unbalanced="0"/>
    <cacheHierarchy uniqueName="[TimeCalc].[Calculation]" caption="Calculation" attribute="1" defaultMemberUniqueName="[TimeCalc].[Calculation].[All]" allUniqueName="[TimeCalc].[Calculation].[All]" dimensionUniqueName="[TimeCalc]" displayFolder="" count="0" memberValueDatatype="130" unbalanced="0"/>
    <cacheHierarchy uniqueName="[TimeCalc].[Comparison]" caption="Comparison" attribute="1" defaultMemberUniqueName="[TimeCalc].[Comparison].[All]" allUniqueName="[TimeCalc].[Comparison].[All]" dimensionUniqueName="[TimeCalc]" displayFolder="" count="0" memberValueDatatype="130" unbalanced="0"/>
    <cacheHierarchy uniqueName="[TransactionType].[Transaction Type]" caption="Transaction Type" attribute="1" defaultMemberUniqueName="[TransactionType].[Transaction Type].[All]" allUniqueName="[TransactionType].[Transaction Type].[All]" dimensionUniqueName="[TransactionType]" displayFolder="" count="0" memberValueDatatype="130" unbalanced="0"/>
    <cacheHierarchy uniqueName="[Vendor].[Account Set]" caption="Account Set" attribute="1" defaultMemberUniqueName="[Vendor].[Account Set].[All]" allUniqueName="[Vendor].[Account Set].[All]" dimensionUniqueName="[Vendor]" displayFolder="" count="0" memberValueDatatype="130" unbalanced="0"/>
    <cacheHierarchy uniqueName="[Vendor].[Bank Code]" caption="Bank Code" attribute="1" defaultMemberUniqueName="[Vendor].[Bank Code].[All]" allUniqueName="[Vendor].[Bank Code].[All]" dimensionUniqueName="[Vendor]" displayFolder="" count="0" memberValueDatatype="130" unbalanced="0"/>
    <cacheHierarchy uniqueName="[Vendor].[City]" caption="City" attribute="1" defaultMemberUniqueName="[Vendor].[City].[All]" allUniqueName="[Vendor].[City].[All]" dimensionUniqueName="[Vendor]" displayFolder="" count="0" memberValueDatatype="130" unbalanced="0"/>
    <cacheHierarchy uniqueName="[Vendor].[Contact]" caption="Contact" attribute="1" defaultMemberUniqueName="[Vendor].[Contact].[All]" allUniqueName="[Vendor].[Contact].[All]" dimensionUniqueName="[Vendor]" displayFolder="" count="0" memberValueDatatype="130" unbalanced="0"/>
    <cacheHierarchy uniqueName="[Vendor].[Country]" caption="Country" attribute="1" defaultMemberUniqueName="[Vendor].[Country].[All]" allUniqueName="[Vendor].[Country].[All]" dimensionUniqueName="[Vendor]" displayFolder="" count="0" memberValueDatatype="130" unbalanced="0"/>
    <cacheHierarchy uniqueName="[Vendor].[Credit Limit]" caption="Credit Limit" attribute="1" defaultMemberUniqueName="[Vendor].[Credit Limit].[All]" allUniqueName="[Vendor].[Credit Limit].[All]" dimensionUniqueName="[Vendor]" displayFolder="" count="0" memberValueDatatype="5" unbalanced="0"/>
    <cacheHierarchy uniqueName="[Vendor].[Group Code]" caption="Group Code" attribute="1" defaultMemberUniqueName="[Vendor].[Group Code].[All]" allUniqueName="[Vendor].[Group Code].[All]" dimensionUniqueName="[Vendor]" displayFolder="" count="0" memberValueDatatype="130" unbalanced="0"/>
    <cacheHierarchy uniqueName="[Vendor].[On Hold]" caption="On Hold" attribute="1" defaultMemberUniqueName="[Vendor].[On Hold].[All]" allUniqueName="[Vendor].[On Hold].[All]" dimensionUniqueName="[Vendor]" displayFolder="" count="0" memberValueDatatype="130" unbalanced="0"/>
    <cacheHierarchy uniqueName="[Vendor].[State]" caption="State" attribute="1" defaultMemberUniqueName="[Vendor].[State].[All]" allUniqueName="[Vendor].[State].[All]" dimensionUniqueName="[Vendor]" displayFolder="" count="0" memberValueDatatype="130" unbalanced="0"/>
    <cacheHierarchy uniqueName="[Vendor].[Status]" caption="Status" attribute="1" defaultMemberUniqueName="[Vendor].[Status].[All]" allUniqueName="[Vendor].[Status].[All]" dimensionUniqueName="[Vendor]" displayFolder="" count="0" memberValueDatatype="130" unbalanced="0"/>
    <cacheHierarchy uniqueName="[Vendor].[Terms]" caption="Terms" attribute="1" defaultMemberUniqueName="[Vendor].[Terms].[All]" allUniqueName="[Vendor].[Terms].[All]" dimensionUniqueName="[Vendor]" displayFolder="" count="0" memberValueDatatype="130" unbalanced="0"/>
    <cacheHierarchy uniqueName="[Vendor].[Vendor Name]" caption="Vendor Name" attribute="1" defaultMemberUniqueName="[Vendor].[Vendor Name].[All]" allUniqueName="[Vendor].[Vendor Name].[All]" dimensionUniqueName="[Vendor]" displayFolder="" count="0" memberValueDatatype="130" unbalanced="0"/>
    <cacheHierarchy uniqueName="[Vendor].[Vendor Number]" caption="Vendor Number" attribute="1" defaultMemberUniqueName="[Vendor].[Vendor Number].[All]" allUniqueName="[Vendor].[Vendor Number].[All]" dimensionUniqueName="[Vendor]" displayFolder="" count="0" memberValueDatatype="130" unbalanced="0"/>
    <cacheHierarchy uniqueName="[Vendor].[Vendor Short Name]" caption="Vendor Short Name" attribute="1" defaultMemberUniqueName="[Vendor].[Vendor Short Name].[All]" allUniqueName="[Vendor].[Vendor Short Name].[All]" dimensionUniqueName="[Vendor]" displayFolder="" count="0" memberValueDatatype="130" unbalanced="0"/>
    <cacheHierarchy uniqueName="[Vendor].[Zip]" caption="Zip" attribute="1" defaultMemberUniqueName="[Vendor].[Zip].[All]" allUniqueName="[Vendor].[Zip].[All]" dimensionUniqueName="[Vendor]" displayFolder="" count="0" memberValueDatatype="130" unbalanced="0"/>
    <cacheHierarchy uniqueName="[Vendor Group].[Account Set]" caption="Account Set" attribute="1" defaultMemberUniqueName="[Vendor Group].[Account Set].[All]" allUniqueName="[Vendor Group].[Account Set].[All]" dimensionUniqueName="[Vendor Group]" displayFolder="" count="0" memberValueDatatype="130" unbalanced="0"/>
    <cacheHierarchy uniqueName="[Vendor Group].[Description]" caption="Description" attribute="1" defaultMemberUniqueName="[Vendor Group].[Description].[All]" allUniqueName="[Vendor Group].[Description].[All]" dimensionUniqueName="[Vendor Group]" displayFolder="" count="0" memberValueDatatype="130" unbalanced="0"/>
    <cacheHierarchy uniqueName="[Vendor Group].[Group Code]" caption="Group Code" attribute="1" defaultMemberUniqueName="[Vendor Group].[Group Code].[All]" allUniqueName="[Vendor Group].[Group Code].[All]" dimensionUniqueName="[Vendor Group]" displayFolder="" count="0" memberValueDatatype="130" unbalanced="0"/>
    <cacheHierarchy uniqueName="[Vendor Group].[Status]" caption="Status" attribute="1" defaultMemberUniqueName="[Vendor Group].[Status].[All]" allUniqueName="[Vendor Group].[Status].[All]" dimensionUniqueName="[Vendor Group]" displayFolder="" count="0" memberValueDatatype="130" unbalanced="0"/>
    <cacheHierarchy uniqueName="[Vendor Group].[Terms]" caption="Terms" attribute="1" defaultMemberUniqueName="[Vendor Group].[Terms].[All]" allUniqueName="[Vendor Group].[Terms].[All]" dimensionUniqueName="[Vendor Group]" displayFolder="" count="0" memberValueDatatype="130" unbalanced="0"/>
    <cacheHierarchy uniqueName="[Actual Budget].[Actual]" caption="Actual" attribute="1" defaultMemberUniqueName="[Actual Budget].[Actual].[All]" allUniqueName="[Actual Budget].[Actual].[All]" dimensionUniqueName="[Actual Budget]" displayFolder="" count="0" memberValueDatatype="5" unbalanced="0" hidden="1"/>
    <cacheHierarchy uniqueName="[Actual Budget].[Budget1]" caption="Budget1" attribute="1" defaultMemberUniqueName="[Actual Budget].[Budget1].[All]" allUniqueName="[Actual Budget].[Budget1].[All]" dimensionUniqueName="[Actual Budget]" displayFolder="" count="0" memberValueDatatype="5" unbalanced="0" hidden="1"/>
    <cacheHierarchy uniqueName="[Actual Budget].[Budget2]" caption="Budget2" attribute="1" defaultMemberUniqueName="[Actual Budget].[Budget2].[All]" allUniqueName="[Actual Budget].[Budget2].[All]" dimensionUniqueName="[Actual Budget]" displayFolder="" count="0" memberValueDatatype="5" unbalanced="0" hidden="1"/>
    <cacheHierarchy uniqueName="[Actual Budget].[Budget3]" caption="Budget3" attribute="1" defaultMemberUniqueName="[Actual Budget].[Budget3].[All]" allUniqueName="[Actual Budget].[Budget3].[All]" dimensionUniqueName="[Actual Budget]" displayFolder="" count="0" memberValueDatatype="5" unbalanced="0" hidden="1"/>
    <cacheHierarchy uniqueName="[Actual Budget].[Budget4]" caption="Budget4" attribute="1" defaultMemberUniqueName="[Actual Budget].[Budget4].[All]" allUniqueName="[Actual Budget].[Budget4].[All]" dimensionUniqueName="[Actual Budget]" displayFolder="" count="0" memberValueDatatype="5" unbalanced="0" hidden="1"/>
    <cacheHierarchy uniqueName="[Actual Budget].[Budget5]" caption="Budget5" attribute="1" defaultMemberUniqueName="[Actual Budget].[Budget5].[All]" allUniqueName="[Actual Budget].[Budget5].[All]" dimensionUniqueName="[Actual Budget]" displayFolder="" count="0" memberValueDatatype="5" unbalanced="0" hidden="1"/>
    <cacheHierarchy uniqueName="[Actual Budget].[Date]" caption="Date" attribute="1" time="1" defaultMemberUniqueName="[Actual Budget].[Date].[All]" allUniqueName="[Actual Budget].[Date].[All]" dimensionUniqueName="[Actual Budget]" displayFolder="" count="0" memberValueDatatype="7" unbalanced="0" hidden="1"/>
    <cacheHierarchy uniqueName="[Actual Budget].[Unformatted Account]" caption="Unformatted Account" attribute="1" defaultMemberUniqueName="[Actual Budget].[Unformatted Account].[All]" allUniqueName="[Actual Budget].[Unformatted Account].[All]" dimensionUniqueName="[Actual Budget]" displayFolder="" count="0" memberValueDatatype="130" unbalanced="0" hidden="1"/>
    <cacheHierarchy uniqueName="[AgeAsOf].[Age As Of]" caption="Age As Of" attribute="1" time="1" defaultMemberUniqueName="[AgeAsOf].[Age As Of].[All]" allUniqueName="[AgeAsOf].[Age As Of].[All]" dimensionUniqueName="[AgeAsOf]" displayFolder="" count="0" memberValueDatatype="7" unbalanced="0" hidden="1"/>
    <cacheHierarchy uniqueName="[AgeAsOf].[Age-As-Of Day]" caption="Age-As-Of Day" attribute="1" defaultMemberUniqueName="[AgeAsOf].[Age-As-Of Day].[All]" allUniqueName="[AgeAsOf].[Age-As-Of Day].[All]" dimensionUniqueName="[AgeAsOf]" displayFolder="" count="0" memberValueDatatype="20" unbalanced="0" hidden="1"/>
    <cacheHierarchy uniqueName="[AgeAsOf].[Age-As-Of Month]" caption="Age-As-Of Month" attribute="1" defaultMemberUniqueName="[AgeAsOf].[Age-As-Of Month].[All]" allUniqueName="[AgeAsOf].[Age-As-Of Month].[All]" dimensionUniqueName="[AgeAsOf]" displayFolder="" count="0" memberValueDatatype="20" unbalanced="0" hidden="1"/>
    <cacheHierarchy uniqueName="[AgeAsOf].[Age-As-Of Year]" caption="Age-As-Of Year" attribute="1" defaultMemberUniqueName="[AgeAsOf].[Age-As-Of Year].[All]" allUniqueName="[AgeAsOf].[Age-As-Of Year].[All]" dimensionUniqueName="[AgeAsOf]" displayFolder="" count="0" memberValueDatatype="20" unbalanced="0" hidden="1"/>
    <cacheHierarchy uniqueName="[AgingPeriods].[Aging Period]" caption="Aging Period" attribute="1" defaultMemberUniqueName="[AgingPeriods].[Aging Period].[All]" allUniqueName="[AgingPeriods].[Aging Period].[All]" dimensionUniqueName="[AgingPeriods]" displayFolder="" count="0" memberValueDatatype="20" unbalanced="0" hidden="1"/>
    <cacheHierarchy uniqueName="[AgingPeriods].[From]" caption="From" attribute="1" defaultMemberUniqueName="[AgingPeriods].[From].[All]" allUniqueName="[AgingPeriods].[From].[All]" dimensionUniqueName="[AgingPeriods]" displayFolder="" count="0" memberValueDatatype="20" unbalanced="0" hidden="1"/>
    <cacheHierarchy uniqueName="[AgingPeriods].[Name]" caption="Name" attribute="1" defaultMemberUniqueName="[AgingPeriods].[Name].[All]" allUniqueName="[AgingPeriods].[Name].[All]" dimensionUniqueName="[AgingPeriods]" displayFolder="" count="0" memberValueDatatype="130" unbalanced="0" hidden="1"/>
    <cacheHierarchy uniqueName="[AgingPeriods].[To]" caption="To" attribute="1" defaultMemberUniqueName="[AgingPeriods].[To].[All]" allUniqueName="[AgingPeriods].[To].[All]" dimensionUniqueName="[AgingPeriods]" displayFolder="" count="0" memberValueDatatype="20" unbalanced="0" hidden="1"/>
    <cacheHierarchy uniqueName="[APDocuments].[Document Type]" caption="Document Type" attribute="1" defaultMemberUniqueName="[APDocuments].[Document Type].[All]" allUniqueName="[APDocuments].[Document Type].[All]" dimensionUniqueName="[APDocuments]" displayFolder="" count="0" memberValueDatatype="2" unbalanced="0" hidden="1"/>
    <cacheHierarchy uniqueName="[APDocuments].[Original Amount]" caption="Original Amount" attribute="1" defaultMemberUniqueName="[APDocuments].[Original Amount].[All]" allUniqueName="[APDocuments].[Original Amount].[All]" dimensionUniqueName="[APDocuments]" displayFolder="" count="0" memberValueDatatype="5" unbalanced="0" hidden="1"/>
    <cacheHierarchy uniqueName="[APDocuments].[Transaction Type]" caption="Transaction Type" attribute="1" defaultMemberUniqueName="[APDocuments].[Transaction Type].[All]" allUniqueName="[APDocuments].[Transaction Type].[All]" dimensionUniqueName="[APDocuments]" displayFolder="" count="0" memberValueDatatype="2" unbalanced="0" hidden="1"/>
    <cacheHierarchy uniqueName="[APDocuments].[UNIQ]" caption="UNIQ" attribute="1" defaultMemberUniqueName="[APDocuments].[UNIQ].[All]" allUniqueName="[APDocuments].[UNIQ].[All]" dimensionUniqueName="[APDocuments]" displayFolder="" count="0" memberValueDatatype="130" unbalanced="0" hidden="1"/>
    <cacheHierarchy uniqueName="[APPayments].[Document Type]" caption="Document Type" attribute="1" defaultMemberUniqueName="[APPayments].[Document Type].[All]" allUniqueName="[APPayments].[Document Type].[All]" dimensionUniqueName="[APPayments]" displayFolder="" count="0" memberValueDatatype="2" unbalanced="0" hidden="1"/>
    <cacheHierarchy uniqueName="[APPayments].[Receipt Amount]" caption="Receipt Amount" attribute="1" defaultMemberUniqueName="[APPayments].[Receipt Amount].[All]" allUniqueName="[APPayments].[Receipt Amount].[All]" dimensionUniqueName="[APPayments]" displayFolder="" count="0" memberValueDatatype="5" unbalanced="0" hidden="1"/>
    <cacheHierarchy uniqueName="[APPayments].[Transaction Type]" caption="Transaction Type" attribute="1" defaultMemberUniqueName="[APPayments].[Transaction Type].[All]" allUniqueName="[APPayments].[Transaction Type].[All]" dimensionUniqueName="[APPayments]" displayFolder="" count="0" memberValueDatatype="2" unbalanced="0" hidden="1"/>
    <cacheHierarchy uniqueName="[APPayments].[UNIQ]" caption="UNIQ" attribute="1" defaultMemberUniqueName="[APPayments].[UNIQ].[All]" allUniqueName="[APPayments].[UNIQ].[All]" dimensionUniqueName="[APPayments]" displayFolder="" count="0" memberValueDatatype="130" unbalanced="0" hidden="1"/>
    <cacheHierarchy uniqueName="[ARDocuments].[Document Type]" caption="Document Type" attribute="1" defaultMemberUniqueName="[ARDocuments].[Document Type].[All]" allUniqueName="[ARDocuments].[Document Type].[All]" dimensionUniqueName="[ARDocuments]" displayFolder="" count="0" memberValueDatatype="2" unbalanced="0" hidden="1"/>
    <cacheHierarchy uniqueName="[ARDocuments].[Original Amount]" caption="Original Amount" attribute="1" defaultMemberUniqueName="[ARDocuments].[Original Amount].[All]" allUniqueName="[ARDocuments].[Original Amount].[All]" dimensionUniqueName="[ARDocuments]" displayFolder="" count="0" memberValueDatatype="5" unbalanced="0" hidden="1"/>
    <cacheHierarchy uniqueName="[ARDocuments].[Remaining Amount]" caption="Remaining Amount" attribute="1" defaultMemberUniqueName="[ARDocuments].[Remaining Amount].[All]" allUniqueName="[ARDocuments].[Remaining Amount].[All]" dimensionUniqueName="[ARDocuments]" displayFolder="" count="0" memberValueDatatype="5" unbalanced="0" hidden="1"/>
    <cacheHierarchy uniqueName="[ARDocuments].[Transaction Type]" caption="Transaction Type" attribute="1" defaultMemberUniqueName="[ARDocuments].[Transaction Type].[All]" allUniqueName="[ARDocuments].[Transaction Type].[All]" dimensionUniqueName="[ARDocuments]" displayFolder="" count="0" memberValueDatatype="2" unbalanced="0" hidden="1"/>
    <cacheHierarchy uniqueName="[ARDocuments].[UNIQ]" caption="UNIQ" attribute="1" defaultMemberUniqueName="[ARDocuments].[UNIQ].[All]" allUniqueName="[ARDocuments].[UNIQ].[All]" dimensionUniqueName="[ARDocuments]" displayFolder="" count="0" memberValueDatatype="130" unbalanced="0" hidden="1"/>
    <cacheHierarchy uniqueName="[ARReceipts].[Document Type]" caption="Document Type" attribute="1" defaultMemberUniqueName="[ARReceipts].[Document Type].[All]" allUniqueName="[ARReceipts].[Document Type].[All]" dimensionUniqueName="[ARReceipts]" displayFolder="" count="0" memberValueDatatype="2" unbalanced="0" hidden="1"/>
    <cacheHierarchy uniqueName="[ARReceipts].[Receipt Amount]" caption="Receipt Amount" attribute="1" defaultMemberUniqueName="[ARReceipts].[Receipt Amount].[All]" allUniqueName="[ARReceipts].[Receipt Amount].[All]" dimensionUniqueName="[ARReceipts]" displayFolder="" count="0" memberValueDatatype="5" unbalanced="0" hidden="1"/>
    <cacheHierarchy uniqueName="[ARReceipts].[Transaction Type]" caption="Transaction Type" attribute="1" defaultMemberUniqueName="[ARReceipts].[Transaction Type].[All]" allUniqueName="[ARReceipts].[Transaction Type].[All]" dimensionUniqueName="[ARReceipts]" displayFolder="" count="0" memberValueDatatype="2" unbalanced="0" hidden="1"/>
    <cacheHierarchy uniqueName="[ARReceipts].[UNIQ]" caption="UNIQ" attribute="1" defaultMemberUniqueName="[ARReceipts].[UNIQ].[All]" allUniqueName="[ARReceipts].[UNIQ].[All]" dimensionUniqueName="[ARReceipts]" displayFolder="" count="0" memberValueDatatype="130" unbalanced="0" hidden="1"/>
    <cacheHierarchy uniqueName="[Calendar].[DateKey]" caption="DateKey" attribute="1" time="1" defaultMemberUniqueName="[Calendar].[DateKey].[All]" allUniqueName="[Calendar].[DateKey].[All]" dimensionUniqueName="[Calendar]" displayFolder="" count="0" memberValueDatatype="130" unbalanced="0" hidden="1"/>
    <cacheHierarchy uniqueName="[Calendar].[TransDate]" caption="TransDate" attribute="1" time="1" keyAttribute="1" defaultMemberUniqueName="[Calendar].[TransDate].[All]" allUniqueName="[Calendar].[TransDate].[All]" dimensionUniqueName="[Calendar]" displayFolder="" count="0" memberValueDatatype="7" unbalanced="0" hidden="1"/>
    <cacheHierarchy uniqueName="[COA].[Unformatted Account]" caption="Unformatted Account" attribute="1" defaultMemberUniqueName="[COA].[Unformatted Account].[All]" allUniqueName="[COA].[Unformatted Account].[All]" dimensionUniqueName="[COA]" displayFolder="" count="0" memberValueDatatype="130" unbalanced="0" hidden="1"/>
    <cacheHierarchy uniqueName="[DocumentType].[DOCTYPEID]" caption="DOCTYPEID" attribute="1" defaultMemberUniqueName="[DocumentType].[DOCTYPEID].[All]" allUniqueName="[DocumentType].[DOCTYPEID].[All]" dimensionUniqueName="[DocumentType]" displayFolder="" count="0" memberValueDatatype="20" unbalanced="0" hidden="1"/>
    <cacheHierarchy uniqueName="[GL Entries].[Amout]" caption="Amout" attribute="1" defaultMemberUniqueName="[GL Entries].[Amout].[All]" allUniqueName="[GL Entries].[Amout].[All]" dimensionUniqueName="[GL Entries]" displayFolder="" count="0" memberValueDatatype="5" unbalanced="0" hidden="1"/>
    <cacheHierarchy uniqueName="[GL Entries].[Cr]" caption="Cr" attribute="1" defaultMemberUniqueName="[GL Entries].[Cr].[All]" allUniqueName="[GL Entries].[Cr].[All]" dimensionUniqueName="[GL Entries]" displayFolder="" count="0" memberValueDatatype="5" unbalanced="0" hidden="1"/>
    <cacheHierarchy uniqueName="[GL Entries].[DRILLDWNLK]" caption="DRILLDWNLK" attribute="1" defaultMemberUniqueName="[GL Entries].[DRILLDWNLK].[All]" allUniqueName="[GL Entries].[DRILLDWNLK].[All]" dimensionUniqueName="[GL Entries]" displayFolder="" count="0" memberValueDatatype="5" unbalanced="0" hidden="1"/>
    <cacheHierarchy uniqueName="[GL Entries].[Dt]" caption="Dt" attribute="1" defaultMemberUniqueName="[GL Entries].[Dt].[All]" allUniqueName="[GL Entries].[Dt].[All]" dimensionUniqueName="[GL Entries]" displayFolder="" count="0" memberValueDatatype="5" unbalanced="0" hidden="1"/>
    <cacheHierarchy uniqueName="[GL Entries].[Posting Date]" caption="Posting Date" attribute="1" time="1" defaultMemberUniqueName="[GL Entries].[Posting Date].[All]" allUniqueName="[GL Entries].[Posting Date].[All]" dimensionUniqueName="[GL Entries]" displayFolder="" count="0" memberValueDatatype="7" unbalanced="0" hidden="1"/>
    <cacheHierarchy uniqueName="[GL Entries].[Quantity]" caption="Quantity" attribute="1" defaultMemberUniqueName="[GL Entries].[Quantity].[All]" allUniqueName="[GL Entries].[Quantity].[All]" dimensionUniqueName="[GL Entries]" displayFolder="" count="0" memberValueDatatype="5" unbalanced="0" hidden="1"/>
    <cacheHierarchy uniqueName="[GL Entries].[Unformatted Account]" caption="Unformatted Account" attribute="1" defaultMemberUniqueName="[GL Entries].[Unformatted Account].[All]" allUniqueName="[GL Entries].[Unformatted Account].[All]" dimensionUniqueName="[GL Entries]" displayFolder="" count="0" memberValueDatatype="130" unbalanced="0" hidden="1"/>
    <cacheHierarchy uniqueName="[OpenBAL].[OPENBAL]" caption="OPENBAL" attribute="1" defaultMemberUniqueName="[OpenBAL].[OPENBAL].[All]" allUniqueName="[OpenBAL].[OPENBAL].[All]" dimensionUniqueName="[OpenBAL]" displayFolder="" count="0" memberValueDatatype="5" unbalanced="0" hidden="1"/>
    <cacheHierarchy uniqueName="[OpenBAL].[Unformatted Account]" caption="Unformatted Account" attribute="1" defaultMemberUniqueName="[OpenBAL].[Unformatted Account].[All]" allUniqueName="[OpenBAL].[Unformatted Account].[All]" dimensionUniqueName="[OpenBAL]" displayFolder="" count="0" memberValueDatatype="130" unbalanced="0" hidden="1"/>
    <cacheHierarchy uniqueName="[TimeCalc].[CALCID]" caption="CALCID" attribute="1" defaultMemberUniqueName="[TimeCalc].[CALCID].[All]" allUniqueName="[TimeCalc].[CALCID].[All]" dimensionUniqueName="[TimeCalc]" displayFolder="" count="0" memberValueDatatype="20" unbalanced="0" hidden="1"/>
    <cacheHierarchy uniqueName="[TimeCalc].[COMPID]" caption="COMPID" attribute="1" defaultMemberUniqueName="[TimeCalc].[COMPID].[All]" allUniqueName="[TimeCalc].[COMPID].[All]" dimensionUniqueName="[TimeCalc]" displayFolder="" count="0" memberValueDatatype="20" unbalanced="0" hidden="1"/>
    <cacheHierarchy uniqueName="[TransactionType].[TRXTYPEID]" caption="TRXTYPEID" attribute="1" defaultMemberUniqueName="[TransactionType].[TRXTYPEID].[All]" allUniqueName="[TransactionType].[TRXTYPEID].[All]" dimensionUniqueName="[TransactionType]" displayFolder="" count="0" memberValueDatatype="20" unbalanced="0" hidden="1"/>
    <cacheHierarchy uniqueName="[Measures].[Document Amount]" caption="Document Amount" measure="1" displayFolder="" measureGroup="ARDocuments" count="0"/>
    <cacheHierarchy uniqueName="[Measures].[Payment Amount]" caption="Payment Amount" measure="1" displayFolder="" measureGroup="ARReceipts" count="0"/>
    <cacheHierarchy uniqueName="[Measures].[Document Balance]" caption="Document Balance" measure="1" displayFolder="" measureGroup="ARDocuments" count="0"/>
    <cacheHierarchy uniqueName="[Measures].[Aged Balance]" caption="Aged Balance" measure="1" displayFolder="" measureGroup="ARDocuments" count="0"/>
    <cacheHierarchy uniqueName="[Measures].[MATBilling]" caption="MATBilling" measure="1" displayFolder="" measureGroup="ARDocuments" count="0"/>
    <cacheHierarchy uniqueName="[Measures].[DSO]" caption="DSO" measure="1" displayFolder="" measureGroup="ARDocuments" count="0"/>
    <cacheHierarchy uniqueName="[Measures].[AP Document Amount]" caption="AP Document Amount" measure="1" displayFolder="" measureGroup="APDocuments" count="0"/>
    <cacheHierarchy uniqueName="[Measures].[AP Payment Amount]" caption="AP Payment Amount" measure="1" displayFolder="" measureGroup="APPayments" count="0"/>
    <cacheHierarchy uniqueName="[Measures].[AP Document Balance]" caption="AP Document Balance" measure="1" displayFolder="" measureGroup="APDocuments" count="0"/>
    <cacheHierarchy uniqueName="[Measures].[AP Aged Balance]" caption="AP Aged Balance" measure="1" displayFolder="" measureGroup="APDocuments" count="0"/>
    <cacheHierarchy uniqueName="[Measures].[AP MATInvoice]" caption="AP MATInvoice" measure="1" displayFolder="" measureGroup="APDocuments" count="0"/>
    <cacheHierarchy uniqueName="[Measures].[DPO]" caption="DPO" measure="1" displayFolder="" measureGroup="APDocuments" count="0"/>
    <cacheHierarchy uniqueName="[Measures].[Transaction Amount]" caption="Transaction Amount" measure="1" displayFolder="" measureGroup="ARDocuments" count="0" oneField="1">
      <fieldsUsage count="1">
        <fieldUsage x="2"/>
      </fieldsUsage>
    </cacheHierarchy>
    <cacheHierarchy uniqueName="[Measures].[AP Transaction Amount]" caption="AP Transaction Amount" measure="1" displayFolder="" measureGroup="APDocuments" count="0"/>
    <cacheHierarchy uniqueName="[Measures].[Transaction Amount Pmt]" caption="Transaction Amount Pmt" measure="1" displayFolder="" measureGroup="ARReceipts" count="0" oneField="1">
      <fieldsUsage count="1">
        <fieldUsage x="1"/>
      </fieldsUsage>
    </cacheHierarchy>
    <cacheHierarchy uniqueName="[Measures].[Transaction Count]" caption="Transaction Count" measure="1" displayFolder="" measureGroup="ARDocuments" count="0" oneField="1">
      <fieldsUsage count="1">
        <fieldUsage x="3"/>
      </fieldsUsage>
    </cacheHierarchy>
    <cacheHierarchy uniqueName="[Measures].[Transaction Pmt Count]" caption="Transaction Pmt Count" measure="1" displayFolder="" measureGroup="ARReceipts" count="0" oneField="1">
      <fieldsUsage count="1">
        <fieldUsage x="4"/>
      </fieldsUsage>
    </cacheHierarchy>
    <cacheHierarchy uniqueName="[Measures].[Transaction Amount YTD]" caption="Transaction Amount YTD" measure="1" displayFolder="" measureGroup="ARDocuments" count="0" oneField="1">
      <fieldsUsage count="1">
        <fieldUsage x="8"/>
      </fieldsUsage>
    </cacheHierarchy>
    <cacheHierarchy uniqueName="[Measures].[Transaction Count YTD]" caption="Transaction Count YTD" measure="1" displayFolder="" measureGroup="ARDocuments" count="0" oneField="1">
      <fieldsUsage count="1">
        <fieldUsage x="9"/>
      </fieldsUsage>
    </cacheHierarchy>
    <cacheHierarchy uniqueName="[Measures].[Transaction Amount Pmt YTD]" caption="Transaction Amount Pmt YTD" measure="1" displayFolder="" measureGroup="ARReceipts" count="0" oneField="1">
      <fieldsUsage count="1">
        <fieldUsage x="10"/>
      </fieldsUsage>
    </cacheHierarchy>
    <cacheHierarchy uniqueName="[Measures].[Transaction Pmt Count YTD]" caption="Transaction Pmt Count YTD" measure="1" displayFolder="" measureGroup="ARReceipts" count="0" oneField="1">
      <fieldsUsage count="1">
        <fieldUsage x="11"/>
      </fieldsUsage>
    </cacheHierarchy>
    <cacheHierarchy uniqueName="[Measures].[AP Transaction Count]" caption="AP Transaction Count" measure="1" displayFolder="" measureGroup="APDocuments" count="0"/>
    <cacheHierarchy uniqueName="[Measures].[AP Transaction Amount Pmt]" caption="AP Transaction Amount Pmt" measure="1" displayFolder="" measureGroup="APPayments" count="0"/>
    <cacheHierarchy uniqueName="[Measures].[AP Transaction Pmt Count]" caption="AP Transaction Pmt Count" measure="1" displayFolder="" measureGroup="APPayments" count="0"/>
    <cacheHierarchy uniqueName="[Measures].[AP Payment Amount YTD]" caption="AP Payment Amount YTD" measure="1" displayFolder="" measureGroup="APPayments" count="0"/>
    <cacheHierarchy uniqueName="[Measures].[AP Transaction Amount YTD]" caption="AP Transaction Amount YTD" measure="1" displayFolder="" measureGroup="APDocuments" count="0"/>
    <cacheHierarchy uniqueName="[Measures].[AP Transaction Count YTD]" caption="AP Transaction Count YTD" measure="1" displayFolder="" measureGroup="APDocuments" count="0"/>
    <cacheHierarchy uniqueName="[Measures].[AP Transaction Pmt Count YTD]" caption="AP Transaction Pmt Count YTD" measure="1" displayFolder="" measureGroup="APPayments" count="0"/>
    <cacheHierarchy uniqueName="[Measures].[CY NET]" caption="CY NET" measure="1" displayFolder="" measureGroup="GL Entries" count="0"/>
    <cacheHierarchy uniqueName="[Measures].[CY QTD]" caption="CY QTD" measure="1" displayFolder="" measureGroup="GL Entries" count="0"/>
    <cacheHierarchy uniqueName="[Measures].[CY YTD]" caption="CY YTD" measure="1" displayFolder="" measureGroup="GL Entries" count="0"/>
    <cacheHierarchy uniqueName="[Measures].[LY NET]" caption="LY NET" measure="1" displayFolder="" measureGroup="GL Entries" count="0"/>
    <cacheHierarchy uniqueName="[Measures].[LY QTD]" caption="LY QTD" measure="1" displayFolder="" measureGroup="GL Entries" count="0"/>
    <cacheHierarchy uniqueName="[Measures].[LY YTD]" caption="LY YTD" measure="1" displayFolder="" measureGroup="GL Entries" count="0"/>
    <cacheHierarchy uniqueName="[Measures].[Total]" caption="Total" measure="1" displayFolder="" measureGroup="GL Entries" count="0"/>
    <cacheHierarchy uniqueName="[Measures].[BGT NET]" caption="BGT NET" measure="1" displayFolder="" measureGroup="Actual Budget" count="0"/>
    <cacheHierarchy uniqueName="[Measures].[BGT QTD]" caption="BGT QTD" measure="1" displayFolder="" measureGroup="Actual Budget" count="0"/>
    <cacheHierarchy uniqueName="[Measures].[BGT YTD]" caption="BGT YTD" measure="1" displayFolder="" measureGroup="Actual Budget" count="0"/>
    <cacheHierarchy uniqueName="[Measures].[CY BAL]" caption="CY BAL" measure="1" displayFolder="" measureGroup="Actual Budget" count="0"/>
    <cacheHierarchy uniqueName="[Measures].[LY BAL]" caption="LY BAL" measure="1" displayFolder="" measureGroup="Actual Budget" count="0"/>
    <cacheHierarchy uniqueName="[Measures].[YOY NET %]" caption="YOY NET %" measure="1" displayFolder="" measureGroup="GL Entries" count="0"/>
    <cacheHierarchy uniqueName="[Measures].[YOY NET $]" caption="YOY NET $" measure="1" displayFolder="" measureGroup="GL Entries" count="0"/>
    <cacheHierarchy uniqueName="[Measures].[YOY BAL $]" caption="YOY BAL $" measure="1" displayFolder="" measureGroup="Actual Budget" count="0"/>
    <cacheHierarchy uniqueName="[Measures].[YOY QTD $]" caption="YOY QTD $" measure="1" displayFolder="" measureGroup="GL Entries" count="0"/>
    <cacheHierarchy uniqueName="[Measures].[YOY YTD $]" caption="YOY YTD $" measure="1" displayFolder="" measureGroup="GL Entries" count="0"/>
    <cacheHierarchy uniqueName="[Measures].[AvB NET $]" caption="AvB NET $" measure="1" displayFolder="" measureGroup="GL Entries" count="0"/>
    <cacheHierarchy uniqueName="[Measures].[AvB QTD $]" caption="AvB QTD $" measure="1" displayFolder="" measureGroup="GL Entries" count="0"/>
    <cacheHierarchy uniqueName="[Measures].[AvB YTD $]" caption="AvB YTD $" measure="1" displayFolder="" measureGroup="GL Entries" count="0"/>
    <cacheHierarchy uniqueName="[Measures].[AvB QTD %]" caption="AvB QTD %" measure="1" displayFolder="" measureGroup="GL Entries" count="0"/>
    <cacheHierarchy uniqueName="[Measures].[AvB NET %]" caption="AvB NET %" measure="1" displayFolder="" measureGroup="GL Entries" count="0"/>
    <cacheHierarchy uniqueName="[Measures].[AvB YTD %]" caption="AvB YTD %" measure="1" displayFolder="" measureGroup="GL Entries" count="0"/>
    <cacheHierarchy uniqueName="[Measures].[YOY QTD %]" caption="YOY QTD %" measure="1" displayFolder="" measureGroup="GL Entries" count="0"/>
    <cacheHierarchy uniqueName="[Measures].[YOY YTD %]" caption="YOY YTD %" measure="1" displayFolder="" measureGroup="GL Entries" count="0"/>
    <cacheHierarchy uniqueName="[Measures].[YOY BAL %]" caption="YOY BAL %" measure="1" displayFolder="" measureGroup="Actual Budget" count="0"/>
    <cacheHierarchy uniqueName="[Measures].[AP Aged Cash Requirements]" caption="AP Aged Cash Requirements" measure="1" displayFolder="" measureGroup="APDocuments" count="0"/>
    <cacheHierarchy uniqueName="[Measures].[AP Current Amount]" caption="AP Current Amount" measure="1" displayFolder="" measureGroup="APDocuments" count="0"/>
    <cacheHierarchy uniqueName="[Measures].[Days Over]" caption="Days Over" measure="1" displayFolder="" measureGroup="ARDocuments" count="0"/>
    <cacheHierarchy uniqueName="[Measures].[AP Days Over]" caption="AP Days Over" measure="1" displayFolder="" measureGroup="APDocuments" count="0"/>
    <cacheHierarchy uniqueName="[Measures].[Current Amount]" caption="Current Amount" measure="1" displayFolder="" measureGroup="ARDocuments" count="0"/>
    <cacheHierarchy uniqueName="[Measures].[Debit]" caption="Debit" measure="1" displayFolder="" measureGroup="GL Entries" count="0"/>
    <cacheHierarchy uniqueName="[Measures].[Credit]" caption="Credit" measure="1" displayFolder="" measureGroup="GL Entries" count="0"/>
    <cacheHierarchy uniqueName="[Measures].[Aged Receivable]" caption="Aged Receivable" measure="1" displayFolder="" measureGroup="ARDocuments" count="0"/>
    <cacheHierarchy uniqueName="[Measures].[__XL_Count Calendar]" caption="__XL_Count Calendar" measure="1" displayFolder="" measureGroup="Calendar" count="0" hidden="1"/>
    <cacheHierarchy uniqueName="[Measures].[_Count ARDocuments]" caption="_Count ARDocuments" measure="1" displayFolder="" measureGroup="ARDocuments" count="0" hidden="1"/>
    <cacheHierarchy uniqueName="[Measures].[_Count ARReceipts]" caption="_Count ARReceipts" measure="1" displayFolder="" measureGroup="ARReceipts" count="0" hidden="1"/>
    <cacheHierarchy uniqueName="[Measures].[__XL_Count AgeAsOf]" caption="__XL_Count AgeAsOf" measure="1" displayFolder="" measureGroup="AgeAsOf" count="0" hidden="1"/>
    <cacheHierarchy uniqueName="[Measures].[_Count Customer Group]" caption="_Count Customer Group" measure="1" displayFolder="" measureGroup="Customer Group" count="0" hidden="1"/>
    <cacheHierarchy uniqueName="[Measures].[_Count Customers]" caption="_Count Customers" measure="1" displayFolder="" measureGroup="Customers" count="0" hidden="1"/>
    <cacheHierarchy uniqueName="[Measures].[__XL_Count TransactionType]" caption="__XL_Count TransactionType" measure="1" displayFolder="" measureGroup="TransactionType" count="0" hidden="1"/>
    <cacheHierarchy uniqueName="[Measures].[__XL_Count DocumentType]" caption="__XL_Count DocumentType" measure="1" displayFolder="" measureGroup="DocumentType" count="0" hidden="1"/>
    <cacheHierarchy uniqueName="[Measures].[__XL_Count AgingPeriods]" caption="__XL_Count AgingPeriods" measure="1" displayFolder="" measureGroup="AgingPeriods" count="0" hidden="1"/>
    <cacheHierarchy uniqueName="[Measures].[_Count APDocuments]" caption="_Count APDocuments" measure="1" displayFolder="" measureGroup="APDocuments" count="0" hidden="1"/>
    <cacheHierarchy uniqueName="[Measures].[_Count APPayments]" caption="_Count APPayments" measure="1" displayFolder="" measureGroup="APPayments" count="0" hidden="1"/>
    <cacheHierarchy uniqueName="[Measures].[_Count Vendor Group]" caption="_Count Vendor Group" measure="1" displayFolder="" measureGroup="Vendor Group" count="0" hidden="1"/>
    <cacheHierarchy uniqueName="[Measures].[_Count Vendor]" caption="_Count Vendor" measure="1" displayFolder="" measureGroup="Vendor" count="0" hidden="1"/>
    <cacheHierarchy uniqueName="[Measures].[_Count COA]" caption="_Count COA" measure="1" displayFolder="" measureGroup="COA" count="0" hidden="1"/>
    <cacheHierarchy uniqueName="[Measures].[_Count Actual Budget]" caption="_Count Actual Budget" measure="1" displayFolder="" measureGroup="Actual Budget" count="0" hidden="1"/>
    <cacheHierarchy uniqueName="[Measures].[_Count GL Entries]" caption="_Count GL Entries" measure="1" displayFolder="" measureGroup="GL Entries" count="0" hidden="1"/>
    <cacheHierarchy uniqueName="[Measures].[__XL_Count TimeCalc]" caption="__XL_Count TimeCalc" measure="1" displayFolder="" measureGroup="TimeCalc" count="0" hidden="1"/>
    <cacheHierarchy uniqueName="[Measures].[_Count OpenBAL]" caption="_Count OpenBAL" measure="1" displayFolder="" measureGroup="OpenBAL" count="0" hidden="1"/>
    <cacheHierarchy uniqueName="[Measures].[__XL_Count of Models]" caption="__XL_Count of Models" measure="1" displayFolder="" count="0" hidden="1"/>
    <cacheHierarchy uniqueName="[Measures].[Last Date]" caption="Last Date" measure="1" displayFolder="" measureGroup="Calendar" count="0" hidden="1"/>
    <cacheHierarchy uniqueName="[Measures].[Last Date AagAsOf]" caption="Last Date AagAsOf" measure="1" displayFolder="" measureGroup="AgeAsOf" count="0" hidden="1"/>
    <cacheHierarchy uniqueName="[Measures].[CALC_ID]" caption="CALC_ID" measure="1" displayFolder="" measureGroup="TimeCalc" count="0" hidden="1"/>
    <cacheHierarchy uniqueName="[Measures].[COMP_ID]" caption="COMP_ID" measure="1" displayFolder="" measureGroup="TimeCalc" count="0" hidden="1"/>
    <cacheHierarchy uniqueName="[Measures].[Account Description]" caption="Account Description" measure="1" displayFolder="" measureGroup="COA" count="0" hidden="1"/>
    <cacheHierarchy uniqueName="[Measures].[Account Nbr]" caption="Account Nbr" measure="1" displayFolder="" measureGroup="COA" count="0" hidden="1"/>
  </cacheHierarchies>
  <kpis count="0"/>
  <dimensions count="15">
    <dimension name="APDocuments" uniqueName="[APDocuments]" caption="APDocuments"/>
    <dimension name="APPayments" uniqueName="[APPayments]" caption="APPayments"/>
    <dimension name="ARDocuments" uniqueName="[ARDocuments]" caption="ARDocuments"/>
    <dimension name="ARReceipts" uniqueName="[ARReceipts]" caption="ARReceipts"/>
    <dimension name="Calendar" uniqueName="[Calendar]" caption="Calendar"/>
    <dimension name="COA" uniqueName="[COA]" caption="COA"/>
    <dimension name="Customer Group" uniqueName="[Customer Group]" caption="Customer Group"/>
    <dimension name="Customers" uniqueName="[Customers]" caption="Customers"/>
    <dimension name="DocumentType" uniqueName="[DocumentType]" caption="DocumentType"/>
    <dimension name="GL Entries" uniqueName="[GL Entries]" caption="GL Entries"/>
    <dimension measure="1" name="Measures" uniqueName="[Measures]" caption="Measures"/>
    <dimension name="TimeCalc" uniqueName="[TimeCalc]" caption="TimeCalc"/>
    <dimension name="TransactionType" uniqueName="[TransactionType]" caption="TransactionType"/>
    <dimension name="Vendor" uniqueName="[Vendor]" caption="Vendor"/>
    <dimension name="Vendor Group" uniqueName="[Vendor Group]" caption="Vendor Group"/>
  </dimensions>
  <measureGroups count="18">
    <measureGroup name="Actual Budget" caption="Actual Budget"/>
    <measureGroup name="AgeAsOf" caption="AgeAsOf"/>
    <measureGroup name="AgingPeriods" caption="AgingPeriods"/>
    <measureGroup name="APDocuments" caption="APDocuments"/>
    <measureGroup name="APPayments" caption="APPayments"/>
    <measureGroup name="ARDocuments" caption="ARDocuments"/>
    <measureGroup name="ARReceipts" caption="ARReceipts"/>
    <measureGroup name="Calendar" caption="Calendar"/>
    <measureGroup name="COA" caption="COA"/>
    <measureGroup name="Customer Group" caption="Customer Group"/>
    <measureGroup name="Customers" caption="Customers"/>
    <measureGroup name="DocumentType" caption="DocumentType"/>
    <measureGroup name="GL Entries" caption="GL Entries"/>
    <measureGroup name="OpenBAL" caption="OpenBAL"/>
    <measureGroup name="TimeCalc" caption="TimeCalc"/>
    <measureGroup name="TransactionType" caption="TransactionType"/>
    <measureGroup name="Vendor" caption="Vendor"/>
    <measureGroup name="Vendor Group" caption="Vendor Group"/>
  </measureGroups>
  <maps count="43">
    <map measureGroup="0" dimension="4"/>
    <map measureGroup="0" dimension="5"/>
    <map measureGroup="3" dimension="0"/>
    <map measureGroup="3" dimension="4"/>
    <map measureGroup="3" dimension="8"/>
    <map measureGroup="3" dimension="12"/>
    <map measureGroup="3" dimension="13"/>
    <map measureGroup="3" dimension="14"/>
    <map measureGroup="4" dimension="0"/>
    <map measureGroup="4" dimension="1"/>
    <map measureGroup="4" dimension="4"/>
    <map measureGroup="4" dimension="8"/>
    <map measureGroup="4" dimension="12"/>
    <map measureGroup="4" dimension="13"/>
    <map measureGroup="4" dimension="14"/>
    <map measureGroup="5" dimension="2"/>
    <map measureGroup="5" dimension="4"/>
    <map measureGroup="5" dimension="6"/>
    <map measureGroup="5" dimension="7"/>
    <map measureGroup="5" dimension="8"/>
    <map measureGroup="5" dimension="12"/>
    <map measureGroup="6" dimension="2"/>
    <map measureGroup="6" dimension="3"/>
    <map measureGroup="6" dimension="4"/>
    <map measureGroup="6" dimension="6"/>
    <map measureGroup="6" dimension="7"/>
    <map measureGroup="6" dimension="8"/>
    <map measureGroup="6" dimension="12"/>
    <map measureGroup="7" dimension="4"/>
    <map measureGroup="8" dimension="5"/>
    <map measureGroup="9" dimension="6"/>
    <map measureGroup="10" dimension="6"/>
    <map measureGroup="10" dimension="7"/>
    <map measureGroup="11" dimension="8"/>
    <map measureGroup="12" dimension="4"/>
    <map measureGroup="12" dimension="5"/>
    <map measureGroup="12" dimension="9"/>
    <map measureGroup="13" dimension="5"/>
    <map measureGroup="14" dimension="11"/>
    <map measureGroup="15" dimension="12"/>
    <map measureGroup="16" dimension="13"/>
    <map measureGroup="16" dimension="14"/>
    <map measureGroup="17" dimension="1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tony" refreshedDate="41493.60785104167" createdVersion="5" refreshedVersion="5" minRefreshableVersion="3" recordCount="0" supportSubquery="1" supportAdvancedDrill="1">
  <cacheSource type="external" connectionId="8"/>
  <cacheFields count="14">
    <cacheField name="[Vendor].[Vendor Number].[Vendor Number]" caption="Vendor Number" numFmtId="0" hierarchy="135" level="1">
      <sharedItems count="22">
        <s v="1540"/>
        <s v="1200"/>
        <s v="1350"/>
        <s v="1450"/>
        <s v="1500"/>
        <s v="1580"/>
        <s v="1750"/>
        <s v="2150"/>
        <s v="2800"/>
        <s v="4000"/>
        <s v="4540"/>
        <s v="7300"/>
        <s v="7400"/>
        <s v="7936"/>
        <s v="9230"/>
        <s v="5000"/>
        <s v="7100"/>
        <s v="7200"/>
        <s v="1890"/>
        <s v="2300"/>
        <s v="5030"/>
        <s v="5080"/>
      </sharedItems>
      <extLst>
        <ext xmlns:x15="http://schemas.microsoft.com/office/spreadsheetml/2010/11/main" uri="{4F2E5C28-24EA-4eb8-9CBF-B6C8F9C3D259}">
          <x15:cachedUniqueNames>
            <x15:cachedUniqueName index="0" name="[Vendor].[Vendor Number].&amp;[1540]"/>
            <x15:cachedUniqueName index="1" name="[Vendor].[Vendor Number].&amp;[1200]"/>
            <x15:cachedUniqueName index="2" name="[Vendor].[Vendor Number].&amp;[1350]"/>
            <x15:cachedUniqueName index="3" name="[Vendor].[Vendor Number].&amp;[1450]"/>
            <x15:cachedUniqueName index="4" name="[Vendor].[Vendor Number].&amp;[1500]"/>
            <x15:cachedUniqueName index="5" name="[Vendor].[Vendor Number].&amp;[1580]"/>
            <x15:cachedUniqueName index="6" name="[Vendor].[Vendor Number].&amp;[1750]"/>
            <x15:cachedUniqueName index="7" name="[Vendor].[Vendor Number].&amp;[2150]"/>
            <x15:cachedUniqueName index="8" name="[Vendor].[Vendor Number].&amp;[2800]"/>
            <x15:cachedUniqueName index="9" name="[Vendor].[Vendor Number].&amp;[4000]"/>
            <x15:cachedUniqueName index="10" name="[Vendor].[Vendor Number].&amp;[4540]"/>
            <x15:cachedUniqueName index="11" name="[Vendor].[Vendor Number].&amp;[7300]"/>
            <x15:cachedUniqueName index="12" name="[Vendor].[Vendor Number].&amp;[7400]"/>
            <x15:cachedUniqueName index="13" name="[Vendor].[Vendor Number].&amp;[7936]"/>
            <x15:cachedUniqueName index="14" name="[Vendor].[Vendor Number].&amp;[9230]"/>
            <x15:cachedUniqueName index="15" name="[Vendor].[Vendor Number].&amp;[5000]"/>
            <x15:cachedUniqueName index="16" name="[Vendor].[Vendor Number].&amp;[7100]"/>
            <x15:cachedUniqueName index="17" name="[Vendor].[Vendor Number].&amp;[7200]"/>
            <x15:cachedUniqueName index="18" name="[Vendor].[Vendor Number].&amp;[1890]"/>
            <x15:cachedUniqueName index="19" name="[Vendor].[Vendor Number].&amp;[2300]"/>
            <x15:cachedUniqueName index="20" name="[Vendor].[Vendor Number].&amp;[5030]"/>
            <x15:cachedUniqueName index="21" name="[Vendor].[Vendor Number].&amp;[5080]"/>
          </x15:cachedUniqueNames>
        </ext>
      </extLst>
    </cacheField>
    <cacheField name="[AgeAsOf].[Age-As-Of Year].[Age-As-Of Year]" caption="Age-As-Of Year" numFmtId="0" hierarchy="154" level="1">
      <sharedItems containsSemiMixedTypes="0" containsNonDate="0" containsString="0"/>
    </cacheField>
    <cacheField name="[AgeAsOf].[Age-As-Of Month].[Age-As-Of Month]" caption="Age-As-Of Month" numFmtId="0" hierarchy="153" level="1">
      <sharedItems containsSemiMixedTypes="0" containsNonDate="0" containsString="0"/>
    </cacheField>
    <cacheField name="[AgeAsOf].[Age-As-Of Day].[Age-As-Of Day]" caption="Age-As-Of Day" numFmtId="0" hierarchy="152" level="1">
      <sharedItems containsSemiMixedTypes="0" containsNonDate="0" containsString="0"/>
    </cacheField>
    <cacheField name="[APDocuments].[Document Number].[Document Number]" caption="Document Number" numFmtId="0" hierarchy="4" level="1">
      <sharedItems count="7">
        <s v="100-01"/>
        <s v="IN120111"/>
        <s v="IN120121"/>
        <s v="IN120131"/>
        <s v="IN120141"/>
        <s v="IN120151"/>
        <s v="SO-12345"/>
      </sharedItems>
      <extLst>
        <ext xmlns:x15="http://schemas.microsoft.com/office/spreadsheetml/2010/11/main" uri="{4F2E5C28-24EA-4eb8-9CBF-B6C8F9C3D259}">
          <x15:cachedUniqueNames>
            <x15:cachedUniqueName index="0" name="[APDocuments].[Document Number].&amp;[100-01]"/>
            <x15:cachedUniqueName index="1" name="[APDocuments].[Document Number].&amp;[IN120111]"/>
            <x15:cachedUniqueName index="2" name="[APDocuments].[Document Number].&amp;[IN120121]"/>
            <x15:cachedUniqueName index="3" name="[APDocuments].[Document Number].&amp;[IN120131]"/>
            <x15:cachedUniqueName index="4" name="[APDocuments].[Document Number].&amp;[IN120141]"/>
            <x15:cachedUniqueName index="5" name="[APDocuments].[Document Number].&amp;[IN120151]"/>
            <x15:cachedUniqueName index="6" name="[APDocuments].[Document Number].&amp;[SO-12345]"/>
          </x15:cachedUniqueNames>
        </ext>
      </extLst>
    </cacheField>
    <cacheField name="[AgingPeriods].[Name].[Name]" caption="Name" numFmtId="0" hierarchy="157" level="1">
      <sharedItems count="7">
        <s v="Over Due"/>
        <s v="-1 to 1"/>
        <s v="2 to 30"/>
        <s v="31 to 60"/>
        <s v="61 to 90"/>
        <s v="91 to 120"/>
        <s v="Over 120"/>
      </sharedItems>
      <extLst>
        <ext xmlns:x15="http://schemas.microsoft.com/office/spreadsheetml/2010/11/main" uri="{4F2E5C28-24EA-4eb8-9CBF-B6C8F9C3D259}">
          <x15:cachedUniqueNames>
            <x15:cachedUniqueName index="0" name="[AgingPeriods].[Name].&amp;[Over Due]"/>
            <x15:cachedUniqueName index="1" name="[AgingPeriods].[Name].&amp;[-1 to 1]"/>
            <x15:cachedUniqueName index="2" name="[AgingPeriods].[Name].&amp;[2 to 30]"/>
            <x15:cachedUniqueName index="3" name="[AgingPeriods].[Name].&amp;[31 to 60]"/>
            <x15:cachedUniqueName index="4" name="[AgingPeriods].[Name].&amp;[61 to 90]"/>
            <x15:cachedUniqueName index="5" name="[AgingPeriods].[Name].&amp;[91 to 120]"/>
            <x15:cachedUniqueName index="6" name="[AgingPeriods].[Name].&amp;[Over 120]"/>
          </x15:cachedUniqueNames>
        </ext>
      </extLst>
    </cacheField>
    <cacheField name="[APDocuments].[Document Date].[Document Date]" caption="Document Date" numFmtId="0" hierarchy="3" level="1">
      <sharedItems containsSemiMixedTypes="0" containsNonDate="0" containsDate="1" containsString="0" minDate="2020-05-01T00:00:00" maxDate="2020-07-01T00:00:00" count="5">
        <d v="2020-05-01T00:00:00"/>
        <d v="2020-05-05T00:00:00"/>
        <d v="2020-05-10T00:00:00"/>
        <d v="2020-06-23T00:00:00"/>
        <d v="2020-06-30T00:00:00"/>
      </sharedItems>
      <extLst>
        <ext xmlns:x15="http://schemas.microsoft.com/office/spreadsheetml/2010/11/main" uri="{4F2E5C28-24EA-4eb8-9CBF-B6C8F9C3D259}">
          <x15:cachedUniqueNames>
            <x15:cachedUniqueName index="0" name="[APDocuments].[Document Date].&amp;[2020-05-01T00:00:00]"/>
            <x15:cachedUniqueName index="1" name="[APDocuments].[Document Date].&amp;[2020-05-05T00:00:00]"/>
            <x15:cachedUniqueName index="2" name="[APDocuments].[Document Date].&amp;[2020-05-10T00:00:00]"/>
            <x15:cachedUniqueName index="3" name="[APDocuments].[Document Date].&amp;[2020-06-23T00:00:00]"/>
            <x15:cachedUniqueName index="4" name="[APDocuments].[Document Date].&amp;[2020-06-30T00:00:00]"/>
          </x15:cachedUniqueNames>
        </ext>
      </extLst>
    </cacheField>
    <cacheField name="[Vendor].[Group Code].[Group Code]" caption="Group Code" numFmtId="0" hierarchy="129" level="1">
      <sharedItems count="4">
        <s v="ASC"/>
        <s v="INV"/>
        <s v="MIS"/>
        <s v="SVC"/>
      </sharedItems>
      <extLst>
        <ext xmlns:x15="http://schemas.microsoft.com/office/spreadsheetml/2010/11/main" uri="{4F2E5C28-24EA-4eb8-9CBF-B6C8F9C3D259}">
          <x15:cachedUniqueNames>
            <x15:cachedUniqueName index="0" name="[Vendor].[Group Code].&amp;[ASC]"/>
            <x15:cachedUniqueName index="1" name="[Vendor].[Group Code].&amp;[INV]"/>
            <x15:cachedUniqueName index="2" name="[Vendor].[Group Code].&amp;[MIS]"/>
            <x15:cachedUniqueName index="3" name="[Vendor].[Group Code].&amp;[SVC]"/>
          </x15:cachedUniqueNames>
        </ext>
      </extLst>
    </cacheField>
    <cacheField name="[Calendar].[CalendarYear].[CalendarYear]" caption="CalendarYear" numFmtId="0" hierarchy="60" level="1">
      <sharedItems containsSemiMixedTypes="0" containsNonDate="0" containsString="0"/>
    </cacheField>
    <cacheField name="[Calendar].[MonthOfYear].[MonthOfYear]" caption="MonthOfYear" numFmtId="0" hierarchy="69" level="1">
      <sharedItems containsSemiMixedTypes="0" containsNonDate="0" containsString="0"/>
    </cacheField>
    <cacheField name="[Calendar].[DayOfMonth].[DayOfMonth]" caption="DayOfMonth" numFmtId="0" hierarchy="64" level="1">
      <sharedItems containsSemiMixedTypes="0" containsNonDate="0" containsString="0"/>
    </cacheField>
    <cacheField name="[APDocuments].[Payment Number].[Payment Number]" caption="Payment Number" numFmtId="0" hierarchy="8" level="1">
      <sharedItems containsSemiMixedTypes="0" containsString="0" containsNumber="1" containsInteger="1" minValue="1" maxValue="3" count="3">
        <n v="1"/>
        <n v="2"/>
        <n v="3"/>
      </sharedItems>
      <extLst>
        <ext xmlns:x15="http://schemas.microsoft.com/office/spreadsheetml/2010/11/main" uri="{4F2E5C28-24EA-4eb8-9CBF-B6C8F9C3D259}">
          <x15:cachedUniqueNames>
            <x15:cachedUniqueName index="0" name="[APDocuments].[Payment Number].&amp;[1.]"/>
            <x15:cachedUniqueName index="1" name="[APDocuments].[Payment Number].&amp;[2.]"/>
            <x15:cachedUniqueName index="2" name="[APDocuments].[Payment Number].&amp;[3.]"/>
          </x15:cachedUniqueNames>
        </ext>
      </extLst>
    </cacheField>
    <cacheField name="[APDocuments].[Due Date].[Due Date]" caption="Due Date" numFmtId="0" hierarchy="5" level="1">
      <sharedItems containsSemiMixedTypes="0" containsNonDate="0" containsDate="1" containsString="0" minDate="2020-05-10T00:00:00" maxDate="2020-09-22T00:00:00" count="7">
        <d v="2020-05-15T00:00:00"/>
        <d v="2020-05-10T00:00:00"/>
        <d v="2020-07-23T00:00:00"/>
        <d v="2020-08-22T00:00:00"/>
        <d v="2020-09-21T00:00:00"/>
        <d v="2020-07-05T00:00:00"/>
        <d v="2020-06-23T00:00:00"/>
      </sharedItems>
      <extLst>
        <ext xmlns:x15="http://schemas.microsoft.com/office/spreadsheetml/2010/11/main" uri="{4F2E5C28-24EA-4eb8-9CBF-B6C8F9C3D259}">
          <x15:cachedUniqueNames>
            <x15:cachedUniqueName index="0" name="[APDocuments].[Due Date].&amp;[2020-05-15T00:00:00]"/>
            <x15:cachedUniqueName index="1" name="[APDocuments].[Due Date].&amp;[2020-05-10T00:00:00]"/>
            <x15:cachedUniqueName index="2" name="[APDocuments].[Due Date].&amp;[2020-07-23T00:00:00]"/>
            <x15:cachedUniqueName index="3" name="[APDocuments].[Due Date].&amp;[2020-08-22T00:00:00]"/>
            <x15:cachedUniqueName index="4" name="[APDocuments].[Due Date].&amp;[2020-09-21T00:00:00]"/>
            <x15:cachedUniqueName index="5" name="[APDocuments].[Due Date].&amp;[2020-07-05T00:00:00]"/>
            <x15:cachedUniqueName index="6" name="[APDocuments].[Due Date].&amp;[2020-06-23T00:00:00]"/>
          </x15:cachedUniqueNames>
        </ext>
      </extLst>
    </cacheField>
    <cacheField name="[Measures].[AP Aged Cash Requirements]" caption="AP Aged Cash Requirements" numFmtId="0" hierarchy="246" level="32767"/>
  </cacheFields>
  <cacheHierarchies count="279">
    <cacheHierarchy uniqueName="[APDocuments].[AccountSet]" caption="AccountSet" attribute="1" defaultMemberUniqueName="[APDocuments].[AccountSet].[All]" allUniqueName="[APDocuments].[AccountSet].[All]" dimensionUniqueName="[APDocuments]" displayFolder="" count="2" memberValueDatatype="130" unbalanced="0"/>
    <cacheHierarchy uniqueName="[APDocuments].[Batch]" caption="Batch" attribute="1" defaultMemberUniqueName="[APDocuments].[Batch].[All]" allUniqueName="[APDocuments].[Batch].[All]" dimensionUniqueName="[APDocuments]" displayFolder="" count="0" memberValueDatatype="5" unbalanced="0"/>
    <cacheHierarchy uniqueName="[APDocuments].[Batch Type]" caption="Batch Type" attribute="1" defaultMemberUniqueName="[APDocuments].[Batch Type].[All]" allUniqueName="[APDocuments].[Batch Type].[All]" dimensionUniqueName="[APDocuments]" displayFolder="" count="0" memberValueDatatype="130" unbalanced="0"/>
    <cacheHierarchy uniqueName="[APDocuments].[Document Date]" caption="Document Date" attribute="1" time="1" defaultMemberUniqueName="[APDocuments].[Document Date].[All]" allUniqueName="[APDocuments].[Document Date].[All]" dimensionUniqueName="[APDocuments]" displayFolder="" count="2" memberValueDatatype="7" unbalanced="0">
      <fieldsUsage count="2">
        <fieldUsage x="-1"/>
        <fieldUsage x="6"/>
      </fieldsUsage>
    </cacheHierarchy>
    <cacheHierarchy uniqueName="[APDocuments].[Document Number]" caption="Document Number" attribute="1" defaultMemberUniqueName="[APDocuments].[Document Number].[All]" allUniqueName="[APDocuments].[Document Number].[All]" dimensionUniqueName="[APDocuments]" displayFolder="" count="2" memberValueDatatype="130" unbalanced="0">
      <fieldsUsage count="2">
        <fieldUsage x="-1"/>
        <fieldUsage x="4"/>
      </fieldsUsage>
    </cacheHierarchy>
    <cacheHierarchy uniqueName="[APDocuments].[Due Date]" caption="Due Date" attribute="1" time="1" defaultMemberUniqueName="[APDocuments].[Due Date].[All]" allUniqueName="[APDocuments].[Due Date].[All]" dimensionUniqueName="[APDocuments]" displayFolder="" count="2" memberValueDatatype="7" unbalanced="0">
      <fieldsUsage count="2">
        <fieldUsage x="-1"/>
        <fieldUsage x="12"/>
      </fieldsUsage>
    </cacheHierarchy>
    <cacheHierarchy uniqueName="[APDocuments].[Entry]" caption="Entry" attribute="1" defaultMemberUniqueName="[APDocuments].[Entry].[All]" allUniqueName="[APDocuments].[Entry].[All]" dimensionUniqueName="[APDocuments]" displayFolder="" count="0" memberValueDatatype="5" unbalanced="0"/>
    <cacheHierarchy uniqueName="[APDocuments].[Fully Paid]" caption="Fully Paid" attribute="1" defaultMemberUniqueName="[APDocuments].[Fully Paid].[All]" allUniqueName="[APDocuments].[Fully Paid].[All]" dimensionUniqueName="[APDocuments]" displayFolder="" count="0" memberValueDatatype="130" unbalanced="0"/>
    <cacheHierarchy uniqueName="[APDocuments].[Payment Number]" caption="Payment Number" attribute="1" defaultMemberUniqueName="[APDocuments].[Payment Number].[All]" allUniqueName="[APDocuments].[Payment Number].[All]" dimensionUniqueName="[APDocuments]" displayFolder="" count="2" memberValueDatatype="5" unbalanced="0">
      <fieldsUsage count="2">
        <fieldUsage x="-1"/>
        <fieldUsage x="11"/>
      </fieldsUsage>
    </cacheHierarchy>
    <cacheHierarchy uniqueName="[APDocuments].[Posting Date]" caption="Posting Date" attribute="1" time="1" defaultMemberUniqueName="[APDocuments].[Posting Date].[All]" allUniqueName="[APDocuments].[Posting Date].[All]" dimensionUniqueName="[APDocuments]" displayFolder="" count="0" memberValueDatatype="7" unbalanced="0"/>
    <cacheHierarchy uniqueName="[APDocuments].[Posting Sequence]" caption="Posting Sequence" attribute="1" defaultMemberUniqueName="[APDocuments].[Posting Sequence].[All]" allUniqueName="[APDocuments].[Posting Sequence].[All]" dimensionUniqueName="[APDocuments]" displayFolder="" count="0" memberValueDatatype="5" unbalanced="0"/>
    <cacheHierarchy uniqueName="[APDocuments].[Remaining Amount]" caption="Remaining Amount" attribute="1" defaultMemberUniqueName="[APDocuments].[Remaining Amount].[All]" allUniqueName="[APDocuments].[Remaining Amount].[All]" dimensionUniqueName="[APDocuments]" displayFolder="" count="0" memberValueDatatype="5" unbalanced="0"/>
    <cacheHierarchy uniqueName="[APDocuments].[Remit-To Location]" caption="Remit-To Location" attribute="1" defaultMemberUniqueName="[APDocuments].[Remit-To Location].[All]" allUniqueName="[APDocuments].[Remit-To Location].[All]" dimensionUniqueName="[APDocuments]" displayFolder="" count="0" memberValueDatatype="130" unbalanced="0"/>
    <cacheHierarchy uniqueName="[APDocuments].[Source Application]" caption="Source Application" attribute="1" defaultMemberUniqueName="[APDocuments].[Source Application].[All]" allUniqueName="[APDocuments].[Source Application].[All]" dimensionUniqueName="[APDocuments]" displayFolder="" count="0" memberValueDatatype="130" unbalanced="0"/>
    <cacheHierarchy uniqueName="[APDocuments].[Terms]" caption="Terms" attribute="1" defaultMemberUniqueName="[APDocuments].[Terms].[All]" allUniqueName="[APDocuments].[Terms].[All]" dimensionUniqueName="[APDocuments]" displayFolder="" count="0" memberValueDatatype="130" unbalanced="0"/>
    <cacheHierarchy uniqueName="[APDocuments].[Vendor Number]" caption="Vendor Number" attribute="1" defaultMemberUniqueName="[APDocuments].[Vendor Number].[All]" allUniqueName="[APDocuments].[Vendor Number].[All]" dimensionUniqueName="[APDocuments]" displayFolder="" count="0" memberValueDatatype="130" unbalanced="0"/>
    <cacheHierarchy uniqueName="[APPayments].[Bank Code]" caption="Bank Code" attribute="1" defaultMemberUniqueName="[APPayments].[Bank Code].[All]" allUniqueName="[APPayments].[Bank Code].[All]" dimensionUniqueName="[APPayments]" displayFolder="" count="0" memberValueDatatype="130" unbalanced="0"/>
    <cacheHierarchy uniqueName="[APPayments].[Batch Number]" caption="Batch Number" attribute="1" defaultMemberUniqueName="[APPayments].[Batch Number].[All]" allUniqueName="[APPayments].[Batch Number].[All]" dimensionUniqueName="[APPayments]" displayFolder="" count="0" memberValueDatatype="5" unbalanced="0"/>
    <cacheHierarchy uniqueName="[APPayments].[Check Date]" caption="Check Date" attribute="1" time="1" defaultMemberUniqueName="[APPayments].[Check Date].[All]" allUniqueName="[APPayments].[Check Date].[All]" dimensionUniqueName="[APPayments]" displayFolder="" count="0" memberValueDatatype="7" unbalanced="0"/>
    <cacheHierarchy uniqueName="[APPayments].[Check No]" caption="Check No" attribute="1" defaultMemberUniqueName="[APPayments].[Check No].[All]" allUniqueName="[APPayments].[Check No].[All]" dimensionUniqueName="[APPayments]" displayFolder="" count="0" memberValueDatatype="130" unbalanced="0"/>
    <cacheHierarchy uniqueName="[APPayments].[Document Number]" caption="Document Number" attribute="1" defaultMemberUniqueName="[APPayments].[Document Number].[All]" allUniqueName="[APPayments].[Document Number].[All]" dimensionUniqueName="[APPayments]" displayFolder="" count="0" memberValueDatatype="130" unbalanced="0"/>
    <cacheHierarchy uniqueName="[APPayments].[Entry Number]" caption="Entry Number" attribute="1" defaultMemberUniqueName="[APPayments].[Entry Number].[All]" allUniqueName="[APPayments].[Entry Number].[All]" dimensionUniqueName="[APPayments]" displayFolder="" count="0" memberValueDatatype="5" unbalanced="0"/>
    <cacheHierarchy uniqueName="[APPayments].[Payment Number]" caption="Payment Number" attribute="1" defaultMemberUniqueName="[APPayments].[Payment Number].[All]" allUniqueName="[APPayments].[Payment Number].[All]" dimensionUniqueName="[APPayments]" displayFolder="" count="0" memberValueDatatype="5" unbalanced="0"/>
    <cacheHierarchy uniqueName="[APPayments].[Posting Date]" caption="Posting Date" attribute="1" time="1" defaultMemberUniqueName="[APPayments].[Posting Date].[All]" allUniqueName="[APPayments].[Posting Date].[All]" dimensionUniqueName="[APPayments]" displayFolder="" count="0" memberValueDatatype="7" unbalanced="0"/>
    <cacheHierarchy uniqueName="[APPayments].[Sequence No]" caption="Sequence No" attribute="1" defaultMemberUniqueName="[APPayments].[Sequence No].[All]" allUniqueName="[APPayments].[Sequence No].[All]" dimensionUniqueName="[APPayments]" displayFolder="" count="0" memberValueDatatype="5" unbalanced="0"/>
    <cacheHierarchy uniqueName="[APPayments].[Src Doc Typ]" caption="Src Doc Typ" attribute="1" defaultMemberUniqueName="[APPayments].[Src Doc Typ].[All]" allUniqueName="[APPayments].[Src Doc Typ].[All]" dimensionUniqueName="[APPayments]" displayFolder="" count="0" memberValueDatatype="20" unbalanced="0"/>
    <cacheHierarchy uniqueName="[APPayments].[Vendor Number]" caption="Vendor Number" attribute="1" defaultMemberUniqueName="[APPayments].[Vendor Number].[All]" allUniqueName="[APPayments].[Vendor Number].[All]" dimensionUniqueName="[APPayments]" displayFolder="" count="0" memberValueDatatype="130" unbalanced="0"/>
    <cacheHierarchy uniqueName="[ARDocuments].[AccountSet]" caption="AccountSet" attribute="1" defaultMemberUniqueName="[ARDocuments].[AccountSet].[All]" allUniqueName="[ARDocuments].[AccountSet].[All]" dimensionUniqueName="[ARDocuments]" displayFolder="" count="0" memberValueDatatype="130" unbalanced="0"/>
    <cacheHierarchy uniqueName="[ARDocuments].[Bank Code]" caption="Bank Code" attribute="1" defaultMemberUniqueName="[ARDocuments].[Bank Code].[All]" allUniqueName="[ARDocuments].[Bank Code].[All]" dimensionUniqueName="[ARDocuments]" displayFolder="" count="0" memberValueDatatype="130" unbalanced="0"/>
    <cacheHierarchy uniqueName="[ARDocuments].[Batch]" caption="Batch" attribute="1" defaultMemberUniqueName="[ARDocuments].[Batch].[All]" allUniqueName="[ARDocuments].[Batch].[All]" dimensionUniqueName="[ARDocuments]" displayFolder="" count="0" memberValueDatatype="5" unbalanced="0"/>
    <cacheHierarchy uniqueName="[ARDocuments].[Batch Type]" caption="Batch Type" attribute="1" defaultMemberUniqueName="[ARDocuments].[Batch Type].[All]" allUniqueName="[ARDocuments].[Batch Type].[All]" dimensionUniqueName="[ARDocuments]" displayFolder="" count="0" memberValueDatatype="130" unbalanced="0"/>
    <cacheHierarchy uniqueName="[ARDocuments].[CheckReceipt No]" caption="CheckReceipt No" attribute="1" defaultMemberUniqueName="[ARDocuments].[CheckReceipt No].[All]" allUniqueName="[ARDocuments].[CheckReceipt No].[All]" dimensionUniqueName="[ARDocuments]" displayFolder="" count="0" memberValueDatatype="130" unbalanced="0"/>
    <cacheHierarchy uniqueName="[ARDocuments].[Customer Number]" caption="Customer Number" attribute="1" defaultMemberUniqueName="[ARDocuments].[Customer Number].[All]" allUniqueName="[ARDocuments].[Customer Number].[All]" dimensionUniqueName="[ARDocuments]" displayFolder="" count="0" memberValueDatatype="130" unbalanced="0"/>
    <cacheHierarchy uniqueName="[ARDocuments].[Deposit Number]" caption="Deposit Number" attribute="1" defaultMemberUniqueName="[ARDocuments].[Deposit Number].[All]" allUniqueName="[ARDocuments].[Deposit Number].[All]" dimensionUniqueName="[ARDocuments]" displayFolder="" count="0" memberValueDatatype="5" unbalanced="0"/>
    <cacheHierarchy uniqueName="[ARDocuments].[Document Date]" caption="Document Date" attribute="1" time="1" defaultMemberUniqueName="[ARDocuments].[Document Date].[All]" allUniqueName="[ARDocuments].[Document Date].[All]" dimensionUniqueName="[ARDocuments]" displayFolder="" count="0" memberValueDatatype="7" unbalanced="0"/>
    <cacheHierarchy uniqueName="[ARDocuments].[Document Number]" caption="Document Number" attribute="1" defaultMemberUniqueName="[ARDocuments].[Document Number].[All]" allUniqueName="[ARDocuments].[Document Number].[All]" dimensionUniqueName="[ARDocuments]" displayFolder="" count="0" memberValueDatatype="130" unbalanced="0"/>
    <cacheHierarchy uniqueName="[ARDocuments].[Due Date]" caption="Due Date" attribute="1" time="1" defaultMemberUniqueName="[ARDocuments].[Due Date].[All]" allUniqueName="[ARDocuments].[Due Date].[All]" dimensionUniqueName="[ARDocuments]" displayFolder="" count="0" memberValueDatatype="7" unbalanced="0"/>
    <cacheHierarchy uniqueName="[ARDocuments].[Entry]" caption="Entry" attribute="1" defaultMemberUniqueName="[ARDocuments].[Entry].[All]" allUniqueName="[ARDocuments].[Entry].[All]" dimensionUniqueName="[ARDocuments]" displayFolder="" count="0" memberValueDatatype="5" unbalanced="0"/>
    <cacheHierarchy uniqueName="[ARDocuments].[Fully Paid]" caption="Fully Paid" attribute="1" defaultMemberUniqueName="[ARDocuments].[Fully Paid].[All]" allUniqueName="[ARDocuments].[Fully Paid].[All]" dimensionUniqueName="[ARDocuments]" displayFolder="" count="0" memberValueDatatype="130" unbalanced="0"/>
    <cacheHierarchy uniqueName="[ARDocuments].[National Account Number]" caption="National Account Number" attribute="1" defaultMemberUniqueName="[ARDocuments].[National Account Number].[All]" allUniqueName="[ARDocuments].[National Account Number].[All]" dimensionUniqueName="[ARDocuments]" displayFolder="" count="0" memberValueDatatype="130" unbalanced="0"/>
    <cacheHierarchy uniqueName="[ARDocuments].[Posting Date]" caption="Posting Date" attribute="1" time="1" defaultMemberUniqueName="[ARDocuments].[Posting Date].[All]" allUniqueName="[ARDocuments].[Posting Date].[All]" dimensionUniqueName="[ARDocuments]" displayFolder="" count="0" memberValueDatatype="7" unbalanced="0"/>
    <cacheHierarchy uniqueName="[ARDocuments].[Posting Sequence]" caption="Posting Sequence" attribute="1" defaultMemberUniqueName="[ARDocuments].[Posting Sequence].[All]" allUniqueName="[ARDocuments].[Posting Sequence].[All]" dimensionUniqueName="[ARDocuments]" displayFolder="" count="0" memberValueDatatype="5" unbalanced="0"/>
    <cacheHierarchy uniqueName="[ARDocuments].[Ship-To Location]" caption="Ship-To Location" attribute="1" defaultMemberUniqueName="[ARDocuments].[Ship-To Location].[All]" allUniqueName="[ARDocuments].[Ship-To Location].[All]" dimensionUniqueName="[ARDocuments]" displayFolder="" count="0" memberValueDatatype="130" unbalanced="0"/>
    <cacheHierarchy uniqueName="[ARDocuments].[Source Application]" caption="Source Application" attribute="1" defaultMemberUniqueName="[ARDocuments].[Source Application].[All]" allUniqueName="[ARDocuments].[Source Application].[All]" dimensionUniqueName="[ARDocuments]" displayFolder="" count="0" memberValueDatatype="130" unbalanced="0"/>
    <cacheHierarchy uniqueName="[ARDocuments].[Terms]" caption="Terms" attribute="1" defaultMemberUniqueName="[ARDocuments].[Terms].[All]" allUniqueName="[ARDocuments].[Terms].[All]" dimensionUniqueName="[ARDocuments]" displayFolder="" count="0" memberValueDatatype="130" unbalanced="0"/>
    <cacheHierarchy uniqueName="[ARReceipts].[Bank Code]" caption="Bank Code" attribute="1" defaultMemberUniqueName="[ARReceipts].[Bank Code].[All]" allUniqueName="[ARReceipts].[Bank Code].[All]" dimensionUniqueName="[ARReceipts]" displayFolder="" count="0" memberValueDatatype="130" unbalanced="0"/>
    <cacheHierarchy uniqueName="[ARReceipts].[Batch Number]" caption="Batch Number" attribute="1" defaultMemberUniqueName="[ARReceipts].[Batch Number].[All]" allUniqueName="[ARReceipts].[Batch Number].[All]" dimensionUniqueName="[ARReceipts]" displayFolder="" count="0" memberValueDatatype="5" unbalanced="0"/>
    <cacheHierarchy uniqueName="[ARReceipts].[CheckReceipt No]" caption="CheckReceipt No" attribute="1" defaultMemberUniqueName="[ARReceipts].[CheckReceipt No].[All]" allUniqueName="[ARReceipts].[CheckReceipt No].[All]" dimensionUniqueName="[ARReceipts]" displayFolder="" count="0" memberValueDatatype="130" unbalanced="0"/>
    <cacheHierarchy uniqueName="[ARReceipts].[Customer Number]" caption="Customer Number" attribute="1" defaultMemberUniqueName="[ARReceipts].[Customer Number].[All]" allUniqueName="[ARReceipts].[Customer Number].[All]" dimensionUniqueName="[ARReceipts]" displayFolder="" count="0" memberValueDatatype="130" unbalanced="0"/>
    <cacheHierarchy uniqueName="[ARReceipts].[Deposit Line Number]" caption="Deposit Line Number" attribute="1" defaultMemberUniqueName="[ARReceipts].[Deposit Line Number].[All]" allUniqueName="[ARReceipts].[Deposit Line Number].[All]" dimensionUniqueName="[ARReceipts]" displayFolder="" count="0" memberValueDatatype="3" unbalanced="0"/>
    <cacheHierarchy uniqueName="[ARReceipts].[Deposit Number]" caption="Deposit Number" attribute="1" defaultMemberUniqueName="[ARReceipts].[Deposit Number].[All]" allUniqueName="[ARReceipts].[Deposit Number].[All]" dimensionUniqueName="[ARReceipts]" displayFolder="" count="0" memberValueDatatype="5" unbalanced="0"/>
    <cacheHierarchy uniqueName="[ARReceipts].[Deposit Serial Number]" caption="Deposit Serial Number" attribute="1" defaultMemberUniqueName="[ARReceipts].[Deposit Serial Number].[All]" allUniqueName="[ARReceipts].[Deposit Serial Number].[All]" dimensionUniqueName="[ARReceipts]" displayFolder="" count="0" memberValueDatatype="3" unbalanced="0"/>
    <cacheHierarchy uniqueName="[ARReceipts].[Document Number]" caption="Document Number" attribute="1" defaultMemberUniqueName="[ARReceipts].[Document Number].[All]" allUniqueName="[ARReceipts].[Document Number].[All]" dimensionUniqueName="[ARReceipts]" displayFolder="" count="0" memberValueDatatype="130" unbalanced="0"/>
    <cacheHierarchy uniqueName="[ARReceipts].[Entry Number]" caption="Entry Number" attribute="1" defaultMemberUniqueName="[ARReceipts].[Entry Number].[All]" allUniqueName="[ARReceipts].[Entry Number].[All]" dimensionUniqueName="[ARReceipts]" displayFolder="" count="0" memberValueDatatype="5" unbalanced="0"/>
    <cacheHierarchy uniqueName="[ARReceipts].[Payment Number]" caption="Payment Number" attribute="1" defaultMemberUniqueName="[ARReceipts].[Payment Number].[All]" allUniqueName="[ARReceipts].[Payment Number].[All]" dimensionUniqueName="[ARReceipts]" displayFolder="" count="0" memberValueDatatype="5" unbalanced="0"/>
    <cacheHierarchy uniqueName="[ARReceipts].[Posting Date]" caption="Posting Date" attribute="1" time="1" defaultMemberUniqueName="[ARReceipts].[Posting Date].[All]" allUniqueName="[ARReceipts].[Posting Date].[All]" dimensionUniqueName="[ARReceipts]" displayFolder="" count="0" memberValueDatatype="7" unbalanced="0"/>
    <cacheHierarchy uniqueName="[ARReceipts].[Receipt Date]" caption="Receipt Date" attribute="1" time="1" defaultMemberUniqueName="[ARReceipts].[Receipt Date].[All]" allUniqueName="[ARReceipts].[Receipt Date].[All]" dimensionUniqueName="[ARReceipts]" displayFolder="" count="0" memberValueDatatype="7" unbalanced="0"/>
    <cacheHierarchy uniqueName="[ARReceipts].[Sequence No]" caption="Sequence No" attribute="1" defaultMemberUniqueName="[ARReceipts].[Sequence No].[All]" allUniqueName="[ARReceipts].[Sequence No].[All]" dimensionUniqueName="[ARReceipts]" displayFolder="" count="0" memberValueDatatype="5" unbalanced="0"/>
    <cacheHierarchy uniqueName="[ARReceipts].[Src Doc Typ]" caption="Src Doc Typ" attribute="1" defaultMemberUniqueName="[ARReceipts].[Src Doc Typ].[All]" allUniqueName="[ARReceipts].[Src Doc Typ].[All]" dimensionUniqueName="[ARReceipts]" displayFolder="" count="0" memberValueDatatype="2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8"/>
      </fieldsUsage>
    </cacheHierarchy>
    <cacheHierarchy uniqueName="[Calendar].[CalendarYearMonth]" caption="CalendarYearMonth" attribute="1" time="1" defaultMemberUniqueName="[Calendar].[CalendarYearMonth].[All]" allUniqueName="[Calendar].[CalendarYearMonth].[All]" dimensionUniqueName="[Calendar]" displayFolder="" count="0" memberValueDatatype="130" unbalanced="0"/>
    <cacheHierarchy uniqueName="[Calendar].[CalendarYearQtr]" caption="CalendarYearQtr" attribute="1" time="1" defaultMemberUniqueName="[Calendar].[CalendarYearQtr].[All]" allUniqueName="[Calendar].[CalendarYearQtr].[All]" dimensionUniqueName="[Calendar]" displayFolder="" count="0" memberValueDatatype="13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OfMonth]" caption="DayOfMonth" attribute="1" time="1" defaultMemberUniqueName="[Calendar].[DayOfMonth].[All]" allUniqueName="[Calendar].[DayOfMonth].[All]" dimensionUniqueName="[Calendar]" displayFolder="" count="2" memberValueDatatype="20" unbalanced="0">
      <fieldsUsage count="2">
        <fieldUsage x="-1"/>
        <fieldUsage x="10"/>
      </fieldsUsage>
    </cacheHierarchy>
    <cacheHierarchy uniqueName="[Calendar].[DayOfWeek]" caption="DayOfWeek" attribute="1" time="1" defaultMemberUniqueName="[Calendar].[DayOfWeek].[All]" allUniqueName="[Calendar].[DayOfWeek].[All]" dimensionUniqueName="[Calendar]" displayFolder="" count="0" memberValueDatatype="20" unbalanced="0"/>
    <cacheHierarchy uniqueName="[Calendar].[DayOfYear]" caption="DayOfYear" attribute="1" time="1" defaultMemberUniqueName="[Calendar].[DayOfYear].[All]" allUniqueName="[Calendar].[DayOfYear].[All]" dimensionUniqueName="[Calendar]" displayFolder="" count="0" memberValueDatatype="20" unbalanced="0"/>
    <cacheHierarchy uniqueName="[Calendar].[IsLastDayOfMonth]" caption="IsLastDayOfMonth" attribute="1" time="1" defaultMemberUniqueName="[Calendar].[IsLastDayOfMonth].[All]" allUniqueName="[Calendar].[IsLastDayOfMonth].[All]" dimensionUniqueName="[Calendar]" displayFolder="" count="0" memberValueDatatype="13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OfYear]" caption="MonthOfYear" attribute="1" time="1" defaultMemberUniqueName="[Calendar].[MonthOfYear].[All]" allUniqueName="[Calendar].[MonthOfYear].[All]" dimensionUniqueName="[Calendar]" displayFolder="" count="2" memberValueDatatype="20" unbalanced="0">
      <fieldsUsage count="2">
        <fieldUsage x="-1"/>
        <fieldUsage x="9"/>
      </fieldsUsage>
    </cacheHierarchy>
    <cacheHierarchy uniqueName="[Calendar].[WeekdayWeekend]" caption="WeekdayWeekend" attribute="1" time="1" defaultMemberUniqueName="[Calendar].[WeekdayWeekend].[All]" allUniqueName="[Calendar].[WeekdayWeekend].[All]" dimensionUniqueName="[Calendar]" displayFolder="" count="0" memberValueDatatype="130" unbalanced="0"/>
    <cacheHierarchy uniqueName="[Calendar].[WeekOfYear]" caption="WeekOfYear" attribute="1" time="1" defaultMemberUniqueName="[Calendar].[WeekOfYear].[All]" allUniqueName="[Calendar].[WeekOfYear].[All]" dimensionUniqueName="[Calendar]" displayFolder="" count="0" memberValueDatatype="20" unbalanced="0"/>
    <cacheHierarchy uniqueName="[Calendar].[YR-MTH]" caption="YR-MTH" attribute="1" time="1" defaultMemberUniqueName="[Calendar].[YR-MTH].[All]" allUniqueName="[Calendar].[YR-MTH].[All]" dimensionUniqueName="[Calendar]" displayFolder="" count="0" memberValueDatatype="130" unbalanced="0"/>
    <cacheHierarchy uniqueName="[COA].[Account Group]" caption="Account Group" attribute="1" defaultMemberUniqueName="[COA].[Account Group].[All]" allUniqueName="[COA].[Account Group].[All]" dimensionUniqueName="[COA]" displayFolder="" count="0" memberValueDatatype="130" unbalanced="0"/>
    <cacheHierarchy uniqueName="[COA].[Account Group Code]" caption="Account Group Code" attribute="1" defaultMemberUniqueName="[COA].[Account Group Code].[All]" allUniqueName="[COA].[Account Group Code].[All]" dimensionUniqueName="[COA]" displayFolder="" count="0" memberValueDatatype="130" unbalanced="0"/>
    <cacheHierarchy uniqueName="[COA].[Account Number]" caption="Account Number" attribute="1" defaultMemberUniqueName="[COA].[Account Number].[All]" allUniqueName="[COA].[Account Number].[All]" dimensionUniqueName="[COA]" displayFolder="" count="0" memberValueDatatype="130" unbalanced="0"/>
    <cacheHierarchy uniqueName="[COA].[Account Segment Code 1]" caption="Account Segment Code 1" attribute="1" defaultMemberUniqueName="[COA].[Account Segment Code 1].[All]" allUniqueName="[COA].[Account Segment Code 1].[All]" dimensionUniqueName="[COA]" displayFolder="" count="0" memberValueDatatype="130" unbalanced="0"/>
    <cacheHierarchy uniqueName="[COA].[Account Segment Code 2]" caption="Account Segment Code 2" attribute="1" defaultMemberUniqueName="[COA].[Account Segment Code 2].[All]" allUniqueName="[COA].[Account Segment Code 2].[All]" dimensionUniqueName="[COA]" displayFolder="" count="0" memberValueDatatype="130" unbalanced="0"/>
    <cacheHierarchy uniqueName="[COA].[Account Segment Code 3]" caption="Account Segment Code 3" attribute="1" defaultMemberUniqueName="[COA].[Account Segment Code 3].[All]" allUniqueName="[COA].[Account Segment Code 3].[All]" dimensionUniqueName="[COA]" displayFolder="" count="0" memberValueDatatype="130" unbalanced="0"/>
    <cacheHierarchy uniqueName="[COA].[Account Type]" caption="Account Type" attribute="1" defaultMemberUniqueName="[COA].[Account Type].[All]" allUniqueName="[COA].[Account Type].[All]" dimensionUniqueName="[COA]" displayFolder="" count="0" memberValueDatatype="130" unbalanced="0"/>
    <cacheHierarchy uniqueName="[COA].[Description]" caption="Description" attribute="1" defaultMemberUniqueName="[COA].[Description].[All]" allUniqueName="[COA].[Description].[All]" dimensionUniqueName="[COA]" displayFolder="" count="0" memberValueDatatype="130" unbalanced="0"/>
    <cacheHierarchy uniqueName="[COA].[Normal Balance]" caption="Normal Balance" attribute="1" defaultMemberUniqueName="[COA].[Normal Balance].[All]" allUniqueName="[COA].[Normal Balance].[All]" dimensionUniqueName="[COA]" displayFolder="" count="0" memberValueDatatype="3" unbalanced="0"/>
    <cacheHierarchy uniqueName="[COA].[Quantities Allowed]" caption="Quantities Allowed" attribute="1" defaultMemberUniqueName="[COA].[Quantities Allowed].[All]" allUniqueName="[COA].[Quantities Allowed].[All]" dimensionUniqueName="[COA]" displayFolder="" count="0" memberValueDatatype="130" unbalanced="0"/>
    <cacheHierarchy uniqueName="[COA].[Status]" caption="Status" attribute="1" defaultMemberUniqueName="[COA].[Status].[All]" allUniqueName="[COA].[Status].[All]" dimensionUniqueName="[COA]" displayFolder="" count="0" memberValueDatatype="130" unbalanced="0"/>
    <cacheHierarchy uniqueName="[COA].[Structure Code]" caption="Structure Code" attribute="1" defaultMemberUniqueName="[COA].[Structure Code].[All]" allUniqueName="[COA].[Structure Code].[All]" dimensionUniqueName="[COA]" displayFolder="" count="0" memberValueDatatype="130" unbalanced="0"/>
    <cacheHierarchy uniqueName="[Customer Group].[Account Set]" caption="Account Set" attribute="1" defaultMemberUniqueName="[Customer Group].[Account Set].[All]" allUniqueName="[Customer Group].[Account Set].[All]" dimensionUniqueName="[Customer Group]" displayFolder="" count="0" memberValueDatatype="130" unbalanced="0"/>
    <cacheHierarchy uniqueName="[Customer Group].[Description]" caption="Description" attribute="1" defaultMemberUniqueName="[Customer Group].[Description].[All]" allUniqueName="[Customer Group].[Description].[All]" dimensionUniqueName="[Customer Group]" displayFolder="" count="0" memberValueDatatype="130" unbalanced="0"/>
    <cacheHierarchy uniqueName="[Customer Group].[Group Code]" caption="Group Code" attribute="1" defaultMemberUniqueName="[Customer Group].[Group Code].[All]" allUniqueName="[Customer Group].[Group Code].[All]" dimensionUniqueName="[Customer Group]" displayFolder="" count="0" memberValueDatatype="130" unbalanced="0"/>
    <cacheHierarchy uniqueName="[Customer Group].[Status]" caption="Status" attribute="1" defaultMemberUniqueName="[Customer Group].[Status].[All]" allUniqueName="[Customer Group].[Status].[All]" dimensionUniqueName="[Customer Group]" displayFolder="" count="0" memberValueDatatype="130" unbalanced="0"/>
    <cacheHierarchy uniqueName="[Customer Group].[Terms]" caption="Terms" attribute="1" defaultMemberUniqueName="[Customer Group].[Terms].[All]" allUniqueName="[Customer Group].[Terms].[All]" dimensionUniqueName="[Customer Group]" displayFolder="" count="0" memberValueDatatype="130" unbalanced="0"/>
    <cacheHierarchy uniqueName="[Customers].[Account Set]" caption="Account Set" attribute="1" defaultMemberUniqueName="[Customers].[Account Set].[All]" allUniqueName="[Customers].[Account Set].[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ntact]" caption="Contact" attribute="1" defaultMemberUniqueName="[Customers].[Contact].[All]" allUniqueName="[Customers].[Contact].[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redit Limit]" caption="Credit Limit" attribute="1" defaultMemberUniqueName="[Customers].[Credit Limit].[All]" allUniqueName="[Customers].[Credit Limit].[All]" dimensionUniqueName="[Customers]" displayFolder="" count="0" memberValueDatatype="5" unbalanced="0"/>
    <cacheHierarchy uniqueName="[Customers].[Customer Name]" caption="Customer Name" attribute="1" defaultMemberUniqueName="[Customers].[Customer Name].[All]" allUniqueName="[Customers].[Customer Name].[All]" dimensionUniqueName="[Customers]" displayFolder="" count="0" memberValueDatatype="130" unbalanced="0"/>
    <cacheHierarchy uniqueName="[Customers].[Customer Number]" caption="Customer Number" attribute="1" defaultMemberUniqueName="[Customers].[Customer Number].[All]" allUniqueName="[Customers].[Customer Number].[All]" dimensionUniqueName="[Customers]" displayFolder="" count="0" memberValueDatatype="130" unbalanced="0"/>
    <cacheHierarchy uniqueName="[Customers].[Customer Short Name]" caption="Customer Short Name" attribute="1" defaultMemberUniqueName="[Customers].[Customer Short Name].[All]" allUniqueName="[Customers].[Customer Short Name].[All]" dimensionUniqueName="[Customers]" displayFolder="" count="0" memberValueDatatype="130" unbalanced="0"/>
    <cacheHierarchy uniqueName="[Customers].[Group Code]" caption="Group Code" attribute="1" defaultMemberUniqueName="[Customers].[Group Code].[All]" allUniqueName="[Customers].[Group Code].[All]" dimensionUniqueName="[Customers]" displayFolder="" count="0" memberValueDatatype="130" unbalanced="0"/>
    <cacheHierarchy uniqueName="[Customers].[National Account]" caption="National Account" attribute="1" defaultMemberUniqueName="[Customers].[National Account].[All]" allUniqueName="[Customers].[National Account].[All]" dimensionUniqueName="[Customers]" displayFolder="" count="0" memberValueDatatype="130" unbalanced="0"/>
    <cacheHierarchy uniqueName="[Customers].[On Hold]" caption="On Hold" attribute="1" defaultMemberUniqueName="[Customers].[On Hold].[All]" allUniqueName="[Customers].[On Hold].[All]" dimensionUniqueName="[Customers]" displayFolder="" count="0" memberValueDatatype="130" unbalanced="0"/>
    <cacheHierarchy uniqueName="[Customers].[Price List]" caption="Price List" attribute="1" defaultMemberUniqueName="[Customers].[Price List].[All]" allUniqueName="[Customers].[Price List].[All]" dimensionUniqueName="[Customers]" displayFolder="" count="0" memberValueDatatype="130" unbalanced="0"/>
    <cacheHierarchy uniqueName="[Customers].[State]" caption="State" attribute="1" defaultMemberUniqueName="[Customers].[State].[All]" allUniqueName="[Customers].[State].[All]" dimensionUniqueName="[Customers]" displayFolder="" count="0" memberValueDatatype="130" unbalanced="0"/>
    <cacheHierarchy uniqueName="[Customers].[Status]" caption="Status" attribute="1" defaultMemberUniqueName="[Customers].[Status].[All]" allUniqueName="[Customers].[Status].[All]" dimensionUniqueName="[Customers]" displayFolder="" count="0" memberValueDatatype="130" unbalanced="0"/>
    <cacheHierarchy uniqueName="[Customers].[Terms]" caption="Terms" attribute="1" defaultMemberUniqueName="[Customers].[Terms].[All]" allUniqueName="[Customers].[Terms].[All]" dimensionUniqueName="[Customers]" displayFolder="" count="0" memberValueDatatype="130" unbalanced="0"/>
    <cacheHierarchy uniqueName="[Customers].[Territory]" caption="Territory" attribute="1" defaultMemberUniqueName="[Customers].[Territory].[All]" allUniqueName="[Customers].[Territory].[All]" dimensionUniqueName="[Customers]" displayFolder="" count="0" memberValueDatatype="130" unbalanced="0"/>
    <cacheHierarchy uniqueName="[Customers].[Zip]" caption="Zip" attribute="1" defaultMemberUniqueName="[Customers].[Zip].[All]" allUniqueName="[Customers].[Zip].[All]" dimensionUniqueName="[Customers]" displayFolder="" count="0" memberValueDatatype="130" unbalanced="0"/>
    <cacheHierarchy uniqueName="[DocumentType].[DocTyp]" caption="DocTyp" attribute="1" defaultMemberUniqueName="[DocumentType].[DocTyp].[All]" allUniqueName="[DocumentType].[DocTyp].[All]" dimensionUniqueName="[DocumentType]" displayFolder="" count="0" memberValueDatatype="130" unbalanced="0"/>
    <cacheHierarchy uniqueName="[DocumentType].[Document Type]" caption="Document Type" attribute="1" defaultMemberUniqueName="[DocumentType].[Document Type].[All]" allUniqueName="[DocumentType].[Document Type].[All]" dimensionUniqueName="[DocumentType]" displayFolder="" count="0" memberValueDatatype="130" unbalanced="0"/>
    <cacheHierarchy uniqueName="[GL Entries].[Batch]" caption="Batch" attribute="1" defaultMemberUniqueName="[GL Entries].[Batch].[All]" allUniqueName="[GL Entries].[Batch].[All]" dimensionUniqueName="[GL Entries]" displayFolder="" count="0" memberValueDatatype="130" unbalanced="0"/>
    <cacheHierarchy uniqueName="[GL Entries].[Batch Type]" caption="Batch Type" attribute="1" defaultMemberUniqueName="[GL Entries].[Batch Type].[All]" allUniqueName="[GL Entries].[Batch Type].[All]" dimensionUniqueName="[GL Entries]" displayFolder="" count="0" memberValueDatatype="130" unbalanced="0"/>
    <cacheHierarchy uniqueName="[GL Entries].[BatchStatus]" caption="BatchStatus" attribute="1" defaultMemberUniqueName="[GL Entries].[BatchStatus].[All]" allUniqueName="[GL Entries].[BatchStatus].[All]" dimensionUniqueName="[GL Entries]" displayFolder="" count="0" memberValueDatatype="130" unbalanced="0"/>
    <cacheHierarchy uniqueName="[GL Entries].[Edited By]" caption="Edited By" attribute="1" defaultMemberUniqueName="[GL Entries].[Edited By].[All]" allUniqueName="[GL Entries].[Edited By].[All]" dimensionUniqueName="[GL Entries]" displayFolder="" count="0" memberValueDatatype="130" unbalanced="0"/>
    <cacheHierarchy uniqueName="[GL Entries].[Entry]" caption="Entry" attribute="1" defaultMemberUniqueName="[GL Entries].[Entry].[All]" allUniqueName="[GL Entries].[Entry].[All]" dimensionUniqueName="[GL Entries]" displayFolder="" count="0" memberValueDatatype="130" unbalanced="0"/>
    <cacheHierarchy uniqueName="[GL Entries].[Entry Date]" caption="Entry Date" attribute="1" defaultMemberUniqueName="[GL Entries].[Entry Date].[All]" allUniqueName="[GL Entries].[Entry Date].[All]" dimensionUniqueName="[GL Entries]" displayFolder="" count="0" memberValueDatatype="5" unbalanced="0"/>
    <cacheHierarchy uniqueName="[GL Entries].[Fiscal Period]" caption="Fiscal Period" attribute="1" defaultMemberUniqueName="[GL Entries].[Fiscal Period].[All]" allUniqueName="[GL Entries].[Fiscal Period].[All]" dimensionUniqueName="[GL Entries]" displayFolder="" count="0" memberValueDatatype="130" unbalanced="0"/>
    <cacheHierarchy uniqueName="[GL Entries].[Fiscal Year]" caption="Fiscal Year" attribute="1" defaultMemberUniqueName="[GL Entries].[Fiscal Year].[All]" allUniqueName="[GL Entries].[Fiscal Year].[All]" dimensionUniqueName="[GL Entries]" displayFolder="" count="0" memberValueDatatype="130" unbalanced="0"/>
    <cacheHierarchy uniqueName="[GL Entries].[Posting Sequence]" caption="Posting Sequence" attribute="1" defaultMemberUniqueName="[GL Entries].[Posting Sequence].[All]" allUniqueName="[GL Entries].[Posting Sequence].[All]" dimensionUniqueName="[GL Entries]" displayFolder="" count="0" memberValueDatatype="130" unbalanced="0"/>
    <cacheHierarchy uniqueName="[GL Entries].[Source Ledger]" caption="Source Ledger" attribute="1" defaultMemberUniqueName="[GL Entries].[Source Ledger].[All]" allUniqueName="[GL Entries].[Source Ledger].[All]" dimensionUniqueName="[GL Entries]" displayFolder="" count="0" memberValueDatatype="130" unbalanced="0"/>
    <cacheHierarchy uniqueName="[GL Entries].[Source Type]" caption="Source Type" attribute="1" defaultMemberUniqueName="[GL Entries].[Source Type].[All]" allUniqueName="[GL Entries].[Source Type].[All]" dimensionUniqueName="[GL Entries]" displayFolder="" count="0" memberValueDatatype="130" unbalanced="0"/>
    <cacheHierarchy uniqueName="[TimeCalc].[Calculation]" caption="Calculation" attribute="1" defaultMemberUniqueName="[TimeCalc].[Calculation].[All]" allUniqueName="[TimeCalc].[Calculation].[All]" dimensionUniqueName="[TimeCalc]" displayFolder="" count="0" memberValueDatatype="130" unbalanced="0"/>
    <cacheHierarchy uniqueName="[TimeCalc].[Comparison]" caption="Comparison" attribute="1" defaultMemberUniqueName="[TimeCalc].[Comparison].[All]" allUniqueName="[TimeCalc].[Comparison].[All]" dimensionUniqueName="[TimeCalc]" displayFolder="" count="0" memberValueDatatype="130" unbalanced="0"/>
    <cacheHierarchy uniqueName="[TransactionType].[Transaction Type]" caption="Transaction Type" attribute="1" defaultMemberUniqueName="[TransactionType].[Transaction Type].[All]" allUniqueName="[TransactionType].[Transaction Type].[All]" dimensionUniqueName="[TransactionType]" displayFolder="" count="0" memberValueDatatype="130" unbalanced="0"/>
    <cacheHierarchy uniqueName="[Vendor].[Account Set]" caption="Account Set" attribute="1" defaultMemberUniqueName="[Vendor].[Account Set].[All]" allUniqueName="[Vendor].[Account Set].[All]" dimensionUniqueName="[Vendor]" displayFolder="" count="0" memberValueDatatype="130" unbalanced="0"/>
    <cacheHierarchy uniqueName="[Vendor].[Bank Code]" caption="Bank Code" attribute="1" defaultMemberUniqueName="[Vendor].[Bank Code].[All]" allUniqueName="[Vendor].[Bank Code].[All]" dimensionUniqueName="[Vendor]" displayFolder="" count="0" memberValueDatatype="130" unbalanced="0"/>
    <cacheHierarchy uniqueName="[Vendor].[City]" caption="City" attribute="1" defaultMemberUniqueName="[Vendor].[City].[All]" allUniqueName="[Vendor].[City].[All]" dimensionUniqueName="[Vendor]" displayFolder="" count="0" memberValueDatatype="130" unbalanced="0"/>
    <cacheHierarchy uniqueName="[Vendor].[Contact]" caption="Contact" attribute="1" defaultMemberUniqueName="[Vendor].[Contact].[All]" allUniqueName="[Vendor].[Contact].[All]" dimensionUniqueName="[Vendor]" displayFolder="" count="0" memberValueDatatype="130" unbalanced="0"/>
    <cacheHierarchy uniqueName="[Vendor].[Country]" caption="Country" attribute="1" defaultMemberUniqueName="[Vendor].[Country].[All]" allUniqueName="[Vendor].[Country].[All]" dimensionUniqueName="[Vendor]" displayFolder="" count="0" memberValueDatatype="130" unbalanced="0"/>
    <cacheHierarchy uniqueName="[Vendor].[Credit Limit]" caption="Credit Limit" attribute="1" defaultMemberUniqueName="[Vendor].[Credit Limit].[All]" allUniqueName="[Vendor].[Credit Limit].[All]" dimensionUniqueName="[Vendor]" displayFolder="" count="0" memberValueDatatype="5" unbalanced="0"/>
    <cacheHierarchy uniqueName="[Vendor].[Group Code]" caption="Group Code" attribute="1" defaultMemberUniqueName="[Vendor].[Group Code].[All]" allUniqueName="[Vendor].[Group Code].[All]" dimensionUniqueName="[Vendor]" displayFolder="" count="2" memberValueDatatype="130" unbalanced="0">
      <fieldsUsage count="2">
        <fieldUsage x="-1"/>
        <fieldUsage x="7"/>
      </fieldsUsage>
    </cacheHierarchy>
    <cacheHierarchy uniqueName="[Vendor].[On Hold]" caption="On Hold" attribute="1" defaultMemberUniqueName="[Vendor].[On Hold].[All]" allUniqueName="[Vendor].[On Hold].[All]" dimensionUniqueName="[Vendor]" displayFolder="" count="0" memberValueDatatype="130" unbalanced="0"/>
    <cacheHierarchy uniqueName="[Vendor].[State]" caption="State" attribute="1" defaultMemberUniqueName="[Vendor].[State].[All]" allUniqueName="[Vendor].[State].[All]" dimensionUniqueName="[Vendor]" displayFolder="" count="2" memberValueDatatype="130" unbalanced="0"/>
    <cacheHierarchy uniqueName="[Vendor].[Status]" caption="Status" attribute="1" defaultMemberUniqueName="[Vendor].[Status].[All]" allUniqueName="[Vendor].[Status].[All]" dimensionUniqueName="[Vendor]" displayFolder="" count="0" memberValueDatatype="130" unbalanced="0"/>
    <cacheHierarchy uniqueName="[Vendor].[Terms]" caption="Terms" attribute="1" defaultMemberUniqueName="[Vendor].[Terms].[All]" allUniqueName="[Vendor].[Terms].[All]" dimensionUniqueName="[Vendor]" displayFolder="" count="0" memberValueDatatype="130" unbalanced="0"/>
    <cacheHierarchy uniqueName="[Vendor].[Vendor Name]" caption="Vendor Name" attribute="1" defaultMemberUniqueName="[Vendor].[Vendor Name].[All]" allUniqueName="[Vendor].[Vendor Name].[All]" dimensionUniqueName="[Vendor]" displayFolder="" count="0" memberValueDatatype="130" unbalanced="0"/>
    <cacheHierarchy uniqueName="[Vendor].[Vendor Number]" caption="Vendor Number" attribute="1" defaultMemberUniqueName="[Vendor].[Vendor Number].[All]" allUniqueName="[Vendor].[Vendor Number].[All]" dimensionUniqueName="[Vendor]" displayFolder="" count="2" memberValueDatatype="130" unbalanced="0">
      <fieldsUsage count="2">
        <fieldUsage x="-1"/>
        <fieldUsage x="0"/>
      </fieldsUsage>
    </cacheHierarchy>
    <cacheHierarchy uniqueName="[Vendor].[Vendor Short Name]" caption="Vendor Short Name" attribute="1" defaultMemberUniqueName="[Vendor].[Vendor Short Name].[All]" allUniqueName="[Vendor].[Vendor Short Name].[All]" dimensionUniqueName="[Vendor]" displayFolder="" count="0" memberValueDatatype="130" unbalanced="0"/>
    <cacheHierarchy uniqueName="[Vendor].[Zip]" caption="Zip" attribute="1" defaultMemberUniqueName="[Vendor].[Zip].[All]" allUniqueName="[Vendor].[Zip].[All]" dimensionUniqueName="[Vendor]" displayFolder="" count="2" memberValueDatatype="130" unbalanced="0"/>
    <cacheHierarchy uniqueName="[Vendor Group].[Account Set]" caption="Account Set" attribute="1" defaultMemberUniqueName="[Vendor Group].[Account Set].[All]" allUniqueName="[Vendor Group].[Account Set].[All]" dimensionUniqueName="[Vendor Group]" displayFolder="" count="0" memberValueDatatype="130" unbalanced="0"/>
    <cacheHierarchy uniqueName="[Vendor Group].[Description]" caption="Description" attribute="1" defaultMemberUniqueName="[Vendor Group].[Description].[All]" allUniqueName="[Vendor Group].[Description].[All]" dimensionUniqueName="[Vendor Group]" displayFolder="" count="2" memberValueDatatype="130" unbalanced="0"/>
    <cacheHierarchy uniqueName="[Vendor Group].[Group Code]" caption="Group Code" attribute="1" defaultMemberUniqueName="[Vendor Group].[Group Code].[All]" allUniqueName="[Vendor Group].[Group Code].[All]" dimensionUniqueName="[Vendor Group]" displayFolder="" count="0" memberValueDatatype="130" unbalanced="0"/>
    <cacheHierarchy uniqueName="[Vendor Group].[Status]" caption="Status" attribute="1" defaultMemberUniqueName="[Vendor Group].[Status].[All]" allUniqueName="[Vendor Group].[Status].[All]" dimensionUniqueName="[Vendor Group]" displayFolder="" count="0" memberValueDatatype="130" unbalanced="0"/>
    <cacheHierarchy uniqueName="[Vendor Group].[Terms]" caption="Terms" attribute="1" defaultMemberUniqueName="[Vendor Group].[Terms].[All]" allUniqueName="[Vendor Group].[Terms].[All]" dimensionUniqueName="[Vendor Group]" displayFolder="" count="0" memberValueDatatype="130" unbalanced="0"/>
    <cacheHierarchy uniqueName="[Actual Budget].[Actual]" caption="Actual" attribute="1" defaultMemberUniqueName="[Actual Budget].[Actual].[All]" allUniqueName="[Actual Budget].[Actual].[All]" dimensionUniqueName="[Actual Budget]" displayFolder="" count="0" memberValueDatatype="5" unbalanced="0" hidden="1"/>
    <cacheHierarchy uniqueName="[Actual Budget].[Budget1]" caption="Budget1" attribute="1" defaultMemberUniqueName="[Actual Budget].[Budget1].[All]" allUniqueName="[Actual Budget].[Budget1].[All]" dimensionUniqueName="[Actual Budget]" displayFolder="" count="0" memberValueDatatype="5" unbalanced="0" hidden="1"/>
    <cacheHierarchy uniqueName="[Actual Budget].[Budget2]" caption="Budget2" attribute="1" defaultMemberUniqueName="[Actual Budget].[Budget2].[All]" allUniqueName="[Actual Budget].[Budget2].[All]" dimensionUniqueName="[Actual Budget]" displayFolder="" count="0" memberValueDatatype="5" unbalanced="0" hidden="1"/>
    <cacheHierarchy uniqueName="[Actual Budget].[Budget3]" caption="Budget3" attribute="1" defaultMemberUniqueName="[Actual Budget].[Budget3].[All]" allUniqueName="[Actual Budget].[Budget3].[All]" dimensionUniqueName="[Actual Budget]" displayFolder="" count="0" memberValueDatatype="5" unbalanced="0" hidden="1"/>
    <cacheHierarchy uniqueName="[Actual Budget].[Budget4]" caption="Budget4" attribute="1" defaultMemberUniqueName="[Actual Budget].[Budget4].[All]" allUniqueName="[Actual Budget].[Budget4].[All]" dimensionUniqueName="[Actual Budget]" displayFolder="" count="0" memberValueDatatype="5" unbalanced="0" hidden="1"/>
    <cacheHierarchy uniqueName="[Actual Budget].[Budget5]" caption="Budget5" attribute="1" defaultMemberUniqueName="[Actual Budget].[Budget5].[All]" allUniqueName="[Actual Budget].[Budget5].[All]" dimensionUniqueName="[Actual Budget]" displayFolder="" count="0" memberValueDatatype="5" unbalanced="0" hidden="1"/>
    <cacheHierarchy uniqueName="[Actual Budget].[Date]" caption="Date" attribute="1" time="1" defaultMemberUniqueName="[Actual Budget].[Date].[All]" allUniqueName="[Actual Budget].[Date].[All]" dimensionUniqueName="[Actual Budget]" displayFolder="" count="0" memberValueDatatype="7" unbalanced="0" hidden="1"/>
    <cacheHierarchy uniqueName="[Actual Budget].[Unformatted Account]" caption="Unformatted Account" attribute="1" defaultMemberUniqueName="[Actual Budget].[Unformatted Account].[All]" allUniqueName="[Actual Budget].[Unformatted Account].[All]" dimensionUniqueName="[Actual Budget]" displayFolder="" count="0" memberValueDatatype="130" unbalanced="0" hidden="1"/>
    <cacheHierarchy uniqueName="[AgeAsOf].[Age As Of]" caption="Age As Of" attribute="1" time="1" defaultMemberUniqueName="[AgeAsOf].[Age As Of].[All]" allUniqueName="[AgeAsOf].[Age As Of].[All]" dimensionUniqueName="[AgeAsOf]" displayFolder="" count="0" memberValueDatatype="7" unbalanced="0" hidden="1"/>
    <cacheHierarchy uniqueName="[AgeAsOf].[Age-As-Of Day]" caption="Age-As-Of Day" attribute="1" defaultMemberUniqueName="[AgeAsOf].[Age-As-Of Day].[All]" allUniqueName="[AgeAsOf].[Age-As-Of Day].[All]" dimensionUniqueName="[AgeAsOf]" displayFolder="" count="2" memberValueDatatype="20" unbalanced="0" hidden="1">
      <fieldsUsage count="2">
        <fieldUsage x="-1"/>
        <fieldUsage x="3"/>
      </fieldsUsage>
    </cacheHierarchy>
    <cacheHierarchy uniqueName="[AgeAsOf].[Age-As-Of Month]" caption="Age-As-Of Month" attribute="1" defaultMemberUniqueName="[AgeAsOf].[Age-As-Of Month].[All]" allUniqueName="[AgeAsOf].[Age-As-Of Month].[All]" dimensionUniqueName="[AgeAsOf]" displayFolder="" count="2" memberValueDatatype="20" unbalanced="0" hidden="1">
      <fieldsUsage count="2">
        <fieldUsage x="-1"/>
        <fieldUsage x="2"/>
      </fieldsUsage>
    </cacheHierarchy>
    <cacheHierarchy uniqueName="[AgeAsOf].[Age-As-Of Year]" caption="Age-As-Of Year" attribute="1" defaultMemberUniqueName="[AgeAsOf].[Age-As-Of Year].[All]" allUniqueName="[AgeAsOf].[Age-As-Of Year].[All]" dimensionUniqueName="[AgeAsOf]" displayFolder="" count="2" memberValueDatatype="20" unbalanced="0" hidden="1">
      <fieldsUsage count="2">
        <fieldUsage x="-1"/>
        <fieldUsage x="1"/>
      </fieldsUsage>
    </cacheHierarchy>
    <cacheHierarchy uniqueName="[AgingPeriods].[Aging Period]" caption="Aging Period" attribute="1" defaultMemberUniqueName="[AgingPeriods].[Aging Period].[All]" allUniqueName="[AgingPeriods].[Aging Period].[All]" dimensionUniqueName="[AgingPeriods]" displayFolder="" count="0" memberValueDatatype="20" unbalanced="0" hidden="1"/>
    <cacheHierarchy uniqueName="[AgingPeriods].[From]" caption="From" attribute="1" defaultMemberUniqueName="[AgingPeriods].[From].[All]" allUniqueName="[AgingPeriods].[From].[All]" dimensionUniqueName="[AgingPeriods]" displayFolder="" count="0" memberValueDatatype="20" unbalanced="0" hidden="1"/>
    <cacheHierarchy uniqueName="[AgingPeriods].[Name]" caption="Name" attribute="1" defaultMemberUniqueName="[AgingPeriods].[Name].[All]" allUniqueName="[AgingPeriods].[Name].[All]" dimensionUniqueName="[AgingPeriods]" displayFolder="" count="2" memberValueDatatype="130" unbalanced="0" hidden="1">
      <fieldsUsage count="2">
        <fieldUsage x="-1"/>
        <fieldUsage x="5"/>
      </fieldsUsage>
    </cacheHierarchy>
    <cacheHierarchy uniqueName="[AgingPeriods].[To]" caption="To" attribute="1" defaultMemberUniqueName="[AgingPeriods].[To].[All]" allUniqueName="[AgingPeriods].[To].[All]" dimensionUniqueName="[AgingPeriods]" displayFolder="" count="0" memberValueDatatype="20" unbalanced="0" hidden="1"/>
    <cacheHierarchy uniqueName="[APDocuments].[Document Type]" caption="Document Type" attribute="1" defaultMemberUniqueName="[APDocuments].[Document Type].[All]" allUniqueName="[APDocuments].[Document Type].[All]" dimensionUniqueName="[APDocuments]" displayFolder="" count="0" memberValueDatatype="2" unbalanced="0" hidden="1"/>
    <cacheHierarchy uniqueName="[APDocuments].[Original Amount]" caption="Original Amount" attribute="1" defaultMemberUniqueName="[APDocuments].[Original Amount].[All]" allUniqueName="[APDocuments].[Original Amount].[All]" dimensionUniqueName="[APDocuments]" displayFolder="" count="0" memberValueDatatype="5" unbalanced="0" hidden="1"/>
    <cacheHierarchy uniqueName="[APDocuments].[Transaction Type]" caption="Transaction Type" attribute="1" defaultMemberUniqueName="[APDocuments].[Transaction Type].[All]" allUniqueName="[APDocuments].[Transaction Type].[All]" dimensionUniqueName="[APDocuments]" displayFolder="" count="0" memberValueDatatype="2" unbalanced="0" hidden="1"/>
    <cacheHierarchy uniqueName="[APDocuments].[UNIQ]" caption="UNIQ" attribute="1" defaultMemberUniqueName="[APDocuments].[UNIQ].[All]" allUniqueName="[APDocuments].[UNIQ].[All]" dimensionUniqueName="[APDocuments]" displayFolder="" count="0" memberValueDatatype="130" unbalanced="0" hidden="1"/>
    <cacheHierarchy uniqueName="[APPayments].[Document Type]" caption="Document Type" attribute="1" defaultMemberUniqueName="[APPayments].[Document Type].[All]" allUniqueName="[APPayments].[Document Type].[All]" dimensionUniqueName="[APPayments]" displayFolder="" count="0" memberValueDatatype="2" unbalanced="0" hidden="1"/>
    <cacheHierarchy uniqueName="[APPayments].[Receipt Amount]" caption="Receipt Amount" attribute="1" defaultMemberUniqueName="[APPayments].[Receipt Amount].[All]" allUniqueName="[APPayments].[Receipt Amount].[All]" dimensionUniqueName="[APPayments]" displayFolder="" count="0" memberValueDatatype="5" unbalanced="0" hidden="1"/>
    <cacheHierarchy uniqueName="[APPayments].[Transaction Type]" caption="Transaction Type" attribute="1" defaultMemberUniqueName="[APPayments].[Transaction Type].[All]" allUniqueName="[APPayments].[Transaction Type].[All]" dimensionUniqueName="[APPayments]" displayFolder="" count="0" memberValueDatatype="2" unbalanced="0" hidden="1"/>
    <cacheHierarchy uniqueName="[APPayments].[UNIQ]" caption="UNIQ" attribute="1" defaultMemberUniqueName="[APPayments].[UNIQ].[All]" allUniqueName="[APPayments].[UNIQ].[All]" dimensionUniqueName="[APPayments]" displayFolder="" count="0" memberValueDatatype="130" unbalanced="0" hidden="1"/>
    <cacheHierarchy uniqueName="[ARDocuments].[Document Type]" caption="Document Type" attribute="1" defaultMemberUniqueName="[ARDocuments].[Document Type].[All]" allUniqueName="[ARDocuments].[Document Type].[All]" dimensionUniqueName="[ARDocuments]" displayFolder="" count="0" memberValueDatatype="2" unbalanced="0" hidden="1"/>
    <cacheHierarchy uniqueName="[ARDocuments].[Original Amount]" caption="Original Amount" attribute="1" defaultMemberUniqueName="[ARDocuments].[Original Amount].[All]" allUniqueName="[ARDocuments].[Original Amount].[All]" dimensionUniqueName="[ARDocuments]" displayFolder="" count="0" memberValueDatatype="5" unbalanced="0" hidden="1"/>
    <cacheHierarchy uniqueName="[ARDocuments].[Remaining Amount]" caption="Remaining Amount" attribute="1" defaultMemberUniqueName="[ARDocuments].[Remaining Amount].[All]" allUniqueName="[ARDocuments].[Remaining Amount].[All]" dimensionUniqueName="[ARDocuments]" displayFolder="" count="0" memberValueDatatype="5" unbalanced="0" hidden="1"/>
    <cacheHierarchy uniqueName="[ARDocuments].[Transaction Type]" caption="Transaction Type" attribute="1" defaultMemberUniqueName="[ARDocuments].[Transaction Type].[All]" allUniqueName="[ARDocuments].[Transaction Type].[All]" dimensionUniqueName="[ARDocuments]" displayFolder="" count="0" memberValueDatatype="2" unbalanced="0" hidden="1"/>
    <cacheHierarchy uniqueName="[ARDocuments].[UNIQ]" caption="UNIQ" attribute="1" defaultMemberUniqueName="[ARDocuments].[UNIQ].[All]" allUniqueName="[ARDocuments].[UNIQ].[All]" dimensionUniqueName="[ARDocuments]" displayFolder="" count="0" memberValueDatatype="130" unbalanced="0" hidden="1"/>
    <cacheHierarchy uniqueName="[ARReceipts].[Document Type]" caption="Document Type" attribute="1" defaultMemberUniqueName="[ARReceipts].[Document Type].[All]" allUniqueName="[ARReceipts].[Document Type].[All]" dimensionUniqueName="[ARReceipts]" displayFolder="" count="0" memberValueDatatype="2" unbalanced="0" hidden="1"/>
    <cacheHierarchy uniqueName="[ARReceipts].[Receipt Amount]" caption="Receipt Amount" attribute="1" defaultMemberUniqueName="[ARReceipts].[Receipt Amount].[All]" allUniqueName="[ARReceipts].[Receipt Amount].[All]" dimensionUniqueName="[ARReceipts]" displayFolder="" count="0" memberValueDatatype="5" unbalanced="0" hidden="1"/>
    <cacheHierarchy uniqueName="[ARReceipts].[Transaction Type]" caption="Transaction Type" attribute="1" defaultMemberUniqueName="[ARReceipts].[Transaction Type].[All]" allUniqueName="[ARReceipts].[Transaction Type].[All]" dimensionUniqueName="[ARReceipts]" displayFolder="" count="0" memberValueDatatype="2" unbalanced="0" hidden="1"/>
    <cacheHierarchy uniqueName="[ARReceipts].[UNIQ]" caption="UNIQ" attribute="1" defaultMemberUniqueName="[ARReceipts].[UNIQ].[All]" allUniqueName="[ARReceipts].[UNIQ].[All]" dimensionUniqueName="[ARReceipts]" displayFolder="" count="0" memberValueDatatype="130" unbalanced="0" hidden="1"/>
    <cacheHierarchy uniqueName="[Calendar].[DateKey]" caption="DateKey" attribute="1" time="1" defaultMemberUniqueName="[Calendar].[DateKey].[All]" allUniqueName="[Calendar].[DateKey].[All]" dimensionUniqueName="[Calendar]" displayFolder="" count="0" memberValueDatatype="130" unbalanced="0" hidden="1"/>
    <cacheHierarchy uniqueName="[Calendar].[TransDate]" caption="TransDate" attribute="1" time="1" keyAttribute="1" defaultMemberUniqueName="[Calendar].[TransDate].[All]" allUniqueName="[Calendar].[TransDate].[All]" dimensionUniqueName="[Calendar]" displayFolder="" count="0" memberValueDatatype="7" unbalanced="0" hidden="1"/>
    <cacheHierarchy uniqueName="[COA].[Unformatted Account]" caption="Unformatted Account" attribute="1" defaultMemberUniqueName="[COA].[Unformatted Account].[All]" allUniqueName="[COA].[Unformatted Account].[All]" dimensionUniqueName="[COA]" displayFolder="" count="0" memberValueDatatype="130" unbalanced="0" hidden="1"/>
    <cacheHierarchy uniqueName="[DocumentType].[DOCTYPEID]" caption="DOCTYPEID" attribute="1" defaultMemberUniqueName="[DocumentType].[DOCTYPEID].[All]" allUniqueName="[DocumentType].[DOCTYPEID].[All]" dimensionUniqueName="[DocumentType]" displayFolder="" count="0" memberValueDatatype="20" unbalanced="0" hidden="1"/>
    <cacheHierarchy uniqueName="[GL Entries].[Amout]" caption="Amout" attribute="1" defaultMemberUniqueName="[GL Entries].[Amout].[All]" allUniqueName="[GL Entries].[Amout].[All]" dimensionUniqueName="[GL Entries]" displayFolder="" count="0" memberValueDatatype="5" unbalanced="0" hidden="1"/>
    <cacheHierarchy uniqueName="[GL Entries].[Cr]" caption="Cr" attribute="1" defaultMemberUniqueName="[GL Entries].[Cr].[All]" allUniqueName="[GL Entries].[Cr].[All]" dimensionUniqueName="[GL Entries]" displayFolder="" count="0" memberValueDatatype="5" unbalanced="0" hidden="1"/>
    <cacheHierarchy uniqueName="[GL Entries].[DRILLDWNLK]" caption="DRILLDWNLK" attribute="1" defaultMemberUniqueName="[GL Entries].[DRILLDWNLK].[All]" allUniqueName="[GL Entries].[DRILLDWNLK].[All]" dimensionUniqueName="[GL Entries]" displayFolder="" count="0" memberValueDatatype="5" unbalanced="0" hidden="1"/>
    <cacheHierarchy uniqueName="[GL Entries].[Dt]" caption="Dt" attribute="1" defaultMemberUniqueName="[GL Entries].[Dt].[All]" allUniqueName="[GL Entries].[Dt].[All]" dimensionUniqueName="[GL Entries]" displayFolder="" count="0" memberValueDatatype="5" unbalanced="0" hidden="1"/>
    <cacheHierarchy uniqueName="[GL Entries].[Posting Date]" caption="Posting Date" attribute="1" time="1" defaultMemberUniqueName="[GL Entries].[Posting Date].[All]" allUniqueName="[GL Entries].[Posting Date].[All]" dimensionUniqueName="[GL Entries]" displayFolder="" count="0" memberValueDatatype="7" unbalanced="0" hidden="1"/>
    <cacheHierarchy uniqueName="[GL Entries].[Quantity]" caption="Quantity" attribute="1" defaultMemberUniqueName="[GL Entries].[Quantity].[All]" allUniqueName="[GL Entries].[Quantity].[All]" dimensionUniqueName="[GL Entries]" displayFolder="" count="0" memberValueDatatype="5" unbalanced="0" hidden="1"/>
    <cacheHierarchy uniqueName="[GL Entries].[Unformatted Account]" caption="Unformatted Account" attribute="1" defaultMemberUniqueName="[GL Entries].[Unformatted Account].[All]" allUniqueName="[GL Entries].[Unformatted Account].[All]" dimensionUniqueName="[GL Entries]" displayFolder="" count="0" memberValueDatatype="130" unbalanced="0" hidden="1"/>
    <cacheHierarchy uniqueName="[OpenBAL].[OPENBAL]" caption="OPENBAL" attribute="1" defaultMemberUniqueName="[OpenBAL].[OPENBAL].[All]" allUniqueName="[OpenBAL].[OPENBAL].[All]" dimensionUniqueName="[OpenBAL]" displayFolder="" count="0" memberValueDatatype="5" unbalanced="0" hidden="1"/>
    <cacheHierarchy uniqueName="[OpenBAL].[Unformatted Account]" caption="Unformatted Account" attribute="1" defaultMemberUniqueName="[OpenBAL].[Unformatted Account].[All]" allUniqueName="[OpenBAL].[Unformatted Account].[All]" dimensionUniqueName="[OpenBAL]" displayFolder="" count="0" memberValueDatatype="130" unbalanced="0" hidden="1"/>
    <cacheHierarchy uniqueName="[TimeCalc].[CALCID]" caption="CALCID" attribute="1" defaultMemberUniqueName="[TimeCalc].[CALCID].[All]" allUniqueName="[TimeCalc].[CALCID].[All]" dimensionUniqueName="[TimeCalc]" displayFolder="" count="0" memberValueDatatype="20" unbalanced="0" hidden="1"/>
    <cacheHierarchy uniqueName="[TimeCalc].[COMPID]" caption="COMPID" attribute="1" defaultMemberUniqueName="[TimeCalc].[COMPID].[All]" allUniqueName="[TimeCalc].[COMPID].[All]" dimensionUniqueName="[TimeCalc]" displayFolder="" count="0" memberValueDatatype="20" unbalanced="0" hidden="1"/>
    <cacheHierarchy uniqueName="[TransactionType].[TRXTYPEID]" caption="TRXTYPEID" attribute="1" defaultMemberUniqueName="[TransactionType].[TRXTYPEID].[All]" allUniqueName="[TransactionType].[TRXTYPEID].[All]" dimensionUniqueName="[TransactionType]" displayFolder="" count="0" memberValueDatatype="20" unbalanced="0" hidden="1"/>
    <cacheHierarchy uniqueName="[Measures].[Document Amount]" caption="Document Amount" measure="1" displayFolder="" measureGroup="ARDocuments" count="0"/>
    <cacheHierarchy uniqueName="[Measures].[Payment Amount]" caption="Payment Amount" measure="1" displayFolder="" measureGroup="ARReceipts" count="0"/>
    <cacheHierarchy uniqueName="[Measures].[Document Balance]" caption="Document Balance" measure="1" displayFolder="" measureGroup="ARDocuments" count="0"/>
    <cacheHierarchy uniqueName="[Measures].[Aged Balance]" caption="Aged Balance" measure="1" displayFolder="" measureGroup="ARDocuments" count="0"/>
    <cacheHierarchy uniqueName="[Measures].[MATBilling]" caption="MATBilling" measure="1" displayFolder="" measureGroup="ARDocuments" count="0"/>
    <cacheHierarchy uniqueName="[Measures].[DSO]" caption="DSO" measure="1" displayFolder="" measureGroup="ARDocuments" count="0"/>
    <cacheHierarchy uniqueName="[Measures].[AP Document Amount]" caption="AP Document Amount" measure="1" displayFolder="" measureGroup="APDocuments" count="0"/>
    <cacheHierarchy uniqueName="[Measures].[AP Payment Amount]" caption="AP Payment Amount" measure="1" displayFolder="" measureGroup="APPayments" count="0"/>
    <cacheHierarchy uniqueName="[Measures].[AP Document Balance]" caption="AP Document Balance" measure="1" displayFolder="" measureGroup="APDocuments" count="0"/>
    <cacheHierarchy uniqueName="[Measures].[AP Aged Balance]" caption="AP Aged Balance" measure="1" displayFolder="" measureGroup="APDocuments" count="0"/>
    <cacheHierarchy uniqueName="[Measures].[AP MATInvoice]" caption="AP MATInvoice" measure="1" displayFolder="" measureGroup="APDocuments" count="0"/>
    <cacheHierarchy uniqueName="[Measures].[DPO]" caption="DPO" measure="1" displayFolder="" measureGroup="APDocuments" count="0"/>
    <cacheHierarchy uniqueName="[Measures].[Transaction Amount]" caption="Transaction Amount" measure="1" displayFolder="" measureGroup="ARDocuments" count="0"/>
    <cacheHierarchy uniqueName="[Measures].[AP Transaction Amount]" caption="AP Transaction Amount" measure="1" displayFolder="" measureGroup="APDocuments" count="0"/>
    <cacheHierarchy uniqueName="[Measures].[Transaction Amount Pmt]" caption="Transaction Amount Pmt" measure="1" displayFolder="" measureGroup="ARReceipts" count="0"/>
    <cacheHierarchy uniqueName="[Measures].[Transaction Count]" caption="Transaction Count" measure="1" displayFolder="" measureGroup="ARDocuments" count="0"/>
    <cacheHierarchy uniqueName="[Measures].[Transaction Pmt Count]" caption="Transaction Pmt Count" measure="1" displayFolder="" measureGroup="ARReceipts" count="0"/>
    <cacheHierarchy uniqueName="[Measures].[Transaction Amount YTD]" caption="Transaction Amount YTD" measure="1" displayFolder="" measureGroup="ARDocuments" count="0"/>
    <cacheHierarchy uniqueName="[Measures].[Transaction Count YTD]" caption="Transaction Count YTD" measure="1" displayFolder="" measureGroup="ARDocuments" count="0"/>
    <cacheHierarchy uniqueName="[Measures].[Transaction Amount Pmt YTD]" caption="Transaction Amount Pmt YTD" measure="1" displayFolder="" measureGroup="ARReceipts" count="0"/>
    <cacheHierarchy uniqueName="[Measures].[Transaction Pmt Count YTD]" caption="Transaction Pmt Count YTD" measure="1" displayFolder="" measureGroup="ARReceipts" count="0"/>
    <cacheHierarchy uniqueName="[Measures].[AP Transaction Count]" caption="AP Transaction Count" measure="1" displayFolder="" measureGroup="APDocuments" count="0"/>
    <cacheHierarchy uniqueName="[Measures].[AP Transaction Amount Pmt]" caption="AP Transaction Amount Pmt" measure="1" displayFolder="" measureGroup="APPayments" count="0"/>
    <cacheHierarchy uniqueName="[Measures].[AP Transaction Pmt Count]" caption="AP Transaction Pmt Count" measure="1" displayFolder="" measureGroup="APPayments" count="0"/>
    <cacheHierarchy uniqueName="[Measures].[AP Payment Amount YTD]" caption="AP Payment Amount YTD" measure="1" displayFolder="" measureGroup="APPayments" count="0"/>
    <cacheHierarchy uniqueName="[Measures].[AP Transaction Amount YTD]" caption="AP Transaction Amount YTD" measure="1" displayFolder="" measureGroup="APDocuments" count="0"/>
    <cacheHierarchy uniqueName="[Measures].[AP Transaction Count YTD]" caption="AP Transaction Count YTD" measure="1" displayFolder="" measureGroup="APDocuments" count="0"/>
    <cacheHierarchy uniqueName="[Measures].[AP Transaction Pmt Count YTD]" caption="AP Transaction Pmt Count YTD" measure="1" displayFolder="" measureGroup="APPayments" count="0"/>
    <cacheHierarchy uniqueName="[Measures].[CY NET]" caption="CY NET" measure="1" displayFolder="" measureGroup="GL Entries" count="0"/>
    <cacheHierarchy uniqueName="[Measures].[CY QTD]" caption="CY QTD" measure="1" displayFolder="" measureGroup="GL Entries" count="0"/>
    <cacheHierarchy uniqueName="[Measures].[CY YTD]" caption="CY YTD" measure="1" displayFolder="" measureGroup="GL Entries" count="0"/>
    <cacheHierarchy uniqueName="[Measures].[LY NET]" caption="LY NET" measure="1" displayFolder="" measureGroup="GL Entries" count="0"/>
    <cacheHierarchy uniqueName="[Measures].[LY QTD]" caption="LY QTD" measure="1" displayFolder="" measureGroup="GL Entries" count="0"/>
    <cacheHierarchy uniqueName="[Measures].[LY YTD]" caption="LY YTD" measure="1" displayFolder="" measureGroup="GL Entries" count="0"/>
    <cacheHierarchy uniqueName="[Measures].[Total]" caption="Total" measure="1" displayFolder="" measureGroup="GL Entries" count="0"/>
    <cacheHierarchy uniqueName="[Measures].[BGT NET]" caption="BGT NET" measure="1" displayFolder="" measureGroup="Actual Budget" count="0"/>
    <cacheHierarchy uniqueName="[Measures].[BGT QTD]" caption="BGT QTD" measure="1" displayFolder="" measureGroup="Actual Budget" count="0"/>
    <cacheHierarchy uniqueName="[Measures].[BGT YTD]" caption="BGT YTD" measure="1" displayFolder="" measureGroup="Actual Budget" count="0"/>
    <cacheHierarchy uniqueName="[Measures].[CY BAL]" caption="CY BAL" measure="1" displayFolder="" measureGroup="Actual Budget" count="0"/>
    <cacheHierarchy uniqueName="[Measures].[LY BAL]" caption="LY BAL" measure="1" displayFolder="" measureGroup="Actual Budget" count="0"/>
    <cacheHierarchy uniqueName="[Measures].[YOY NET %]" caption="YOY NET %" measure="1" displayFolder="" measureGroup="GL Entries" count="0"/>
    <cacheHierarchy uniqueName="[Measures].[YOY NET $]" caption="YOY NET $" measure="1" displayFolder="" measureGroup="GL Entries" count="0"/>
    <cacheHierarchy uniqueName="[Measures].[YOY BAL $]" caption="YOY BAL $" measure="1" displayFolder="" measureGroup="Actual Budget" count="0"/>
    <cacheHierarchy uniqueName="[Measures].[YOY QTD $]" caption="YOY QTD $" measure="1" displayFolder="" measureGroup="GL Entries" count="0"/>
    <cacheHierarchy uniqueName="[Measures].[YOY YTD $]" caption="YOY YTD $" measure="1" displayFolder="" measureGroup="GL Entries" count="0"/>
    <cacheHierarchy uniqueName="[Measures].[AvB NET $]" caption="AvB NET $" measure="1" displayFolder="" measureGroup="GL Entries" count="0"/>
    <cacheHierarchy uniqueName="[Measures].[AvB QTD $]" caption="AvB QTD $" measure="1" displayFolder="" measureGroup="GL Entries" count="0"/>
    <cacheHierarchy uniqueName="[Measures].[AvB YTD $]" caption="AvB YTD $" measure="1" displayFolder="" measureGroup="GL Entries" count="0"/>
    <cacheHierarchy uniqueName="[Measures].[AvB QTD %]" caption="AvB QTD %" measure="1" displayFolder="" measureGroup="GL Entries" count="0"/>
    <cacheHierarchy uniqueName="[Measures].[AvB NET %]" caption="AvB NET %" measure="1" displayFolder="" measureGroup="GL Entries" count="0"/>
    <cacheHierarchy uniqueName="[Measures].[AvB YTD %]" caption="AvB YTD %" measure="1" displayFolder="" measureGroup="GL Entries" count="0"/>
    <cacheHierarchy uniqueName="[Measures].[YOY QTD %]" caption="YOY QTD %" measure="1" displayFolder="" measureGroup="GL Entries" count="0"/>
    <cacheHierarchy uniqueName="[Measures].[YOY YTD %]" caption="YOY YTD %" measure="1" displayFolder="" measureGroup="GL Entries" count="0"/>
    <cacheHierarchy uniqueName="[Measures].[YOY BAL %]" caption="YOY BAL %" measure="1" displayFolder="" measureGroup="Actual Budget" count="0"/>
    <cacheHierarchy uniqueName="[Measures].[AP Aged Cash Requirements]" caption="AP Aged Cash Requirements" measure="1" displayFolder="" measureGroup="APDocuments" count="0" oneField="1">
      <fieldsUsage count="1">
        <fieldUsage x="13"/>
      </fieldsUsage>
    </cacheHierarchy>
    <cacheHierarchy uniqueName="[Measures].[AP Current Amount]" caption="AP Current Amount" measure="1" displayFolder="" measureGroup="APDocuments" count="0"/>
    <cacheHierarchy uniqueName="[Measures].[Days Over]" caption="Days Over" measure="1" displayFolder="" measureGroup="ARDocuments" count="0"/>
    <cacheHierarchy uniqueName="[Measures].[AP Days Over]" caption="AP Days Over" measure="1" displayFolder="" measureGroup="APDocuments" count="0"/>
    <cacheHierarchy uniqueName="[Measures].[Current Amount]" caption="Current Amount" measure="1" displayFolder="" measureGroup="ARDocuments" count="0"/>
    <cacheHierarchy uniqueName="[Measures].[Debit]" caption="Debit" measure="1" displayFolder="" measureGroup="GL Entries" count="0"/>
    <cacheHierarchy uniqueName="[Measures].[Credit]" caption="Credit" measure="1" displayFolder="" measureGroup="GL Entries" count="0"/>
    <cacheHierarchy uniqueName="[Measures].[Aged Receivable]" caption="Aged Receivable" measure="1" displayFolder="" measureGroup="ARDocuments" count="0"/>
    <cacheHierarchy uniqueName="[Measures].[__XL_Count Calendar]" caption="__XL_Count Calendar" measure="1" displayFolder="" measureGroup="Calendar" count="0" hidden="1"/>
    <cacheHierarchy uniqueName="[Measures].[_Count ARDocuments]" caption="_Count ARDocuments" measure="1" displayFolder="" measureGroup="ARDocuments" count="0" hidden="1"/>
    <cacheHierarchy uniqueName="[Measures].[_Count ARReceipts]" caption="_Count ARReceipts" measure="1" displayFolder="" measureGroup="ARReceipts" count="0" hidden="1"/>
    <cacheHierarchy uniqueName="[Measures].[__XL_Count AgeAsOf]" caption="__XL_Count AgeAsOf" measure="1" displayFolder="" measureGroup="AgeAsOf" count="0" hidden="1"/>
    <cacheHierarchy uniqueName="[Measures].[_Count Customer Group]" caption="_Count Customer Group" measure="1" displayFolder="" measureGroup="Customer Group" count="0" hidden="1"/>
    <cacheHierarchy uniqueName="[Measures].[_Count Customers]" caption="_Count Customers" measure="1" displayFolder="" measureGroup="Customers" count="0" hidden="1"/>
    <cacheHierarchy uniqueName="[Measures].[__XL_Count TransactionType]" caption="__XL_Count TransactionType" measure="1" displayFolder="" measureGroup="TransactionType" count="0" hidden="1"/>
    <cacheHierarchy uniqueName="[Measures].[__XL_Count DocumentType]" caption="__XL_Count DocumentType" measure="1" displayFolder="" measureGroup="DocumentType" count="0" hidden="1"/>
    <cacheHierarchy uniqueName="[Measures].[__XL_Count AgingPeriods]" caption="__XL_Count AgingPeriods" measure="1" displayFolder="" measureGroup="AgingPeriods" count="0" hidden="1"/>
    <cacheHierarchy uniqueName="[Measures].[_Count APDocuments]" caption="_Count APDocuments" measure="1" displayFolder="" measureGroup="APDocuments" count="0" hidden="1"/>
    <cacheHierarchy uniqueName="[Measures].[_Count APPayments]" caption="_Count APPayments" measure="1" displayFolder="" measureGroup="APPayments" count="0" hidden="1"/>
    <cacheHierarchy uniqueName="[Measures].[_Count Vendor Group]" caption="_Count Vendor Group" measure="1" displayFolder="" measureGroup="Vendor Group" count="0" hidden="1"/>
    <cacheHierarchy uniqueName="[Measures].[_Count Vendor]" caption="_Count Vendor" measure="1" displayFolder="" measureGroup="Vendor" count="0" hidden="1"/>
    <cacheHierarchy uniqueName="[Measures].[_Count COA]" caption="_Count COA" measure="1" displayFolder="" measureGroup="COA" count="0" hidden="1"/>
    <cacheHierarchy uniqueName="[Measures].[_Count Actual Budget]" caption="_Count Actual Budget" measure="1" displayFolder="" measureGroup="Actual Budget" count="0" hidden="1"/>
    <cacheHierarchy uniqueName="[Measures].[_Count GL Entries]" caption="_Count GL Entries" measure="1" displayFolder="" measureGroup="GL Entries" count="0" hidden="1"/>
    <cacheHierarchy uniqueName="[Measures].[__XL_Count TimeCalc]" caption="__XL_Count TimeCalc" measure="1" displayFolder="" measureGroup="TimeCalc" count="0" hidden="1"/>
    <cacheHierarchy uniqueName="[Measures].[_Count OpenBAL]" caption="_Count OpenBAL" measure="1" displayFolder="" measureGroup="OpenBAL" count="0" hidden="1"/>
    <cacheHierarchy uniqueName="[Measures].[__XL_Count of Models]" caption="__XL_Count of Models" measure="1" displayFolder="" count="0" hidden="1"/>
    <cacheHierarchy uniqueName="[Measures].[Last Date]" caption="Last Date" measure="1" displayFolder="" measureGroup="Calendar" count="0" hidden="1"/>
    <cacheHierarchy uniqueName="[Measures].[Last Date AagAsOf]" caption="Last Date AagAsOf" measure="1" displayFolder="" measureGroup="AgeAsOf" count="0" hidden="1"/>
    <cacheHierarchy uniqueName="[Measures].[CALC_ID]" caption="CALC_ID" measure="1" displayFolder="" measureGroup="TimeCalc" count="0" hidden="1"/>
    <cacheHierarchy uniqueName="[Measures].[COMP_ID]" caption="COMP_ID" measure="1" displayFolder="" measureGroup="TimeCalc" count="0" hidden="1"/>
    <cacheHierarchy uniqueName="[Measures].[Account Description]" caption="Account Description" measure="1" displayFolder="" measureGroup="COA" count="0" hidden="1"/>
    <cacheHierarchy uniqueName="[Measures].[Account Nbr]" caption="Account Nbr" measure="1" displayFolder="" measureGroup="COA" count="0" hidden="1"/>
  </cacheHierarchies>
  <kpis count="0"/>
  <dimensions count="15">
    <dimension name="APDocuments" uniqueName="[APDocuments]" caption="APDocuments"/>
    <dimension name="APPayments" uniqueName="[APPayments]" caption="APPayments"/>
    <dimension name="ARDocuments" uniqueName="[ARDocuments]" caption="ARDocuments"/>
    <dimension name="ARReceipts" uniqueName="[ARReceipts]" caption="ARReceipts"/>
    <dimension name="Calendar" uniqueName="[Calendar]" caption="Calendar"/>
    <dimension name="COA" uniqueName="[COA]" caption="COA"/>
    <dimension name="Customer Group" uniqueName="[Customer Group]" caption="Customer Group"/>
    <dimension name="Customers" uniqueName="[Customers]" caption="Customers"/>
    <dimension name="DocumentType" uniqueName="[DocumentType]" caption="DocumentType"/>
    <dimension name="GL Entries" uniqueName="[GL Entries]" caption="GL Entries"/>
    <dimension measure="1" name="Measures" uniqueName="[Measures]" caption="Measures"/>
    <dimension name="TimeCalc" uniqueName="[TimeCalc]" caption="TimeCalc"/>
    <dimension name="TransactionType" uniqueName="[TransactionType]" caption="TransactionType"/>
    <dimension name="Vendor" uniqueName="[Vendor]" caption="Vendor"/>
    <dimension name="Vendor Group" uniqueName="[Vendor Group]" caption="Vendor Group"/>
  </dimensions>
  <measureGroups count="18">
    <measureGroup name="Actual Budget" caption="Actual Budget"/>
    <measureGroup name="AgeAsOf" caption="AgeAsOf"/>
    <measureGroup name="AgingPeriods" caption="AgingPeriods"/>
    <measureGroup name="APDocuments" caption="APDocuments"/>
    <measureGroup name="APPayments" caption="APPayments"/>
    <measureGroup name="ARDocuments" caption="ARDocuments"/>
    <measureGroup name="ARReceipts" caption="ARReceipts"/>
    <measureGroup name="Calendar" caption="Calendar"/>
    <measureGroup name="COA" caption="COA"/>
    <measureGroup name="Customer Group" caption="Customer Group"/>
    <measureGroup name="Customers" caption="Customers"/>
    <measureGroup name="DocumentType" caption="DocumentType"/>
    <measureGroup name="GL Entries" caption="GL Entries"/>
    <measureGroup name="OpenBAL" caption="OpenBAL"/>
    <measureGroup name="TimeCalc" caption="TimeCalc"/>
    <measureGroup name="TransactionType" caption="TransactionType"/>
    <measureGroup name="Vendor" caption="Vendor"/>
    <measureGroup name="Vendor Group" caption="Vendor Group"/>
  </measureGroups>
  <maps count="43">
    <map measureGroup="0" dimension="4"/>
    <map measureGroup="0" dimension="5"/>
    <map measureGroup="3" dimension="0"/>
    <map measureGroup="3" dimension="4"/>
    <map measureGroup="3" dimension="8"/>
    <map measureGroup="3" dimension="12"/>
    <map measureGroup="3" dimension="13"/>
    <map measureGroup="3" dimension="14"/>
    <map measureGroup="4" dimension="0"/>
    <map measureGroup="4" dimension="1"/>
    <map measureGroup="4" dimension="4"/>
    <map measureGroup="4" dimension="8"/>
    <map measureGroup="4" dimension="12"/>
    <map measureGroup="4" dimension="13"/>
    <map measureGroup="4" dimension="14"/>
    <map measureGroup="5" dimension="2"/>
    <map measureGroup="5" dimension="4"/>
    <map measureGroup="5" dimension="6"/>
    <map measureGroup="5" dimension="7"/>
    <map measureGroup="5" dimension="8"/>
    <map measureGroup="5" dimension="12"/>
    <map measureGroup="6" dimension="2"/>
    <map measureGroup="6" dimension="3"/>
    <map measureGroup="6" dimension="4"/>
    <map measureGroup="6" dimension="6"/>
    <map measureGroup="6" dimension="7"/>
    <map measureGroup="6" dimension="8"/>
    <map measureGroup="6" dimension="12"/>
    <map measureGroup="7" dimension="4"/>
    <map measureGroup="8" dimension="5"/>
    <map measureGroup="9" dimension="6"/>
    <map measureGroup="10" dimension="6"/>
    <map measureGroup="10" dimension="7"/>
    <map measureGroup="11" dimension="8"/>
    <map measureGroup="12" dimension="4"/>
    <map measureGroup="12" dimension="5"/>
    <map measureGroup="12" dimension="9"/>
    <map measureGroup="13" dimension="5"/>
    <map measureGroup="14" dimension="11"/>
    <map measureGroup="15" dimension="12"/>
    <map measureGroup="16" dimension="13"/>
    <map measureGroup="16" dimension="14"/>
    <map measureGroup="17" dimension="1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tony" refreshedDate="41493.607852430556" createdVersion="5" refreshedVersion="5" minRefreshableVersion="3" recordCount="0" supportSubquery="1" supportAdvancedDrill="1">
  <cacheSource type="external" connectionId="8"/>
  <cacheFields count="13">
    <cacheField name="[Customers].[Customer Number].[Customer Number]" caption="Customer Number" numFmtId="0" hierarchy="96" level="1">
      <sharedItems count="18">
        <s v="1200"/>
        <s v="1210"/>
        <s v="1240"/>
        <s v="1400"/>
        <s v="1500"/>
        <s v="1520"/>
        <s v="1580"/>
        <s v="1600"/>
        <s v="1970"/>
        <s v="4030"/>
        <s v="7100"/>
        <s v="7200"/>
        <s v="7300"/>
        <s v="7400"/>
        <s v="8830"/>
        <s v="1100"/>
        <s v="1105"/>
        <s v="BARMART"/>
      </sharedItems>
      <extLst>
        <ext xmlns:x15="http://schemas.microsoft.com/office/spreadsheetml/2010/11/main" uri="{4F2E5C28-24EA-4eb8-9CBF-B6C8F9C3D259}">
          <x15:cachedUniqueNames>
            <x15:cachedUniqueName index="0" name="[Customers].[Customer Number].&amp;[1200]"/>
            <x15:cachedUniqueName index="1" name="[Customers].[Customer Number].&amp;[1210]"/>
            <x15:cachedUniqueName index="2" name="[Customers].[Customer Number].&amp;[1240]"/>
            <x15:cachedUniqueName index="3" name="[Customers].[Customer Number].&amp;[1400]"/>
            <x15:cachedUniqueName index="4" name="[Customers].[Customer Number].&amp;[1500]"/>
            <x15:cachedUniqueName index="5" name="[Customers].[Customer Number].&amp;[1520]"/>
            <x15:cachedUniqueName index="6" name="[Customers].[Customer Number].&amp;[1580]"/>
            <x15:cachedUniqueName index="7" name="[Customers].[Customer Number].&amp;[1600]"/>
            <x15:cachedUniqueName index="8" name="[Customers].[Customer Number].&amp;[1970]"/>
            <x15:cachedUniqueName index="9" name="[Customers].[Customer Number].&amp;[4030]"/>
            <x15:cachedUniqueName index="10" name="[Customers].[Customer Number].&amp;[7100]"/>
            <x15:cachedUniqueName index="11" name="[Customers].[Customer Number].&amp;[7200]"/>
            <x15:cachedUniqueName index="12" name="[Customers].[Customer Number].&amp;[7300]"/>
            <x15:cachedUniqueName index="13" name="[Customers].[Customer Number].&amp;[7400]"/>
            <x15:cachedUniqueName index="14" name="[Customers].[Customer Number].&amp;[8830]"/>
            <x15:cachedUniqueName index="15" name="[Customers].[Customer Number].&amp;[1100]"/>
            <x15:cachedUniqueName index="16" name="[Customers].[Customer Number].&amp;[1105]"/>
            <x15:cachedUniqueName index="17" name="[Customers].[Customer Number].&amp;[BARMART]"/>
          </x15:cachedUniqueNames>
        </ext>
      </extLst>
    </cacheField>
    <cacheField name="[ARDocuments].[Document Number].[Document Number]" caption="Document Number" numFmtId="0" hierarchy="35" level="1">
      <sharedItems containsNonDate="0" count="1">
        <s v="IN7602"/>
      </sharedItems>
      <extLst>
        <ext xmlns:x15="http://schemas.microsoft.com/office/spreadsheetml/2010/11/main" uri="{4F2E5C28-24EA-4eb8-9CBF-B6C8F9C3D259}">
          <x15:cachedUniqueNames>
            <x15:cachedUniqueName index="0" name="[ARDocuments].[Document Number].&amp;[IN7602]"/>
          </x15:cachedUniqueNames>
        </ext>
      </extLst>
    </cacheField>
    <cacheField name="[AgeAsOf].[Age-As-Of Year].[Age-As-Of Year]" caption="Age-As-Of Year" numFmtId="0" hierarchy="154" level="1">
      <sharedItems containsSemiMixedTypes="0" containsNonDate="0" containsString="0"/>
    </cacheField>
    <cacheField name="[AgeAsOf].[Age-As-Of Month].[Age-As-Of Month]" caption="Age-As-Of Month" numFmtId="0" hierarchy="153" level="1">
      <sharedItems containsSemiMixedTypes="0" containsNonDate="0" containsString="0"/>
    </cacheField>
    <cacheField name="[AgeAsOf].[Age-As-Of Day].[Age-As-Of Day]" caption="Age-As-Of Day" numFmtId="0" hierarchy="152" level="1">
      <sharedItems containsSemiMixedTypes="0" containsNonDate="0" containsString="0"/>
    </cacheField>
    <cacheField name="[Measures].[Aged Balance]" caption="Aged Balance" numFmtId="0" hierarchy="195" level="32767"/>
    <cacheField name="[AgingPeriods].[Name].[Name]" caption="Name" numFmtId="0" hierarchy="157" level="1">
      <sharedItems count="7">
        <s v="Over Due"/>
        <s v="-1 to 1"/>
        <s v="2 to 30"/>
        <s v="31 to 60"/>
        <s v="61 to 90"/>
        <s v="91 to 120"/>
        <s v="Over 120"/>
      </sharedItems>
      <extLst>
        <ext xmlns:x15="http://schemas.microsoft.com/office/spreadsheetml/2010/11/main" uri="{4F2E5C28-24EA-4eb8-9CBF-B6C8F9C3D259}">
          <x15:cachedUniqueNames>
            <x15:cachedUniqueName index="0" name="[AgingPeriods].[Name].&amp;[Over Due]"/>
            <x15:cachedUniqueName index="1" name="[AgingPeriods].[Name].&amp;[-1 to 1]"/>
            <x15:cachedUniqueName index="2" name="[AgingPeriods].[Name].&amp;[2 to 30]"/>
            <x15:cachedUniqueName index="3" name="[AgingPeriods].[Name].&amp;[31 to 60]"/>
            <x15:cachedUniqueName index="4" name="[AgingPeriods].[Name].&amp;[61 to 90]"/>
            <x15:cachedUniqueName index="5" name="[AgingPeriods].[Name].&amp;[91 to 120]"/>
            <x15:cachedUniqueName index="6" name="[AgingPeriods].[Name].&amp;[Over 120]"/>
          </x15:cachedUniqueNames>
        </ext>
      </extLst>
    </cacheField>
    <cacheField name="[ARDocuments].[Document Date].[Document Date]" caption="Document Date" numFmtId="0" hierarchy="34" level="1">
      <sharedItems containsSemiMixedTypes="0" containsNonDate="0" containsDate="1" containsString="0" count="1">
        <d v="2020-06-01T00:00:00"/>
      </sharedItems>
      <extLst>
        <ext xmlns:x15="http://schemas.microsoft.com/office/spreadsheetml/2010/11/main" uri="{4F2E5C28-24EA-4eb8-9CBF-B6C8F9C3D259}">
          <x15:cachedUniqueNames>
            <x15:cachedUniqueName index="0" name="[ARDocuments].[Document Date].&amp;[2020-06-01T00:00:00]"/>
          </x15:cachedUniqueNames>
        </ext>
      </extLst>
    </cacheField>
    <cacheField name="[Customers].[National Account].[National Account]" caption="National Account" numFmtId="0" hierarchy="99" level="1">
      <sharedItems count="2">
        <s v=""/>
        <s v="BARMART"/>
      </sharedItems>
      <extLst>
        <ext xmlns:x15="http://schemas.microsoft.com/office/spreadsheetml/2010/11/main" uri="{4F2E5C28-24EA-4eb8-9CBF-B6C8F9C3D259}">
          <x15:cachedUniqueNames>
            <x15:cachedUniqueName index="0" name="[Customers].[National Account].&amp;[]"/>
            <x15:cachedUniqueName index="1" name="[Customers].[National Account].&amp;[BARMART]"/>
          </x15:cachedUniqueNames>
        </ext>
      </extLst>
    </cacheField>
    <cacheField name="[Vendor Group].[Description].[Description]" caption="Description" numFmtId="0" hierarchy="139" level="1">
      <sharedItems containsSemiMixedTypes="0" containsNonDate="0" containsString="0"/>
    </cacheField>
    <cacheField name="[Calendar].[CalendarYear].[CalendarYear]" caption="CalendarYear" numFmtId="0" hierarchy="60" level="1">
      <sharedItems containsSemiMixedTypes="0" containsNonDate="0" containsString="0"/>
    </cacheField>
    <cacheField name="[Calendar].[MonthOfYear].[MonthOfYear]" caption="MonthOfYear" numFmtId="0" hierarchy="69" level="1">
      <sharedItems containsSemiMixedTypes="0" containsNonDate="0" containsString="0"/>
    </cacheField>
    <cacheField name="[Calendar].[DayOfMonth].[DayOfMonth]" caption="DayOfMonth" numFmtId="0" hierarchy="64" level="1">
      <sharedItems containsSemiMixedTypes="0" containsNonDate="0" containsString="0"/>
    </cacheField>
  </cacheFields>
  <cacheHierarchies count="279">
    <cacheHierarchy uniqueName="[APDocuments].[AccountSet]" caption="AccountSet" attribute="1" defaultMemberUniqueName="[APDocuments].[AccountSet].[All]" allUniqueName="[APDocuments].[AccountSet].[All]" dimensionUniqueName="[APDocuments]" displayFolder="" count="0" memberValueDatatype="130" unbalanced="0"/>
    <cacheHierarchy uniqueName="[APDocuments].[Batch]" caption="Batch" attribute="1" defaultMemberUniqueName="[APDocuments].[Batch].[All]" allUniqueName="[APDocuments].[Batch].[All]" dimensionUniqueName="[APDocuments]" displayFolder="" count="0" memberValueDatatype="5" unbalanced="0"/>
    <cacheHierarchy uniqueName="[APDocuments].[Batch Type]" caption="Batch Type" attribute="1" defaultMemberUniqueName="[APDocuments].[Batch Type].[All]" allUniqueName="[APDocuments].[Batch Type].[All]" dimensionUniqueName="[APDocuments]" displayFolder="" count="0" memberValueDatatype="130" unbalanced="0"/>
    <cacheHierarchy uniqueName="[APDocuments].[Document Date]" caption="Document Date" attribute="1" time="1" defaultMemberUniqueName="[APDocuments].[Document Date].[All]" allUniqueName="[APDocuments].[Document Date].[All]" dimensionUniqueName="[APDocuments]" displayFolder="" count="0" memberValueDatatype="7" unbalanced="0"/>
    <cacheHierarchy uniqueName="[APDocuments].[Document Number]" caption="Document Number" attribute="1" defaultMemberUniqueName="[APDocuments].[Document Number].[All]" allUniqueName="[APDocuments].[Document Number].[All]" dimensionUniqueName="[APDocuments]" displayFolder="" count="0" memberValueDatatype="130" unbalanced="0"/>
    <cacheHierarchy uniqueName="[APDocuments].[Due Date]" caption="Due Date" attribute="1" time="1" defaultMemberUniqueName="[APDocuments].[Due Date].[All]" allUniqueName="[APDocuments].[Due Date].[All]" dimensionUniqueName="[APDocuments]" displayFolder="" count="0" memberValueDatatype="7" unbalanced="0"/>
    <cacheHierarchy uniqueName="[APDocuments].[Entry]" caption="Entry" attribute="1" defaultMemberUniqueName="[APDocuments].[Entry].[All]" allUniqueName="[APDocuments].[Entry].[All]" dimensionUniqueName="[APDocuments]" displayFolder="" count="0" memberValueDatatype="5" unbalanced="0"/>
    <cacheHierarchy uniqueName="[APDocuments].[Fully Paid]" caption="Fully Paid" attribute="1" defaultMemberUniqueName="[APDocuments].[Fully Paid].[All]" allUniqueName="[APDocuments].[Fully Paid].[All]" dimensionUniqueName="[APDocuments]" displayFolder="" count="0" memberValueDatatype="130" unbalanced="0"/>
    <cacheHierarchy uniqueName="[APDocuments].[Payment Number]" caption="Payment Number" attribute="1" defaultMemberUniqueName="[APDocuments].[Payment Number].[All]" allUniqueName="[APDocuments].[Payment Number].[All]" dimensionUniqueName="[APDocuments]" displayFolder="" count="0" memberValueDatatype="5" unbalanced="0"/>
    <cacheHierarchy uniqueName="[APDocuments].[Posting Date]" caption="Posting Date" attribute="1" time="1" defaultMemberUniqueName="[APDocuments].[Posting Date].[All]" allUniqueName="[APDocuments].[Posting Date].[All]" dimensionUniqueName="[APDocuments]" displayFolder="" count="0" memberValueDatatype="7" unbalanced="0"/>
    <cacheHierarchy uniqueName="[APDocuments].[Posting Sequence]" caption="Posting Sequence" attribute="1" defaultMemberUniqueName="[APDocuments].[Posting Sequence].[All]" allUniqueName="[APDocuments].[Posting Sequence].[All]" dimensionUniqueName="[APDocuments]" displayFolder="" count="0" memberValueDatatype="5" unbalanced="0"/>
    <cacheHierarchy uniqueName="[APDocuments].[Remaining Amount]" caption="Remaining Amount" attribute="1" defaultMemberUniqueName="[APDocuments].[Remaining Amount].[All]" allUniqueName="[APDocuments].[Remaining Amount].[All]" dimensionUniqueName="[APDocuments]" displayFolder="" count="0" memberValueDatatype="5" unbalanced="0"/>
    <cacheHierarchy uniqueName="[APDocuments].[Remit-To Location]" caption="Remit-To Location" attribute="1" defaultMemberUniqueName="[APDocuments].[Remit-To Location].[All]" allUniqueName="[APDocuments].[Remit-To Location].[All]" dimensionUniqueName="[APDocuments]" displayFolder="" count="0" memberValueDatatype="130" unbalanced="0"/>
    <cacheHierarchy uniqueName="[APDocuments].[Source Application]" caption="Source Application" attribute="1" defaultMemberUniqueName="[APDocuments].[Source Application].[All]" allUniqueName="[APDocuments].[Source Application].[All]" dimensionUniqueName="[APDocuments]" displayFolder="" count="0" memberValueDatatype="130" unbalanced="0"/>
    <cacheHierarchy uniqueName="[APDocuments].[Terms]" caption="Terms" attribute="1" defaultMemberUniqueName="[APDocuments].[Terms].[All]" allUniqueName="[APDocuments].[Terms].[All]" dimensionUniqueName="[APDocuments]" displayFolder="" count="0" memberValueDatatype="130" unbalanced="0"/>
    <cacheHierarchy uniqueName="[APDocuments].[Vendor Number]" caption="Vendor Number" attribute="1" defaultMemberUniqueName="[APDocuments].[Vendor Number].[All]" allUniqueName="[APDocuments].[Vendor Number].[All]" dimensionUniqueName="[APDocuments]" displayFolder="" count="0" memberValueDatatype="130" unbalanced="0"/>
    <cacheHierarchy uniqueName="[APPayments].[Bank Code]" caption="Bank Code" attribute="1" defaultMemberUniqueName="[APPayments].[Bank Code].[All]" allUniqueName="[APPayments].[Bank Code].[All]" dimensionUniqueName="[APPayments]" displayFolder="" count="0" memberValueDatatype="130" unbalanced="0"/>
    <cacheHierarchy uniqueName="[APPayments].[Batch Number]" caption="Batch Number" attribute="1" defaultMemberUniqueName="[APPayments].[Batch Number].[All]" allUniqueName="[APPayments].[Batch Number].[All]" dimensionUniqueName="[APPayments]" displayFolder="" count="0" memberValueDatatype="5" unbalanced="0"/>
    <cacheHierarchy uniqueName="[APPayments].[Check Date]" caption="Check Date" attribute="1" time="1" defaultMemberUniqueName="[APPayments].[Check Date].[All]" allUniqueName="[APPayments].[Check Date].[All]" dimensionUniqueName="[APPayments]" displayFolder="" count="0" memberValueDatatype="7" unbalanced="0"/>
    <cacheHierarchy uniqueName="[APPayments].[Check No]" caption="Check No" attribute="1" defaultMemberUniqueName="[APPayments].[Check No].[All]" allUniqueName="[APPayments].[Check No].[All]" dimensionUniqueName="[APPayments]" displayFolder="" count="0" memberValueDatatype="130" unbalanced="0"/>
    <cacheHierarchy uniqueName="[APPayments].[Document Number]" caption="Document Number" attribute="1" defaultMemberUniqueName="[APPayments].[Document Number].[All]" allUniqueName="[APPayments].[Document Number].[All]" dimensionUniqueName="[APPayments]" displayFolder="" count="0" memberValueDatatype="130" unbalanced="0"/>
    <cacheHierarchy uniqueName="[APPayments].[Entry Number]" caption="Entry Number" attribute="1" defaultMemberUniqueName="[APPayments].[Entry Number].[All]" allUniqueName="[APPayments].[Entry Number].[All]" dimensionUniqueName="[APPayments]" displayFolder="" count="0" memberValueDatatype="5" unbalanced="0"/>
    <cacheHierarchy uniqueName="[APPayments].[Payment Number]" caption="Payment Number" attribute="1" defaultMemberUniqueName="[APPayments].[Payment Number].[All]" allUniqueName="[APPayments].[Payment Number].[All]" dimensionUniqueName="[APPayments]" displayFolder="" count="0" memberValueDatatype="5" unbalanced="0"/>
    <cacheHierarchy uniqueName="[APPayments].[Posting Date]" caption="Posting Date" attribute="1" time="1" defaultMemberUniqueName="[APPayments].[Posting Date].[All]" allUniqueName="[APPayments].[Posting Date].[All]" dimensionUniqueName="[APPayments]" displayFolder="" count="0" memberValueDatatype="7" unbalanced="0"/>
    <cacheHierarchy uniqueName="[APPayments].[Sequence No]" caption="Sequence No" attribute="1" defaultMemberUniqueName="[APPayments].[Sequence No].[All]" allUniqueName="[APPayments].[Sequence No].[All]" dimensionUniqueName="[APPayments]" displayFolder="" count="0" memberValueDatatype="5" unbalanced="0"/>
    <cacheHierarchy uniqueName="[APPayments].[Src Doc Typ]" caption="Src Doc Typ" attribute="1" defaultMemberUniqueName="[APPayments].[Src Doc Typ].[All]" allUniqueName="[APPayments].[Src Doc Typ].[All]" dimensionUniqueName="[APPayments]" displayFolder="" count="0" memberValueDatatype="20" unbalanced="0"/>
    <cacheHierarchy uniqueName="[APPayments].[Vendor Number]" caption="Vendor Number" attribute="1" defaultMemberUniqueName="[APPayments].[Vendor Number].[All]" allUniqueName="[APPayments].[Vendor Number].[All]" dimensionUniqueName="[APPayments]" displayFolder="" count="0" memberValueDatatype="130" unbalanced="0"/>
    <cacheHierarchy uniqueName="[ARDocuments].[AccountSet]" caption="AccountSet" attribute="1" defaultMemberUniqueName="[ARDocuments].[AccountSet].[All]" allUniqueName="[ARDocuments].[AccountSet].[All]" dimensionUniqueName="[ARDocuments]" displayFolder="" count="2" memberValueDatatype="130" unbalanced="0"/>
    <cacheHierarchy uniqueName="[ARDocuments].[Bank Code]" caption="Bank Code" attribute="1" defaultMemberUniqueName="[ARDocuments].[Bank Code].[All]" allUniqueName="[ARDocuments].[Bank Code].[All]" dimensionUniqueName="[ARDocuments]" displayFolder="" count="0" memberValueDatatype="130" unbalanced="0"/>
    <cacheHierarchy uniqueName="[ARDocuments].[Batch]" caption="Batch" attribute="1" defaultMemberUniqueName="[ARDocuments].[Batch].[All]" allUniqueName="[ARDocuments].[Batch].[All]" dimensionUniqueName="[ARDocuments]" displayFolder="" count="0" memberValueDatatype="5" unbalanced="0"/>
    <cacheHierarchy uniqueName="[ARDocuments].[Batch Type]" caption="Batch Type" attribute="1" defaultMemberUniqueName="[ARDocuments].[Batch Type].[All]" allUniqueName="[ARDocuments].[Batch Type].[All]" dimensionUniqueName="[ARDocuments]" displayFolder="" count="0" memberValueDatatype="130" unbalanced="0"/>
    <cacheHierarchy uniqueName="[ARDocuments].[CheckReceipt No]" caption="CheckReceipt No" attribute="1" defaultMemberUniqueName="[ARDocuments].[CheckReceipt No].[All]" allUniqueName="[ARDocuments].[CheckReceipt No].[All]" dimensionUniqueName="[ARDocuments]" displayFolder="" count="0" memberValueDatatype="130" unbalanced="0"/>
    <cacheHierarchy uniqueName="[ARDocuments].[Customer Number]" caption="Customer Number" attribute="1" defaultMemberUniqueName="[ARDocuments].[Customer Number].[All]" allUniqueName="[ARDocuments].[Customer Number].[All]" dimensionUniqueName="[ARDocuments]" displayFolder="" count="0" memberValueDatatype="130" unbalanced="0"/>
    <cacheHierarchy uniqueName="[ARDocuments].[Deposit Number]" caption="Deposit Number" attribute="1" defaultMemberUniqueName="[ARDocuments].[Deposit Number].[All]" allUniqueName="[ARDocuments].[Deposit Number].[All]" dimensionUniqueName="[ARDocuments]" displayFolder="" count="0" memberValueDatatype="5" unbalanced="0"/>
    <cacheHierarchy uniqueName="[ARDocuments].[Document Date]" caption="Document Date" attribute="1" time="1" defaultMemberUniqueName="[ARDocuments].[Document Date].[All]" allUniqueName="[ARDocuments].[Document Date].[All]" dimensionUniqueName="[ARDocuments]" displayFolder="" count="2" memberValueDatatype="7" unbalanced="0">
      <fieldsUsage count="2">
        <fieldUsage x="-1"/>
        <fieldUsage x="7"/>
      </fieldsUsage>
    </cacheHierarchy>
    <cacheHierarchy uniqueName="[ARDocuments].[Document Number]" caption="Document Number" attribute="1" defaultMemberUniqueName="[ARDocuments].[Document Number].[All]" allUniqueName="[ARDocuments].[Document Number].[All]" dimensionUniqueName="[ARDocuments]" displayFolder="" count="2" memberValueDatatype="130" unbalanced="0">
      <fieldsUsage count="2">
        <fieldUsage x="-1"/>
        <fieldUsage x="1"/>
      </fieldsUsage>
    </cacheHierarchy>
    <cacheHierarchy uniqueName="[ARDocuments].[Due Date]" caption="Due Date" attribute="1" time="1" defaultMemberUniqueName="[ARDocuments].[Due Date].[All]" allUniqueName="[ARDocuments].[Due Date].[All]" dimensionUniqueName="[ARDocuments]" displayFolder="" count="0" memberValueDatatype="7" unbalanced="0"/>
    <cacheHierarchy uniqueName="[ARDocuments].[Entry]" caption="Entry" attribute="1" defaultMemberUniqueName="[ARDocuments].[Entry].[All]" allUniqueName="[ARDocuments].[Entry].[All]" dimensionUniqueName="[ARDocuments]" displayFolder="" count="0" memberValueDatatype="5" unbalanced="0"/>
    <cacheHierarchy uniqueName="[ARDocuments].[Fully Paid]" caption="Fully Paid" attribute="1" defaultMemberUniqueName="[ARDocuments].[Fully Paid].[All]" allUniqueName="[ARDocuments].[Fully Paid].[All]" dimensionUniqueName="[ARDocuments]" displayFolder="" count="0" memberValueDatatype="130" unbalanced="0"/>
    <cacheHierarchy uniqueName="[ARDocuments].[National Account Number]" caption="National Account Number" attribute="1" defaultMemberUniqueName="[ARDocuments].[National Account Number].[All]" allUniqueName="[ARDocuments].[National Account Number].[All]" dimensionUniqueName="[ARDocuments]" displayFolder="" count="0" memberValueDatatype="130" unbalanced="0"/>
    <cacheHierarchy uniqueName="[ARDocuments].[Posting Date]" caption="Posting Date" attribute="1" time="1" defaultMemberUniqueName="[ARDocuments].[Posting Date].[All]" allUniqueName="[ARDocuments].[Posting Date].[All]" dimensionUniqueName="[ARDocuments]" displayFolder="" count="0" memberValueDatatype="7" unbalanced="0"/>
    <cacheHierarchy uniqueName="[ARDocuments].[Posting Sequence]" caption="Posting Sequence" attribute="1" defaultMemberUniqueName="[ARDocuments].[Posting Sequence].[All]" allUniqueName="[ARDocuments].[Posting Sequence].[All]" dimensionUniqueName="[ARDocuments]" displayFolder="" count="0" memberValueDatatype="5" unbalanced="0"/>
    <cacheHierarchy uniqueName="[ARDocuments].[Ship-To Location]" caption="Ship-To Location" attribute="1" defaultMemberUniqueName="[ARDocuments].[Ship-To Location].[All]" allUniqueName="[ARDocuments].[Ship-To Location].[All]" dimensionUniqueName="[ARDocuments]" displayFolder="" count="2" memberValueDatatype="130" unbalanced="0"/>
    <cacheHierarchy uniqueName="[ARDocuments].[Source Application]" caption="Source Application" attribute="1" defaultMemberUniqueName="[ARDocuments].[Source Application].[All]" allUniqueName="[ARDocuments].[Source Application].[All]" dimensionUniqueName="[ARDocuments]" displayFolder="" count="0" memberValueDatatype="130" unbalanced="0"/>
    <cacheHierarchy uniqueName="[ARDocuments].[Terms]" caption="Terms" attribute="1" defaultMemberUniqueName="[ARDocuments].[Terms].[All]" allUniqueName="[ARDocuments].[Terms].[All]" dimensionUniqueName="[ARDocuments]" displayFolder="" count="0" memberValueDatatype="130" unbalanced="0"/>
    <cacheHierarchy uniqueName="[ARReceipts].[Bank Code]" caption="Bank Code" attribute="1" defaultMemberUniqueName="[ARReceipts].[Bank Code].[All]" allUniqueName="[ARReceipts].[Bank Code].[All]" dimensionUniqueName="[ARReceipts]" displayFolder="" count="0" memberValueDatatype="130" unbalanced="0"/>
    <cacheHierarchy uniqueName="[ARReceipts].[Batch Number]" caption="Batch Number" attribute="1" defaultMemberUniqueName="[ARReceipts].[Batch Number].[All]" allUniqueName="[ARReceipts].[Batch Number].[All]" dimensionUniqueName="[ARReceipts]" displayFolder="" count="0" memberValueDatatype="5" unbalanced="0"/>
    <cacheHierarchy uniqueName="[ARReceipts].[CheckReceipt No]" caption="CheckReceipt No" attribute="1" defaultMemberUniqueName="[ARReceipts].[CheckReceipt No].[All]" allUniqueName="[ARReceipts].[CheckReceipt No].[All]" dimensionUniqueName="[ARReceipts]" displayFolder="" count="0" memberValueDatatype="130" unbalanced="0"/>
    <cacheHierarchy uniqueName="[ARReceipts].[Customer Number]" caption="Customer Number" attribute="1" defaultMemberUniqueName="[ARReceipts].[Customer Number].[All]" allUniqueName="[ARReceipts].[Customer Number].[All]" dimensionUniqueName="[ARReceipts]" displayFolder="" count="0" memberValueDatatype="130" unbalanced="0"/>
    <cacheHierarchy uniqueName="[ARReceipts].[Deposit Line Number]" caption="Deposit Line Number" attribute="1" defaultMemberUniqueName="[ARReceipts].[Deposit Line Number].[All]" allUniqueName="[ARReceipts].[Deposit Line Number].[All]" dimensionUniqueName="[ARReceipts]" displayFolder="" count="0" memberValueDatatype="3" unbalanced="0"/>
    <cacheHierarchy uniqueName="[ARReceipts].[Deposit Number]" caption="Deposit Number" attribute="1" defaultMemberUniqueName="[ARReceipts].[Deposit Number].[All]" allUniqueName="[ARReceipts].[Deposit Number].[All]" dimensionUniqueName="[ARReceipts]" displayFolder="" count="0" memberValueDatatype="5" unbalanced="0"/>
    <cacheHierarchy uniqueName="[ARReceipts].[Deposit Serial Number]" caption="Deposit Serial Number" attribute="1" defaultMemberUniqueName="[ARReceipts].[Deposit Serial Number].[All]" allUniqueName="[ARReceipts].[Deposit Serial Number].[All]" dimensionUniqueName="[ARReceipts]" displayFolder="" count="0" memberValueDatatype="3" unbalanced="0"/>
    <cacheHierarchy uniqueName="[ARReceipts].[Document Number]" caption="Document Number" attribute="1" defaultMemberUniqueName="[ARReceipts].[Document Number].[All]" allUniqueName="[ARReceipts].[Document Number].[All]" dimensionUniqueName="[ARReceipts]" displayFolder="" count="0" memberValueDatatype="130" unbalanced="0"/>
    <cacheHierarchy uniqueName="[ARReceipts].[Entry Number]" caption="Entry Number" attribute="1" defaultMemberUniqueName="[ARReceipts].[Entry Number].[All]" allUniqueName="[ARReceipts].[Entry Number].[All]" dimensionUniqueName="[ARReceipts]" displayFolder="" count="0" memberValueDatatype="5" unbalanced="0"/>
    <cacheHierarchy uniqueName="[ARReceipts].[Payment Number]" caption="Payment Number" attribute="1" defaultMemberUniqueName="[ARReceipts].[Payment Number].[All]" allUniqueName="[ARReceipts].[Payment Number].[All]" dimensionUniqueName="[ARReceipts]" displayFolder="" count="0" memberValueDatatype="5" unbalanced="0"/>
    <cacheHierarchy uniqueName="[ARReceipts].[Posting Date]" caption="Posting Date" attribute="1" time="1" defaultMemberUniqueName="[ARReceipts].[Posting Date].[All]" allUniqueName="[ARReceipts].[Posting Date].[All]" dimensionUniqueName="[ARReceipts]" displayFolder="" count="0" memberValueDatatype="7" unbalanced="0"/>
    <cacheHierarchy uniqueName="[ARReceipts].[Receipt Date]" caption="Receipt Date" attribute="1" time="1" defaultMemberUniqueName="[ARReceipts].[Receipt Date].[All]" allUniqueName="[ARReceipts].[Receipt Date].[All]" dimensionUniqueName="[ARReceipts]" displayFolder="" count="0" memberValueDatatype="7" unbalanced="0"/>
    <cacheHierarchy uniqueName="[ARReceipts].[Sequence No]" caption="Sequence No" attribute="1" defaultMemberUniqueName="[ARReceipts].[Sequence No].[All]" allUniqueName="[ARReceipts].[Sequence No].[All]" dimensionUniqueName="[ARReceipts]" displayFolder="" count="0" memberValueDatatype="5" unbalanced="0"/>
    <cacheHierarchy uniqueName="[ARReceipts].[Src Doc Typ]" caption="Src Doc Typ" attribute="1" defaultMemberUniqueName="[ARReceipts].[Src Doc Typ].[All]" allUniqueName="[ARReceipts].[Src Doc Typ].[All]" dimensionUniqueName="[ARReceipts]" displayFolder="" count="0" memberValueDatatype="2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10"/>
      </fieldsUsage>
    </cacheHierarchy>
    <cacheHierarchy uniqueName="[Calendar].[CalendarYearMonth]" caption="CalendarYearMonth" attribute="1" time="1" defaultMemberUniqueName="[Calendar].[CalendarYearMonth].[All]" allUniqueName="[Calendar].[CalendarYearMonth].[All]" dimensionUniqueName="[Calendar]" displayFolder="" count="0" memberValueDatatype="130" unbalanced="0"/>
    <cacheHierarchy uniqueName="[Calendar].[CalendarYearQtr]" caption="CalendarYearQtr" attribute="1" time="1" defaultMemberUniqueName="[Calendar].[CalendarYearQtr].[All]" allUniqueName="[Calendar].[CalendarYearQtr].[All]" dimensionUniqueName="[Calendar]" displayFolder="" count="0" memberValueDatatype="13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OfMonth]" caption="DayOfMonth" attribute="1" time="1" defaultMemberUniqueName="[Calendar].[DayOfMonth].[All]" allUniqueName="[Calendar].[DayOfMonth].[All]" dimensionUniqueName="[Calendar]" displayFolder="" count="2" memberValueDatatype="20" unbalanced="0">
      <fieldsUsage count="2">
        <fieldUsage x="-1"/>
        <fieldUsage x="12"/>
      </fieldsUsage>
    </cacheHierarchy>
    <cacheHierarchy uniqueName="[Calendar].[DayOfWeek]" caption="DayOfWeek" attribute="1" time="1" defaultMemberUniqueName="[Calendar].[DayOfWeek].[All]" allUniqueName="[Calendar].[DayOfWeek].[All]" dimensionUniqueName="[Calendar]" displayFolder="" count="0" memberValueDatatype="20" unbalanced="0"/>
    <cacheHierarchy uniqueName="[Calendar].[DayOfYear]" caption="DayOfYear" attribute="1" time="1" defaultMemberUniqueName="[Calendar].[DayOfYear].[All]" allUniqueName="[Calendar].[DayOfYear].[All]" dimensionUniqueName="[Calendar]" displayFolder="" count="0" memberValueDatatype="20" unbalanced="0"/>
    <cacheHierarchy uniqueName="[Calendar].[IsLastDayOfMonth]" caption="IsLastDayOfMonth" attribute="1" time="1" defaultMemberUniqueName="[Calendar].[IsLastDayOfMonth].[All]" allUniqueName="[Calendar].[IsLastDayOfMonth].[All]" dimensionUniqueName="[Calendar]" displayFolder="" count="0" memberValueDatatype="13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OfYear]" caption="MonthOfYear" attribute="1" time="1" defaultMemberUniqueName="[Calendar].[MonthOfYear].[All]" allUniqueName="[Calendar].[MonthOfYear].[All]" dimensionUniqueName="[Calendar]" displayFolder="" count="2" memberValueDatatype="20" unbalanced="0">
      <fieldsUsage count="2">
        <fieldUsage x="-1"/>
        <fieldUsage x="11"/>
      </fieldsUsage>
    </cacheHierarchy>
    <cacheHierarchy uniqueName="[Calendar].[WeekdayWeekend]" caption="WeekdayWeekend" attribute="1" time="1" defaultMemberUniqueName="[Calendar].[WeekdayWeekend].[All]" allUniqueName="[Calendar].[WeekdayWeekend].[All]" dimensionUniqueName="[Calendar]" displayFolder="" count="0" memberValueDatatype="130" unbalanced="0"/>
    <cacheHierarchy uniqueName="[Calendar].[WeekOfYear]" caption="WeekOfYear" attribute="1" time="1" defaultMemberUniqueName="[Calendar].[WeekOfYear].[All]" allUniqueName="[Calendar].[WeekOfYear].[All]" dimensionUniqueName="[Calendar]" displayFolder="" count="0" memberValueDatatype="20" unbalanced="0"/>
    <cacheHierarchy uniqueName="[Calendar].[YR-MTH]" caption="YR-MTH" attribute="1" time="1" defaultMemberUniqueName="[Calendar].[YR-MTH].[All]" allUniqueName="[Calendar].[YR-MTH].[All]" dimensionUniqueName="[Calendar]" displayFolder="" count="0" memberValueDatatype="130" unbalanced="0"/>
    <cacheHierarchy uniqueName="[COA].[Account Group]" caption="Account Group" attribute="1" defaultMemberUniqueName="[COA].[Account Group].[All]" allUniqueName="[COA].[Account Group].[All]" dimensionUniqueName="[COA]" displayFolder="" count="0" memberValueDatatype="130" unbalanced="0"/>
    <cacheHierarchy uniqueName="[COA].[Account Group Code]" caption="Account Group Code" attribute="1" defaultMemberUniqueName="[COA].[Account Group Code].[All]" allUniqueName="[COA].[Account Group Code].[All]" dimensionUniqueName="[COA]" displayFolder="" count="0" memberValueDatatype="130" unbalanced="0"/>
    <cacheHierarchy uniqueName="[COA].[Account Number]" caption="Account Number" attribute="1" defaultMemberUniqueName="[COA].[Account Number].[All]" allUniqueName="[COA].[Account Number].[All]" dimensionUniqueName="[COA]" displayFolder="" count="0" memberValueDatatype="130" unbalanced="0"/>
    <cacheHierarchy uniqueName="[COA].[Account Segment Code 1]" caption="Account Segment Code 1" attribute="1" defaultMemberUniqueName="[COA].[Account Segment Code 1].[All]" allUniqueName="[COA].[Account Segment Code 1].[All]" dimensionUniqueName="[COA]" displayFolder="" count="0" memberValueDatatype="130" unbalanced="0"/>
    <cacheHierarchy uniqueName="[COA].[Account Segment Code 2]" caption="Account Segment Code 2" attribute="1" defaultMemberUniqueName="[COA].[Account Segment Code 2].[All]" allUniqueName="[COA].[Account Segment Code 2].[All]" dimensionUniqueName="[COA]" displayFolder="" count="0" memberValueDatatype="130" unbalanced="0"/>
    <cacheHierarchy uniqueName="[COA].[Account Segment Code 3]" caption="Account Segment Code 3" attribute="1" defaultMemberUniqueName="[COA].[Account Segment Code 3].[All]" allUniqueName="[COA].[Account Segment Code 3].[All]" dimensionUniqueName="[COA]" displayFolder="" count="0" memberValueDatatype="130" unbalanced="0"/>
    <cacheHierarchy uniqueName="[COA].[Account Type]" caption="Account Type" attribute="1" defaultMemberUniqueName="[COA].[Account Type].[All]" allUniqueName="[COA].[Account Type].[All]" dimensionUniqueName="[COA]" displayFolder="" count="0" memberValueDatatype="130" unbalanced="0"/>
    <cacheHierarchy uniqueName="[COA].[Description]" caption="Description" attribute="1" defaultMemberUniqueName="[COA].[Description].[All]" allUniqueName="[COA].[Description].[All]" dimensionUniqueName="[COA]" displayFolder="" count="0" memberValueDatatype="130" unbalanced="0"/>
    <cacheHierarchy uniqueName="[COA].[Normal Balance]" caption="Normal Balance" attribute="1" defaultMemberUniqueName="[COA].[Normal Balance].[All]" allUniqueName="[COA].[Normal Balance].[All]" dimensionUniqueName="[COA]" displayFolder="" count="0" memberValueDatatype="3" unbalanced="0"/>
    <cacheHierarchy uniqueName="[COA].[Quantities Allowed]" caption="Quantities Allowed" attribute="1" defaultMemberUniqueName="[COA].[Quantities Allowed].[All]" allUniqueName="[COA].[Quantities Allowed].[All]" dimensionUniqueName="[COA]" displayFolder="" count="0" memberValueDatatype="130" unbalanced="0"/>
    <cacheHierarchy uniqueName="[COA].[Status]" caption="Status" attribute="1" defaultMemberUniqueName="[COA].[Status].[All]" allUniqueName="[COA].[Status].[All]" dimensionUniqueName="[COA]" displayFolder="" count="0" memberValueDatatype="130" unbalanced="0"/>
    <cacheHierarchy uniqueName="[COA].[Structure Code]" caption="Structure Code" attribute="1" defaultMemberUniqueName="[COA].[Structure Code].[All]" allUniqueName="[COA].[Structure Code].[All]" dimensionUniqueName="[COA]" displayFolder="" count="0" memberValueDatatype="130" unbalanced="0"/>
    <cacheHierarchy uniqueName="[Customer Group].[Account Set]" caption="Account Set" attribute="1" defaultMemberUniqueName="[Customer Group].[Account Set].[All]" allUniqueName="[Customer Group].[Account Set].[All]" dimensionUniqueName="[Customer Group]" displayFolder="" count="0" memberValueDatatype="130" unbalanced="0"/>
    <cacheHierarchy uniqueName="[Customer Group].[Description]" caption="Description" attribute="1" defaultMemberUniqueName="[Customer Group].[Description].[All]" allUniqueName="[Customer Group].[Description].[All]" dimensionUniqueName="[Customer Group]" displayFolder="" count="2" memberValueDatatype="130" unbalanced="0"/>
    <cacheHierarchy uniqueName="[Customer Group].[Group Code]" caption="Group Code" attribute="1" defaultMemberUniqueName="[Customer Group].[Group Code].[All]" allUniqueName="[Customer Group].[Group Code].[All]" dimensionUniqueName="[Customer Group]" displayFolder="" count="0" memberValueDatatype="130" unbalanced="0"/>
    <cacheHierarchy uniqueName="[Customer Group].[Status]" caption="Status" attribute="1" defaultMemberUniqueName="[Customer Group].[Status].[All]" allUniqueName="[Customer Group].[Status].[All]" dimensionUniqueName="[Customer Group]" displayFolder="" count="0" memberValueDatatype="130" unbalanced="0"/>
    <cacheHierarchy uniqueName="[Customer Group].[Terms]" caption="Terms" attribute="1" defaultMemberUniqueName="[Customer Group].[Terms].[All]" allUniqueName="[Customer Group].[Terms].[All]" dimensionUniqueName="[Customer Group]" displayFolder="" count="0" memberValueDatatype="130" unbalanced="0"/>
    <cacheHierarchy uniqueName="[Customers].[Account Set]" caption="Account Set" attribute="1" defaultMemberUniqueName="[Customers].[Account Set].[All]" allUniqueName="[Customers].[Account Set].[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ntact]" caption="Contact" attribute="1" defaultMemberUniqueName="[Customers].[Contact].[All]" allUniqueName="[Customers].[Contact].[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redit Limit]" caption="Credit Limit" attribute="1" defaultMemberUniqueName="[Customers].[Credit Limit].[All]" allUniqueName="[Customers].[Credit Limit].[All]" dimensionUniqueName="[Customers]" displayFolder="" count="0" memberValueDatatype="5" unbalanced="0"/>
    <cacheHierarchy uniqueName="[Customers].[Customer Name]" caption="Customer Name" attribute="1" defaultMemberUniqueName="[Customers].[Customer Name].[All]" allUniqueName="[Customers].[Customer Name].[All]" dimensionUniqueName="[Customers]" displayFolder="" count="0" memberValueDatatype="130" unbalanced="0"/>
    <cacheHierarchy uniqueName="[Customers].[Customer Number]" caption="Customer Number" attribute="1" defaultMemberUniqueName="[Customers].[Customer Number].[All]" allUniqueName="[Customers].[Customer Number].[All]" dimensionUniqueName="[Customers]" displayFolder="" count="2" memberValueDatatype="130" unbalanced="0">
      <fieldsUsage count="2">
        <fieldUsage x="-1"/>
        <fieldUsage x="0"/>
      </fieldsUsage>
    </cacheHierarchy>
    <cacheHierarchy uniqueName="[Customers].[Customer Short Name]" caption="Customer Short Name" attribute="1" defaultMemberUniqueName="[Customers].[Customer Short Name].[All]" allUniqueName="[Customers].[Customer Short Name].[All]" dimensionUniqueName="[Customers]" displayFolder="" count="0" memberValueDatatype="130" unbalanced="0"/>
    <cacheHierarchy uniqueName="[Customers].[Group Code]" caption="Group Code" attribute="1" defaultMemberUniqueName="[Customers].[Group Code].[All]" allUniqueName="[Customers].[Group Code].[All]" dimensionUniqueName="[Customers]" displayFolder="" count="0" memberValueDatatype="130" unbalanced="0"/>
    <cacheHierarchy uniqueName="[Customers].[National Account]" caption="National Account" attribute="1" defaultMemberUniqueName="[Customers].[National Account].[All]" allUniqueName="[Customers].[National Account].[All]" dimensionUniqueName="[Customers]" displayFolder="" count="2" memberValueDatatype="130" unbalanced="0">
      <fieldsUsage count="2">
        <fieldUsage x="-1"/>
        <fieldUsage x="8"/>
      </fieldsUsage>
    </cacheHierarchy>
    <cacheHierarchy uniqueName="[Customers].[On Hold]" caption="On Hold" attribute="1" defaultMemberUniqueName="[Customers].[On Hold].[All]" allUniqueName="[Customers].[On Hold].[All]" dimensionUniqueName="[Customers]" displayFolder="" count="0" memberValueDatatype="130" unbalanced="0"/>
    <cacheHierarchy uniqueName="[Customers].[Price List]" caption="Price List" attribute="1" defaultMemberUniqueName="[Customers].[Price List].[All]" allUniqueName="[Customers].[Price List].[All]" dimensionUniqueName="[Customers]" displayFolder="" count="0" memberValueDatatype="130" unbalanced="0"/>
    <cacheHierarchy uniqueName="[Customers].[State]" caption="State" attribute="1" defaultMemberUniqueName="[Customers].[State].[All]" allUniqueName="[Customers].[State].[All]" dimensionUniqueName="[Customers]" displayFolder="" count="2" memberValueDatatype="130" unbalanced="0"/>
    <cacheHierarchy uniqueName="[Customers].[Status]" caption="Status" attribute="1" defaultMemberUniqueName="[Customers].[Status].[All]" allUniqueName="[Customers].[Status].[All]" dimensionUniqueName="[Customers]" displayFolder="" count="0" memberValueDatatype="130" unbalanced="0"/>
    <cacheHierarchy uniqueName="[Customers].[Terms]" caption="Terms" attribute="1" defaultMemberUniqueName="[Customers].[Terms].[All]" allUniqueName="[Customers].[Terms].[All]" dimensionUniqueName="[Customers]" displayFolder="" count="0" memberValueDatatype="130" unbalanced="0"/>
    <cacheHierarchy uniqueName="[Customers].[Territory]" caption="Territory" attribute="1" defaultMemberUniqueName="[Customers].[Territory].[All]" allUniqueName="[Customers].[Territory].[All]" dimensionUniqueName="[Customers]" displayFolder="" count="0" memberValueDatatype="130" unbalanced="0"/>
    <cacheHierarchy uniqueName="[Customers].[Zip]" caption="Zip" attribute="1" defaultMemberUniqueName="[Customers].[Zip].[All]" allUniqueName="[Customers].[Zip].[All]" dimensionUniqueName="[Customers]" displayFolder="" count="0" memberValueDatatype="130" unbalanced="0"/>
    <cacheHierarchy uniqueName="[DocumentType].[DocTyp]" caption="DocTyp" attribute="1" defaultMemberUniqueName="[DocumentType].[DocTyp].[All]" allUniqueName="[DocumentType].[DocTyp].[All]" dimensionUniqueName="[DocumentType]" displayFolder="" count="0" memberValueDatatype="130" unbalanced="0"/>
    <cacheHierarchy uniqueName="[DocumentType].[Document Type]" caption="Document Type" attribute="1" defaultMemberUniqueName="[DocumentType].[Document Type].[All]" allUniqueName="[DocumentType].[Document Type].[All]" dimensionUniqueName="[DocumentType]" displayFolder="" count="2" memberValueDatatype="130" unbalanced="0"/>
    <cacheHierarchy uniqueName="[GL Entries].[Batch]" caption="Batch" attribute="1" defaultMemberUniqueName="[GL Entries].[Batch].[All]" allUniqueName="[GL Entries].[Batch].[All]" dimensionUniqueName="[GL Entries]" displayFolder="" count="0" memberValueDatatype="130" unbalanced="0"/>
    <cacheHierarchy uniqueName="[GL Entries].[Batch Type]" caption="Batch Type" attribute="1" defaultMemberUniqueName="[GL Entries].[Batch Type].[All]" allUniqueName="[GL Entries].[Batch Type].[All]" dimensionUniqueName="[GL Entries]" displayFolder="" count="0" memberValueDatatype="130" unbalanced="0"/>
    <cacheHierarchy uniqueName="[GL Entries].[BatchStatus]" caption="BatchStatus" attribute="1" defaultMemberUniqueName="[GL Entries].[BatchStatus].[All]" allUniqueName="[GL Entries].[BatchStatus].[All]" dimensionUniqueName="[GL Entries]" displayFolder="" count="0" memberValueDatatype="130" unbalanced="0"/>
    <cacheHierarchy uniqueName="[GL Entries].[Edited By]" caption="Edited By" attribute="1" defaultMemberUniqueName="[GL Entries].[Edited By].[All]" allUniqueName="[GL Entries].[Edited By].[All]" dimensionUniqueName="[GL Entries]" displayFolder="" count="0" memberValueDatatype="130" unbalanced="0"/>
    <cacheHierarchy uniqueName="[GL Entries].[Entry]" caption="Entry" attribute="1" defaultMemberUniqueName="[GL Entries].[Entry].[All]" allUniqueName="[GL Entries].[Entry].[All]" dimensionUniqueName="[GL Entries]" displayFolder="" count="0" memberValueDatatype="130" unbalanced="0"/>
    <cacheHierarchy uniqueName="[GL Entries].[Entry Date]" caption="Entry Date" attribute="1" defaultMemberUniqueName="[GL Entries].[Entry Date].[All]" allUniqueName="[GL Entries].[Entry Date].[All]" dimensionUniqueName="[GL Entries]" displayFolder="" count="0" memberValueDatatype="5" unbalanced="0"/>
    <cacheHierarchy uniqueName="[GL Entries].[Fiscal Period]" caption="Fiscal Period" attribute="1" defaultMemberUniqueName="[GL Entries].[Fiscal Period].[All]" allUniqueName="[GL Entries].[Fiscal Period].[All]" dimensionUniqueName="[GL Entries]" displayFolder="" count="0" memberValueDatatype="130" unbalanced="0"/>
    <cacheHierarchy uniqueName="[GL Entries].[Fiscal Year]" caption="Fiscal Year" attribute="1" defaultMemberUniqueName="[GL Entries].[Fiscal Year].[All]" allUniqueName="[GL Entries].[Fiscal Year].[All]" dimensionUniqueName="[GL Entries]" displayFolder="" count="0" memberValueDatatype="130" unbalanced="0"/>
    <cacheHierarchy uniqueName="[GL Entries].[Posting Sequence]" caption="Posting Sequence" attribute="1" defaultMemberUniqueName="[GL Entries].[Posting Sequence].[All]" allUniqueName="[GL Entries].[Posting Sequence].[All]" dimensionUniqueName="[GL Entries]" displayFolder="" count="0" memberValueDatatype="130" unbalanced="0"/>
    <cacheHierarchy uniqueName="[GL Entries].[Source Ledger]" caption="Source Ledger" attribute="1" defaultMemberUniqueName="[GL Entries].[Source Ledger].[All]" allUniqueName="[GL Entries].[Source Ledger].[All]" dimensionUniqueName="[GL Entries]" displayFolder="" count="0" memberValueDatatype="130" unbalanced="0"/>
    <cacheHierarchy uniqueName="[GL Entries].[Source Type]" caption="Source Type" attribute="1" defaultMemberUniqueName="[GL Entries].[Source Type].[All]" allUniqueName="[GL Entries].[Source Type].[All]" dimensionUniqueName="[GL Entries]" displayFolder="" count="0" memberValueDatatype="130" unbalanced="0"/>
    <cacheHierarchy uniqueName="[TimeCalc].[Calculation]" caption="Calculation" attribute="1" defaultMemberUniqueName="[TimeCalc].[Calculation].[All]" allUniqueName="[TimeCalc].[Calculation].[All]" dimensionUniqueName="[TimeCalc]" displayFolder="" count="0" memberValueDatatype="130" unbalanced="0"/>
    <cacheHierarchy uniqueName="[TimeCalc].[Comparison]" caption="Comparison" attribute="1" defaultMemberUniqueName="[TimeCalc].[Comparison].[All]" allUniqueName="[TimeCalc].[Comparison].[All]" dimensionUniqueName="[TimeCalc]" displayFolder="" count="0" memberValueDatatype="130" unbalanced="0"/>
    <cacheHierarchy uniqueName="[TransactionType].[Transaction Type]" caption="Transaction Type" attribute="1" defaultMemberUniqueName="[TransactionType].[Transaction Type].[All]" allUniqueName="[TransactionType].[Transaction Type].[All]" dimensionUniqueName="[TransactionType]" displayFolder="" count="0" memberValueDatatype="130" unbalanced="0"/>
    <cacheHierarchy uniqueName="[Vendor].[Account Set]" caption="Account Set" attribute="1" defaultMemberUniqueName="[Vendor].[Account Set].[All]" allUniqueName="[Vendor].[Account Set].[All]" dimensionUniqueName="[Vendor]" displayFolder="" count="0" memberValueDatatype="130" unbalanced="0"/>
    <cacheHierarchy uniqueName="[Vendor].[Bank Code]" caption="Bank Code" attribute="1" defaultMemberUniqueName="[Vendor].[Bank Code].[All]" allUniqueName="[Vendor].[Bank Code].[All]" dimensionUniqueName="[Vendor]" displayFolder="" count="0" memberValueDatatype="130" unbalanced="0"/>
    <cacheHierarchy uniqueName="[Vendor].[City]" caption="City" attribute="1" defaultMemberUniqueName="[Vendor].[City].[All]" allUniqueName="[Vendor].[City].[All]" dimensionUniqueName="[Vendor]" displayFolder="" count="0" memberValueDatatype="130" unbalanced="0"/>
    <cacheHierarchy uniqueName="[Vendor].[Contact]" caption="Contact" attribute="1" defaultMemberUniqueName="[Vendor].[Contact].[All]" allUniqueName="[Vendor].[Contact].[All]" dimensionUniqueName="[Vendor]" displayFolder="" count="0" memberValueDatatype="130" unbalanced="0"/>
    <cacheHierarchy uniqueName="[Vendor].[Country]" caption="Country" attribute="1" defaultMemberUniqueName="[Vendor].[Country].[All]" allUniqueName="[Vendor].[Country].[All]" dimensionUniqueName="[Vendor]" displayFolder="" count="0" memberValueDatatype="130" unbalanced="0"/>
    <cacheHierarchy uniqueName="[Vendor].[Credit Limit]" caption="Credit Limit" attribute="1" defaultMemberUniqueName="[Vendor].[Credit Limit].[All]" allUniqueName="[Vendor].[Credit Limit].[All]" dimensionUniqueName="[Vendor]" displayFolder="" count="0" memberValueDatatype="5" unbalanced="0"/>
    <cacheHierarchy uniqueName="[Vendor].[Group Code]" caption="Group Code" attribute="1" defaultMemberUniqueName="[Vendor].[Group Code].[All]" allUniqueName="[Vendor].[Group Code].[All]" dimensionUniqueName="[Vendor]" displayFolder="" count="0" memberValueDatatype="130" unbalanced="0"/>
    <cacheHierarchy uniqueName="[Vendor].[On Hold]" caption="On Hold" attribute="1" defaultMemberUniqueName="[Vendor].[On Hold].[All]" allUniqueName="[Vendor].[On Hold].[All]" dimensionUniqueName="[Vendor]" displayFolder="" count="0" memberValueDatatype="130" unbalanced="0"/>
    <cacheHierarchy uniqueName="[Vendor].[State]" caption="State" attribute="1" defaultMemberUniqueName="[Vendor].[State].[All]" allUniqueName="[Vendor].[State].[All]" dimensionUniqueName="[Vendor]" displayFolder="" count="0" memberValueDatatype="130" unbalanced="0"/>
    <cacheHierarchy uniqueName="[Vendor].[Status]" caption="Status" attribute="1" defaultMemberUniqueName="[Vendor].[Status].[All]" allUniqueName="[Vendor].[Status].[All]" dimensionUniqueName="[Vendor]" displayFolder="" count="0" memberValueDatatype="130" unbalanced="0"/>
    <cacheHierarchy uniqueName="[Vendor].[Terms]" caption="Terms" attribute="1" defaultMemberUniqueName="[Vendor].[Terms].[All]" allUniqueName="[Vendor].[Terms].[All]" dimensionUniqueName="[Vendor]" displayFolder="" count="0" memberValueDatatype="130" unbalanced="0"/>
    <cacheHierarchy uniqueName="[Vendor].[Vendor Name]" caption="Vendor Name" attribute="1" defaultMemberUniqueName="[Vendor].[Vendor Name].[All]" allUniqueName="[Vendor].[Vendor Name].[All]" dimensionUniqueName="[Vendor]" displayFolder="" count="0" memberValueDatatype="130" unbalanced="0"/>
    <cacheHierarchy uniqueName="[Vendor].[Vendor Number]" caption="Vendor Number" attribute="1" defaultMemberUniqueName="[Vendor].[Vendor Number].[All]" allUniqueName="[Vendor].[Vendor Number].[All]" dimensionUniqueName="[Vendor]" displayFolder="" count="0" memberValueDatatype="130" unbalanced="0"/>
    <cacheHierarchy uniqueName="[Vendor].[Vendor Short Name]" caption="Vendor Short Name" attribute="1" defaultMemberUniqueName="[Vendor].[Vendor Short Name].[All]" allUniqueName="[Vendor].[Vendor Short Name].[All]" dimensionUniqueName="[Vendor]" displayFolder="" count="0" memberValueDatatype="130" unbalanced="0"/>
    <cacheHierarchy uniqueName="[Vendor].[Zip]" caption="Zip" attribute="1" defaultMemberUniqueName="[Vendor].[Zip].[All]" allUniqueName="[Vendor].[Zip].[All]" dimensionUniqueName="[Vendor]" displayFolder="" count="0" memberValueDatatype="130" unbalanced="0"/>
    <cacheHierarchy uniqueName="[Vendor Group].[Account Set]" caption="Account Set" attribute="1" defaultMemberUniqueName="[Vendor Group].[Account Set].[All]" allUniqueName="[Vendor Group].[Account Set].[All]" dimensionUniqueName="[Vendor Group]" displayFolder="" count="0" memberValueDatatype="130" unbalanced="0"/>
    <cacheHierarchy uniqueName="[Vendor Group].[Description]" caption="Description" attribute="1" defaultMemberUniqueName="[Vendor Group].[Description].[All]" allUniqueName="[Vendor Group].[Description].[All]" dimensionUniqueName="[Vendor Group]" displayFolder="" count="2" memberValueDatatype="130" unbalanced="0">
      <fieldsUsage count="2">
        <fieldUsage x="-1"/>
        <fieldUsage x="9"/>
      </fieldsUsage>
    </cacheHierarchy>
    <cacheHierarchy uniqueName="[Vendor Group].[Group Code]" caption="Group Code" attribute="1" defaultMemberUniqueName="[Vendor Group].[Group Code].[All]" allUniqueName="[Vendor Group].[Group Code].[All]" dimensionUniqueName="[Vendor Group]" displayFolder="" count="0" memberValueDatatype="130" unbalanced="0"/>
    <cacheHierarchy uniqueName="[Vendor Group].[Status]" caption="Status" attribute="1" defaultMemberUniqueName="[Vendor Group].[Status].[All]" allUniqueName="[Vendor Group].[Status].[All]" dimensionUniqueName="[Vendor Group]" displayFolder="" count="0" memberValueDatatype="130" unbalanced="0"/>
    <cacheHierarchy uniqueName="[Vendor Group].[Terms]" caption="Terms" attribute="1" defaultMemberUniqueName="[Vendor Group].[Terms].[All]" allUniqueName="[Vendor Group].[Terms].[All]" dimensionUniqueName="[Vendor Group]" displayFolder="" count="0" memberValueDatatype="130" unbalanced="0"/>
    <cacheHierarchy uniqueName="[Actual Budget].[Actual]" caption="Actual" attribute="1" defaultMemberUniqueName="[Actual Budget].[Actual].[All]" allUniqueName="[Actual Budget].[Actual].[All]" dimensionUniqueName="[Actual Budget]" displayFolder="" count="0" memberValueDatatype="5" unbalanced="0" hidden="1"/>
    <cacheHierarchy uniqueName="[Actual Budget].[Budget1]" caption="Budget1" attribute="1" defaultMemberUniqueName="[Actual Budget].[Budget1].[All]" allUniqueName="[Actual Budget].[Budget1].[All]" dimensionUniqueName="[Actual Budget]" displayFolder="" count="0" memberValueDatatype="5" unbalanced="0" hidden="1"/>
    <cacheHierarchy uniqueName="[Actual Budget].[Budget2]" caption="Budget2" attribute="1" defaultMemberUniqueName="[Actual Budget].[Budget2].[All]" allUniqueName="[Actual Budget].[Budget2].[All]" dimensionUniqueName="[Actual Budget]" displayFolder="" count="0" memberValueDatatype="5" unbalanced="0" hidden="1"/>
    <cacheHierarchy uniqueName="[Actual Budget].[Budget3]" caption="Budget3" attribute="1" defaultMemberUniqueName="[Actual Budget].[Budget3].[All]" allUniqueName="[Actual Budget].[Budget3].[All]" dimensionUniqueName="[Actual Budget]" displayFolder="" count="0" memberValueDatatype="5" unbalanced="0" hidden="1"/>
    <cacheHierarchy uniqueName="[Actual Budget].[Budget4]" caption="Budget4" attribute="1" defaultMemberUniqueName="[Actual Budget].[Budget4].[All]" allUniqueName="[Actual Budget].[Budget4].[All]" dimensionUniqueName="[Actual Budget]" displayFolder="" count="0" memberValueDatatype="5" unbalanced="0" hidden="1"/>
    <cacheHierarchy uniqueName="[Actual Budget].[Budget5]" caption="Budget5" attribute="1" defaultMemberUniqueName="[Actual Budget].[Budget5].[All]" allUniqueName="[Actual Budget].[Budget5].[All]" dimensionUniqueName="[Actual Budget]" displayFolder="" count="0" memberValueDatatype="5" unbalanced="0" hidden="1"/>
    <cacheHierarchy uniqueName="[Actual Budget].[Date]" caption="Date" attribute="1" time="1" defaultMemberUniqueName="[Actual Budget].[Date].[All]" allUniqueName="[Actual Budget].[Date].[All]" dimensionUniqueName="[Actual Budget]" displayFolder="" count="0" memberValueDatatype="7" unbalanced="0" hidden="1"/>
    <cacheHierarchy uniqueName="[Actual Budget].[Unformatted Account]" caption="Unformatted Account" attribute="1" defaultMemberUniqueName="[Actual Budget].[Unformatted Account].[All]" allUniqueName="[Actual Budget].[Unformatted Account].[All]" dimensionUniqueName="[Actual Budget]" displayFolder="" count="0" memberValueDatatype="130" unbalanced="0" hidden="1"/>
    <cacheHierarchy uniqueName="[AgeAsOf].[Age As Of]" caption="Age As Of" attribute="1" time="1" defaultMemberUniqueName="[AgeAsOf].[Age As Of].[All]" allUniqueName="[AgeAsOf].[Age As Of].[All]" dimensionUniqueName="[AgeAsOf]" displayFolder="" count="0" memberValueDatatype="7" unbalanced="0" hidden="1"/>
    <cacheHierarchy uniqueName="[AgeAsOf].[Age-As-Of Day]" caption="Age-As-Of Day" attribute="1" defaultMemberUniqueName="[AgeAsOf].[Age-As-Of Day].[All]" allUniqueName="[AgeAsOf].[Age-As-Of Day].[All]" dimensionUniqueName="[AgeAsOf]" displayFolder="" count="2" memberValueDatatype="20" unbalanced="0" hidden="1">
      <fieldsUsage count="2">
        <fieldUsage x="-1"/>
        <fieldUsage x="4"/>
      </fieldsUsage>
    </cacheHierarchy>
    <cacheHierarchy uniqueName="[AgeAsOf].[Age-As-Of Month]" caption="Age-As-Of Month" attribute="1" defaultMemberUniqueName="[AgeAsOf].[Age-As-Of Month].[All]" allUniqueName="[AgeAsOf].[Age-As-Of Month].[All]" dimensionUniqueName="[AgeAsOf]" displayFolder="" count="2" memberValueDatatype="20" unbalanced="0" hidden="1">
      <fieldsUsage count="2">
        <fieldUsage x="-1"/>
        <fieldUsage x="3"/>
      </fieldsUsage>
    </cacheHierarchy>
    <cacheHierarchy uniqueName="[AgeAsOf].[Age-As-Of Year]" caption="Age-As-Of Year" attribute="1" defaultMemberUniqueName="[AgeAsOf].[Age-As-Of Year].[All]" allUniqueName="[AgeAsOf].[Age-As-Of Year].[All]" dimensionUniqueName="[AgeAsOf]" displayFolder="" count="2" memberValueDatatype="20" unbalanced="0" hidden="1">
      <fieldsUsage count="2">
        <fieldUsage x="-1"/>
        <fieldUsage x="2"/>
      </fieldsUsage>
    </cacheHierarchy>
    <cacheHierarchy uniqueName="[AgingPeriods].[Aging Period]" caption="Aging Period" attribute="1" defaultMemberUniqueName="[AgingPeriods].[Aging Period].[All]" allUniqueName="[AgingPeriods].[Aging Period].[All]" dimensionUniqueName="[AgingPeriods]" displayFolder="" count="0" memberValueDatatype="20" unbalanced="0" hidden="1"/>
    <cacheHierarchy uniqueName="[AgingPeriods].[From]" caption="From" attribute="1" defaultMemberUniqueName="[AgingPeriods].[From].[All]" allUniqueName="[AgingPeriods].[From].[All]" dimensionUniqueName="[AgingPeriods]" displayFolder="" count="0" memberValueDatatype="20" unbalanced="0" hidden="1"/>
    <cacheHierarchy uniqueName="[AgingPeriods].[Name]" caption="Name" attribute="1" defaultMemberUniqueName="[AgingPeriods].[Name].[All]" allUniqueName="[AgingPeriods].[Name].[All]" dimensionUniqueName="[AgingPeriods]" displayFolder="" count="2" memberValueDatatype="130" unbalanced="0" hidden="1">
      <fieldsUsage count="2">
        <fieldUsage x="-1"/>
        <fieldUsage x="6"/>
      </fieldsUsage>
    </cacheHierarchy>
    <cacheHierarchy uniqueName="[AgingPeriods].[To]" caption="To" attribute="1" defaultMemberUniqueName="[AgingPeriods].[To].[All]" allUniqueName="[AgingPeriods].[To].[All]" dimensionUniqueName="[AgingPeriods]" displayFolder="" count="0" memberValueDatatype="20" unbalanced="0" hidden="1"/>
    <cacheHierarchy uniqueName="[APDocuments].[Document Type]" caption="Document Type" attribute="1" defaultMemberUniqueName="[APDocuments].[Document Type].[All]" allUniqueName="[APDocuments].[Document Type].[All]" dimensionUniqueName="[APDocuments]" displayFolder="" count="0" memberValueDatatype="2" unbalanced="0" hidden="1"/>
    <cacheHierarchy uniqueName="[APDocuments].[Original Amount]" caption="Original Amount" attribute="1" defaultMemberUniqueName="[APDocuments].[Original Amount].[All]" allUniqueName="[APDocuments].[Original Amount].[All]" dimensionUniqueName="[APDocuments]" displayFolder="" count="0" memberValueDatatype="5" unbalanced="0" hidden="1"/>
    <cacheHierarchy uniqueName="[APDocuments].[Transaction Type]" caption="Transaction Type" attribute="1" defaultMemberUniqueName="[APDocuments].[Transaction Type].[All]" allUniqueName="[APDocuments].[Transaction Type].[All]" dimensionUniqueName="[APDocuments]" displayFolder="" count="0" memberValueDatatype="2" unbalanced="0" hidden="1"/>
    <cacheHierarchy uniqueName="[APDocuments].[UNIQ]" caption="UNIQ" attribute="1" defaultMemberUniqueName="[APDocuments].[UNIQ].[All]" allUniqueName="[APDocuments].[UNIQ].[All]" dimensionUniqueName="[APDocuments]" displayFolder="" count="0" memberValueDatatype="130" unbalanced="0" hidden="1"/>
    <cacheHierarchy uniqueName="[APPayments].[Document Type]" caption="Document Type" attribute="1" defaultMemberUniqueName="[APPayments].[Document Type].[All]" allUniqueName="[APPayments].[Document Type].[All]" dimensionUniqueName="[APPayments]" displayFolder="" count="0" memberValueDatatype="2" unbalanced="0" hidden="1"/>
    <cacheHierarchy uniqueName="[APPayments].[Receipt Amount]" caption="Receipt Amount" attribute="1" defaultMemberUniqueName="[APPayments].[Receipt Amount].[All]" allUniqueName="[APPayments].[Receipt Amount].[All]" dimensionUniqueName="[APPayments]" displayFolder="" count="0" memberValueDatatype="5" unbalanced="0" hidden="1"/>
    <cacheHierarchy uniqueName="[APPayments].[Transaction Type]" caption="Transaction Type" attribute="1" defaultMemberUniqueName="[APPayments].[Transaction Type].[All]" allUniqueName="[APPayments].[Transaction Type].[All]" dimensionUniqueName="[APPayments]" displayFolder="" count="0" memberValueDatatype="2" unbalanced="0" hidden="1"/>
    <cacheHierarchy uniqueName="[APPayments].[UNIQ]" caption="UNIQ" attribute="1" defaultMemberUniqueName="[APPayments].[UNIQ].[All]" allUniqueName="[APPayments].[UNIQ].[All]" dimensionUniqueName="[APPayments]" displayFolder="" count="0" memberValueDatatype="130" unbalanced="0" hidden="1"/>
    <cacheHierarchy uniqueName="[ARDocuments].[Document Type]" caption="Document Type" attribute="1" defaultMemberUniqueName="[ARDocuments].[Document Type].[All]" allUniqueName="[ARDocuments].[Document Type].[All]" dimensionUniqueName="[ARDocuments]" displayFolder="" count="0" memberValueDatatype="2" unbalanced="0" hidden="1"/>
    <cacheHierarchy uniqueName="[ARDocuments].[Original Amount]" caption="Original Amount" attribute="1" defaultMemberUniqueName="[ARDocuments].[Original Amount].[All]" allUniqueName="[ARDocuments].[Original Amount].[All]" dimensionUniqueName="[ARDocuments]" displayFolder="" count="0" memberValueDatatype="5" unbalanced="0" hidden="1"/>
    <cacheHierarchy uniqueName="[ARDocuments].[Remaining Amount]" caption="Remaining Amount" attribute="1" defaultMemberUniqueName="[ARDocuments].[Remaining Amount].[All]" allUniqueName="[ARDocuments].[Remaining Amount].[All]" dimensionUniqueName="[ARDocuments]" displayFolder="" count="0" memberValueDatatype="5" unbalanced="0" hidden="1"/>
    <cacheHierarchy uniqueName="[ARDocuments].[Transaction Type]" caption="Transaction Type" attribute="1" defaultMemberUniqueName="[ARDocuments].[Transaction Type].[All]" allUniqueName="[ARDocuments].[Transaction Type].[All]" dimensionUniqueName="[ARDocuments]" displayFolder="" count="0" memberValueDatatype="2" unbalanced="0" hidden="1"/>
    <cacheHierarchy uniqueName="[ARDocuments].[UNIQ]" caption="UNIQ" attribute="1" defaultMemberUniqueName="[ARDocuments].[UNIQ].[All]" allUniqueName="[ARDocuments].[UNIQ].[All]" dimensionUniqueName="[ARDocuments]" displayFolder="" count="0" memberValueDatatype="130" unbalanced="0" hidden="1"/>
    <cacheHierarchy uniqueName="[ARReceipts].[Document Type]" caption="Document Type" attribute="1" defaultMemberUniqueName="[ARReceipts].[Document Type].[All]" allUniqueName="[ARReceipts].[Document Type].[All]" dimensionUniqueName="[ARReceipts]" displayFolder="" count="0" memberValueDatatype="2" unbalanced="0" hidden="1"/>
    <cacheHierarchy uniqueName="[ARReceipts].[Receipt Amount]" caption="Receipt Amount" attribute="1" defaultMemberUniqueName="[ARReceipts].[Receipt Amount].[All]" allUniqueName="[ARReceipts].[Receipt Amount].[All]" dimensionUniqueName="[ARReceipts]" displayFolder="" count="0" memberValueDatatype="5" unbalanced="0" hidden="1"/>
    <cacheHierarchy uniqueName="[ARReceipts].[Transaction Type]" caption="Transaction Type" attribute="1" defaultMemberUniqueName="[ARReceipts].[Transaction Type].[All]" allUniqueName="[ARReceipts].[Transaction Type].[All]" dimensionUniqueName="[ARReceipts]" displayFolder="" count="0" memberValueDatatype="2" unbalanced="0" hidden="1"/>
    <cacheHierarchy uniqueName="[ARReceipts].[UNIQ]" caption="UNIQ" attribute="1" defaultMemberUniqueName="[ARReceipts].[UNIQ].[All]" allUniqueName="[ARReceipts].[UNIQ].[All]" dimensionUniqueName="[ARReceipts]" displayFolder="" count="0" memberValueDatatype="130" unbalanced="0" hidden="1"/>
    <cacheHierarchy uniqueName="[Calendar].[DateKey]" caption="DateKey" attribute="1" time="1" defaultMemberUniqueName="[Calendar].[DateKey].[All]" allUniqueName="[Calendar].[DateKey].[All]" dimensionUniqueName="[Calendar]" displayFolder="" count="0" memberValueDatatype="130" unbalanced="0" hidden="1"/>
    <cacheHierarchy uniqueName="[Calendar].[TransDate]" caption="TransDate" attribute="1" time="1" keyAttribute="1" defaultMemberUniqueName="[Calendar].[TransDate].[All]" allUniqueName="[Calendar].[TransDate].[All]" dimensionUniqueName="[Calendar]" displayFolder="" count="0" memberValueDatatype="7" unbalanced="0" hidden="1"/>
    <cacheHierarchy uniqueName="[COA].[Unformatted Account]" caption="Unformatted Account" attribute="1" defaultMemberUniqueName="[COA].[Unformatted Account].[All]" allUniqueName="[COA].[Unformatted Account].[All]" dimensionUniqueName="[COA]" displayFolder="" count="0" memberValueDatatype="130" unbalanced="0" hidden="1"/>
    <cacheHierarchy uniqueName="[DocumentType].[DOCTYPEID]" caption="DOCTYPEID" attribute="1" defaultMemberUniqueName="[DocumentType].[DOCTYPEID].[All]" allUniqueName="[DocumentType].[DOCTYPEID].[All]" dimensionUniqueName="[DocumentType]" displayFolder="" count="0" memberValueDatatype="20" unbalanced="0" hidden="1"/>
    <cacheHierarchy uniqueName="[GL Entries].[Amout]" caption="Amout" attribute="1" defaultMemberUniqueName="[GL Entries].[Amout].[All]" allUniqueName="[GL Entries].[Amout].[All]" dimensionUniqueName="[GL Entries]" displayFolder="" count="0" memberValueDatatype="5" unbalanced="0" hidden="1"/>
    <cacheHierarchy uniqueName="[GL Entries].[Cr]" caption="Cr" attribute="1" defaultMemberUniqueName="[GL Entries].[Cr].[All]" allUniqueName="[GL Entries].[Cr].[All]" dimensionUniqueName="[GL Entries]" displayFolder="" count="0" memberValueDatatype="5" unbalanced="0" hidden="1"/>
    <cacheHierarchy uniqueName="[GL Entries].[DRILLDWNLK]" caption="DRILLDWNLK" attribute="1" defaultMemberUniqueName="[GL Entries].[DRILLDWNLK].[All]" allUniqueName="[GL Entries].[DRILLDWNLK].[All]" dimensionUniqueName="[GL Entries]" displayFolder="" count="0" memberValueDatatype="5" unbalanced="0" hidden="1"/>
    <cacheHierarchy uniqueName="[GL Entries].[Dt]" caption="Dt" attribute="1" defaultMemberUniqueName="[GL Entries].[Dt].[All]" allUniqueName="[GL Entries].[Dt].[All]" dimensionUniqueName="[GL Entries]" displayFolder="" count="0" memberValueDatatype="5" unbalanced="0" hidden="1"/>
    <cacheHierarchy uniqueName="[GL Entries].[Posting Date]" caption="Posting Date" attribute="1" time="1" defaultMemberUniqueName="[GL Entries].[Posting Date].[All]" allUniqueName="[GL Entries].[Posting Date].[All]" dimensionUniqueName="[GL Entries]" displayFolder="" count="0" memberValueDatatype="7" unbalanced="0" hidden="1"/>
    <cacheHierarchy uniqueName="[GL Entries].[Quantity]" caption="Quantity" attribute="1" defaultMemberUniqueName="[GL Entries].[Quantity].[All]" allUniqueName="[GL Entries].[Quantity].[All]" dimensionUniqueName="[GL Entries]" displayFolder="" count="0" memberValueDatatype="5" unbalanced="0" hidden="1"/>
    <cacheHierarchy uniqueName="[GL Entries].[Unformatted Account]" caption="Unformatted Account" attribute="1" defaultMemberUniqueName="[GL Entries].[Unformatted Account].[All]" allUniqueName="[GL Entries].[Unformatted Account].[All]" dimensionUniqueName="[GL Entries]" displayFolder="" count="0" memberValueDatatype="130" unbalanced="0" hidden="1"/>
    <cacheHierarchy uniqueName="[OpenBAL].[OPENBAL]" caption="OPENBAL" attribute="1" defaultMemberUniqueName="[OpenBAL].[OPENBAL].[All]" allUniqueName="[OpenBAL].[OPENBAL].[All]" dimensionUniqueName="[OpenBAL]" displayFolder="" count="0" memberValueDatatype="5" unbalanced="0" hidden="1"/>
    <cacheHierarchy uniqueName="[OpenBAL].[Unformatted Account]" caption="Unformatted Account" attribute="1" defaultMemberUniqueName="[OpenBAL].[Unformatted Account].[All]" allUniqueName="[OpenBAL].[Unformatted Account].[All]" dimensionUniqueName="[OpenBAL]" displayFolder="" count="0" memberValueDatatype="130" unbalanced="0" hidden="1"/>
    <cacheHierarchy uniqueName="[TimeCalc].[CALCID]" caption="CALCID" attribute="1" defaultMemberUniqueName="[TimeCalc].[CALCID].[All]" allUniqueName="[TimeCalc].[CALCID].[All]" dimensionUniqueName="[TimeCalc]" displayFolder="" count="0" memberValueDatatype="20" unbalanced="0" hidden="1"/>
    <cacheHierarchy uniqueName="[TimeCalc].[COMPID]" caption="COMPID" attribute="1" defaultMemberUniqueName="[TimeCalc].[COMPID].[All]" allUniqueName="[TimeCalc].[COMPID].[All]" dimensionUniqueName="[TimeCalc]" displayFolder="" count="0" memberValueDatatype="20" unbalanced="0" hidden="1"/>
    <cacheHierarchy uniqueName="[TransactionType].[TRXTYPEID]" caption="TRXTYPEID" attribute="1" defaultMemberUniqueName="[TransactionType].[TRXTYPEID].[All]" allUniqueName="[TransactionType].[TRXTYPEID].[All]" dimensionUniqueName="[TransactionType]" displayFolder="" count="0" memberValueDatatype="20" unbalanced="0" hidden="1"/>
    <cacheHierarchy uniqueName="[Measures].[Document Amount]" caption="Document Amount" measure="1" displayFolder="" measureGroup="ARDocuments" count="0"/>
    <cacheHierarchy uniqueName="[Measures].[Payment Amount]" caption="Payment Amount" measure="1" displayFolder="" measureGroup="ARReceipts" count="0"/>
    <cacheHierarchy uniqueName="[Measures].[Document Balance]" caption="Document Balance" measure="1" displayFolder="" measureGroup="ARDocuments" count="0"/>
    <cacheHierarchy uniqueName="[Measures].[Aged Balance]" caption="Aged Balance" measure="1" displayFolder="" measureGroup="ARDocuments" count="0" oneField="1">
      <fieldsUsage count="1">
        <fieldUsage x="5"/>
      </fieldsUsage>
    </cacheHierarchy>
    <cacheHierarchy uniqueName="[Measures].[MATBilling]" caption="MATBilling" measure="1" displayFolder="" measureGroup="ARDocuments" count="0"/>
    <cacheHierarchy uniqueName="[Measures].[DSO]" caption="DSO" measure="1" displayFolder="" measureGroup="ARDocuments" count="0"/>
    <cacheHierarchy uniqueName="[Measures].[AP Document Amount]" caption="AP Document Amount" measure="1" displayFolder="" measureGroup="APDocuments" count="0"/>
    <cacheHierarchy uniqueName="[Measures].[AP Payment Amount]" caption="AP Payment Amount" measure="1" displayFolder="" measureGroup="APPayments" count="0"/>
    <cacheHierarchy uniqueName="[Measures].[AP Document Balance]" caption="AP Document Balance" measure="1" displayFolder="" measureGroup="APDocuments" count="0"/>
    <cacheHierarchy uniqueName="[Measures].[AP Aged Balance]" caption="AP Aged Balance" measure="1" displayFolder="" measureGroup="APDocuments" count="0"/>
    <cacheHierarchy uniqueName="[Measures].[AP MATInvoice]" caption="AP MATInvoice" measure="1" displayFolder="" measureGroup="APDocuments" count="0"/>
    <cacheHierarchy uniqueName="[Measures].[DPO]" caption="DPO" measure="1" displayFolder="" measureGroup="APDocuments" count="0"/>
    <cacheHierarchy uniqueName="[Measures].[Transaction Amount]" caption="Transaction Amount" measure="1" displayFolder="" measureGroup="ARDocuments" count="0"/>
    <cacheHierarchy uniqueName="[Measures].[AP Transaction Amount]" caption="AP Transaction Amount" measure="1" displayFolder="" measureGroup="APDocuments" count="0"/>
    <cacheHierarchy uniqueName="[Measures].[Transaction Amount Pmt]" caption="Transaction Amount Pmt" measure="1" displayFolder="" measureGroup="ARReceipts" count="0"/>
    <cacheHierarchy uniqueName="[Measures].[Transaction Count]" caption="Transaction Count" measure="1" displayFolder="" measureGroup="ARDocuments" count="0"/>
    <cacheHierarchy uniqueName="[Measures].[Transaction Pmt Count]" caption="Transaction Pmt Count" measure="1" displayFolder="" measureGroup="ARReceipts" count="0"/>
    <cacheHierarchy uniqueName="[Measures].[Transaction Amount YTD]" caption="Transaction Amount YTD" measure="1" displayFolder="" measureGroup="ARDocuments" count="0"/>
    <cacheHierarchy uniqueName="[Measures].[Transaction Count YTD]" caption="Transaction Count YTD" measure="1" displayFolder="" measureGroup="ARDocuments" count="0"/>
    <cacheHierarchy uniqueName="[Measures].[Transaction Amount Pmt YTD]" caption="Transaction Amount Pmt YTD" measure="1" displayFolder="" measureGroup="ARReceipts" count="0"/>
    <cacheHierarchy uniqueName="[Measures].[Transaction Pmt Count YTD]" caption="Transaction Pmt Count YTD" measure="1" displayFolder="" measureGroup="ARReceipts" count="0"/>
    <cacheHierarchy uniqueName="[Measures].[AP Transaction Count]" caption="AP Transaction Count" measure="1" displayFolder="" measureGroup="APDocuments" count="0"/>
    <cacheHierarchy uniqueName="[Measures].[AP Transaction Amount Pmt]" caption="AP Transaction Amount Pmt" measure="1" displayFolder="" measureGroup="APPayments" count="0"/>
    <cacheHierarchy uniqueName="[Measures].[AP Transaction Pmt Count]" caption="AP Transaction Pmt Count" measure="1" displayFolder="" measureGroup="APPayments" count="0"/>
    <cacheHierarchy uniqueName="[Measures].[AP Payment Amount YTD]" caption="AP Payment Amount YTD" measure="1" displayFolder="" measureGroup="APPayments" count="0"/>
    <cacheHierarchy uniqueName="[Measures].[AP Transaction Amount YTD]" caption="AP Transaction Amount YTD" measure="1" displayFolder="" measureGroup="APDocuments" count="0"/>
    <cacheHierarchy uniqueName="[Measures].[AP Transaction Count YTD]" caption="AP Transaction Count YTD" measure="1" displayFolder="" measureGroup="APDocuments" count="0"/>
    <cacheHierarchy uniqueName="[Measures].[AP Transaction Pmt Count YTD]" caption="AP Transaction Pmt Count YTD" measure="1" displayFolder="" measureGroup="APPayments" count="0"/>
    <cacheHierarchy uniqueName="[Measures].[CY NET]" caption="CY NET" measure="1" displayFolder="" measureGroup="GL Entries" count="0"/>
    <cacheHierarchy uniqueName="[Measures].[CY QTD]" caption="CY QTD" measure="1" displayFolder="" measureGroup="GL Entries" count="0"/>
    <cacheHierarchy uniqueName="[Measures].[CY YTD]" caption="CY YTD" measure="1" displayFolder="" measureGroup="GL Entries" count="0"/>
    <cacheHierarchy uniqueName="[Measures].[LY NET]" caption="LY NET" measure="1" displayFolder="" measureGroup="GL Entries" count="0"/>
    <cacheHierarchy uniqueName="[Measures].[LY QTD]" caption="LY QTD" measure="1" displayFolder="" measureGroup="GL Entries" count="0"/>
    <cacheHierarchy uniqueName="[Measures].[LY YTD]" caption="LY YTD" measure="1" displayFolder="" measureGroup="GL Entries" count="0"/>
    <cacheHierarchy uniqueName="[Measures].[Total]" caption="Total" measure="1" displayFolder="" measureGroup="GL Entries" count="0"/>
    <cacheHierarchy uniqueName="[Measures].[BGT NET]" caption="BGT NET" measure="1" displayFolder="" measureGroup="Actual Budget" count="0"/>
    <cacheHierarchy uniqueName="[Measures].[BGT QTD]" caption="BGT QTD" measure="1" displayFolder="" measureGroup="Actual Budget" count="0"/>
    <cacheHierarchy uniqueName="[Measures].[BGT YTD]" caption="BGT YTD" measure="1" displayFolder="" measureGroup="Actual Budget" count="0"/>
    <cacheHierarchy uniqueName="[Measures].[CY BAL]" caption="CY BAL" measure="1" displayFolder="" measureGroup="Actual Budget" count="0"/>
    <cacheHierarchy uniqueName="[Measures].[LY BAL]" caption="LY BAL" measure="1" displayFolder="" measureGroup="Actual Budget" count="0"/>
    <cacheHierarchy uniqueName="[Measures].[YOY NET %]" caption="YOY NET %" measure="1" displayFolder="" measureGroup="GL Entries" count="0"/>
    <cacheHierarchy uniqueName="[Measures].[YOY NET $]" caption="YOY NET $" measure="1" displayFolder="" measureGroup="GL Entries" count="0"/>
    <cacheHierarchy uniqueName="[Measures].[YOY BAL $]" caption="YOY BAL $" measure="1" displayFolder="" measureGroup="Actual Budget" count="0"/>
    <cacheHierarchy uniqueName="[Measures].[YOY QTD $]" caption="YOY QTD $" measure="1" displayFolder="" measureGroup="GL Entries" count="0"/>
    <cacheHierarchy uniqueName="[Measures].[YOY YTD $]" caption="YOY YTD $" measure="1" displayFolder="" measureGroup="GL Entries" count="0"/>
    <cacheHierarchy uniqueName="[Measures].[AvB NET $]" caption="AvB NET $" measure="1" displayFolder="" measureGroup="GL Entries" count="0"/>
    <cacheHierarchy uniqueName="[Measures].[AvB QTD $]" caption="AvB QTD $" measure="1" displayFolder="" measureGroup="GL Entries" count="0"/>
    <cacheHierarchy uniqueName="[Measures].[AvB YTD $]" caption="AvB YTD $" measure="1" displayFolder="" measureGroup="GL Entries" count="0"/>
    <cacheHierarchy uniqueName="[Measures].[AvB QTD %]" caption="AvB QTD %" measure="1" displayFolder="" measureGroup="GL Entries" count="0"/>
    <cacheHierarchy uniqueName="[Measures].[AvB NET %]" caption="AvB NET %" measure="1" displayFolder="" measureGroup="GL Entries" count="0"/>
    <cacheHierarchy uniqueName="[Measures].[AvB YTD %]" caption="AvB YTD %" measure="1" displayFolder="" measureGroup="GL Entries" count="0"/>
    <cacheHierarchy uniqueName="[Measures].[YOY QTD %]" caption="YOY QTD %" measure="1" displayFolder="" measureGroup="GL Entries" count="0"/>
    <cacheHierarchy uniqueName="[Measures].[YOY YTD %]" caption="YOY YTD %" measure="1" displayFolder="" measureGroup="GL Entries" count="0"/>
    <cacheHierarchy uniqueName="[Measures].[YOY BAL %]" caption="YOY BAL %" measure="1" displayFolder="" measureGroup="Actual Budget" count="0"/>
    <cacheHierarchy uniqueName="[Measures].[AP Aged Cash Requirements]" caption="AP Aged Cash Requirements" measure="1" displayFolder="" measureGroup="APDocuments" count="0"/>
    <cacheHierarchy uniqueName="[Measures].[AP Current Amount]" caption="AP Current Amount" measure="1" displayFolder="" measureGroup="APDocuments" count="0"/>
    <cacheHierarchy uniqueName="[Measures].[Days Over]" caption="Days Over" measure="1" displayFolder="" measureGroup="ARDocuments" count="0"/>
    <cacheHierarchy uniqueName="[Measures].[AP Days Over]" caption="AP Days Over" measure="1" displayFolder="" measureGroup="APDocuments" count="0"/>
    <cacheHierarchy uniqueName="[Measures].[Current Amount]" caption="Current Amount" measure="1" displayFolder="" measureGroup="ARDocuments" count="0"/>
    <cacheHierarchy uniqueName="[Measures].[Debit]" caption="Debit" measure="1" displayFolder="" measureGroup="GL Entries" count="0"/>
    <cacheHierarchy uniqueName="[Measures].[Credit]" caption="Credit" measure="1" displayFolder="" measureGroup="GL Entries" count="0"/>
    <cacheHierarchy uniqueName="[Measures].[Aged Receivable]" caption="Aged Receivable" measure="1" displayFolder="" measureGroup="ARDocuments" count="0"/>
    <cacheHierarchy uniqueName="[Measures].[__XL_Count Calendar]" caption="__XL_Count Calendar" measure="1" displayFolder="" measureGroup="Calendar" count="0" hidden="1"/>
    <cacheHierarchy uniqueName="[Measures].[_Count ARDocuments]" caption="_Count ARDocuments" measure="1" displayFolder="" measureGroup="ARDocuments" count="0" hidden="1"/>
    <cacheHierarchy uniqueName="[Measures].[_Count ARReceipts]" caption="_Count ARReceipts" measure="1" displayFolder="" measureGroup="ARReceipts" count="0" hidden="1"/>
    <cacheHierarchy uniqueName="[Measures].[__XL_Count AgeAsOf]" caption="__XL_Count AgeAsOf" measure="1" displayFolder="" measureGroup="AgeAsOf" count="0" hidden="1"/>
    <cacheHierarchy uniqueName="[Measures].[_Count Customer Group]" caption="_Count Customer Group" measure="1" displayFolder="" measureGroup="Customer Group" count="0" hidden="1"/>
    <cacheHierarchy uniqueName="[Measures].[_Count Customers]" caption="_Count Customers" measure="1" displayFolder="" measureGroup="Customers" count="0" hidden="1"/>
    <cacheHierarchy uniqueName="[Measures].[__XL_Count TransactionType]" caption="__XL_Count TransactionType" measure="1" displayFolder="" measureGroup="TransactionType" count="0" hidden="1"/>
    <cacheHierarchy uniqueName="[Measures].[__XL_Count DocumentType]" caption="__XL_Count DocumentType" measure="1" displayFolder="" measureGroup="DocumentType" count="0" hidden="1"/>
    <cacheHierarchy uniqueName="[Measures].[__XL_Count AgingPeriods]" caption="__XL_Count AgingPeriods" measure="1" displayFolder="" measureGroup="AgingPeriods" count="0" hidden="1"/>
    <cacheHierarchy uniqueName="[Measures].[_Count APDocuments]" caption="_Count APDocuments" measure="1" displayFolder="" measureGroup="APDocuments" count="0" hidden="1"/>
    <cacheHierarchy uniqueName="[Measures].[_Count APPayments]" caption="_Count APPayments" measure="1" displayFolder="" measureGroup="APPayments" count="0" hidden="1"/>
    <cacheHierarchy uniqueName="[Measures].[_Count Vendor Group]" caption="_Count Vendor Group" measure="1" displayFolder="" measureGroup="Vendor Group" count="0" hidden="1"/>
    <cacheHierarchy uniqueName="[Measures].[_Count Vendor]" caption="_Count Vendor" measure="1" displayFolder="" measureGroup="Vendor" count="0" hidden="1"/>
    <cacheHierarchy uniqueName="[Measures].[_Count COA]" caption="_Count COA" measure="1" displayFolder="" measureGroup="COA" count="0" hidden="1"/>
    <cacheHierarchy uniqueName="[Measures].[_Count Actual Budget]" caption="_Count Actual Budget" measure="1" displayFolder="" measureGroup="Actual Budget" count="0" hidden="1"/>
    <cacheHierarchy uniqueName="[Measures].[_Count GL Entries]" caption="_Count GL Entries" measure="1" displayFolder="" measureGroup="GL Entries" count="0" hidden="1"/>
    <cacheHierarchy uniqueName="[Measures].[__XL_Count TimeCalc]" caption="__XL_Count TimeCalc" measure="1" displayFolder="" measureGroup="TimeCalc" count="0" hidden="1"/>
    <cacheHierarchy uniqueName="[Measures].[_Count OpenBAL]" caption="_Count OpenBAL" measure="1" displayFolder="" measureGroup="OpenBAL" count="0" hidden="1"/>
    <cacheHierarchy uniqueName="[Measures].[__XL_Count of Models]" caption="__XL_Count of Models" measure="1" displayFolder="" count="0" hidden="1"/>
    <cacheHierarchy uniqueName="[Measures].[Last Date]" caption="Last Date" measure="1" displayFolder="" measureGroup="Calendar" count="0" hidden="1"/>
    <cacheHierarchy uniqueName="[Measures].[Last Date AagAsOf]" caption="Last Date AagAsOf" measure="1" displayFolder="" measureGroup="AgeAsOf" count="0" hidden="1"/>
    <cacheHierarchy uniqueName="[Measures].[CALC_ID]" caption="CALC_ID" measure="1" displayFolder="" measureGroup="TimeCalc" count="0" hidden="1"/>
    <cacheHierarchy uniqueName="[Measures].[COMP_ID]" caption="COMP_ID" measure="1" displayFolder="" measureGroup="TimeCalc" count="0" hidden="1"/>
    <cacheHierarchy uniqueName="[Measures].[Account Description]" caption="Account Description" measure="1" displayFolder="" measureGroup="COA" count="0" hidden="1"/>
    <cacheHierarchy uniqueName="[Measures].[Account Nbr]" caption="Account Nbr" measure="1" displayFolder="" measureGroup="COA" count="0" hidden="1"/>
  </cacheHierarchies>
  <kpis count="0"/>
  <dimensions count="15">
    <dimension name="APDocuments" uniqueName="[APDocuments]" caption="APDocuments"/>
    <dimension name="APPayments" uniqueName="[APPayments]" caption="APPayments"/>
    <dimension name="ARDocuments" uniqueName="[ARDocuments]" caption="ARDocuments"/>
    <dimension name="ARReceipts" uniqueName="[ARReceipts]" caption="ARReceipts"/>
    <dimension name="Calendar" uniqueName="[Calendar]" caption="Calendar"/>
    <dimension name="COA" uniqueName="[COA]" caption="COA"/>
    <dimension name="Customer Group" uniqueName="[Customer Group]" caption="Customer Group"/>
    <dimension name="Customers" uniqueName="[Customers]" caption="Customers"/>
    <dimension name="DocumentType" uniqueName="[DocumentType]" caption="DocumentType"/>
    <dimension name="GL Entries" uniqueName="[GL Entries]" caption="GL Entries"/>
    <dimension measure="1" name="Measures" uniqueName="[Measures]" caption="Measures"/>
    <dimension name="TimeCalc" uniqueName="[TimeCalc]" caption="TimeCalc"/>
    <dimension name="TransactionType" uniqueName="[TransactionType]" caption="TransactionType"/>
    <dimension name="Vendor" uniqueName="[Vendor]" caption="Vendor"/>
    <dimension name="Vendor Group" uniqueName="[Vendor Group]" caption="Vendor Group"/>
  </dimensions>
  <measureGroups count="18">
    <measureGroup name="Actual Budget" caption="Actual Budget"/>
    <measureGroup name="AgeAsOf" caption="AgeAsOf"/>
    <measureGroup name="AgingPeriods" caption="AgingPeriods"/>
    <measureGroup name="APDocuments" caption="APDocuments"/>
    <measureGroup name="APPayments" caption="APPayments"/>
    <measureGroup name="ARDocuments" caption="ARDocuments"/>
    <measureGroup name="ARReceipts" caption="ARReceipts"/>
    <measureGroup name="Calendar" caption="Calendar"/>
    <measureGroup name="COA" caption="COA"/>
    <measureGroup name="Customer Group" caption="Customer Group"/>
    <measureGroup name="Customers" caption="Customers"/>
    <measureGroup name="DocumentType" caption="DocumentType"/>
    <measureGroup name="GL Entries" caption="GL Entries"/>
    <measureGroup name="OpenBAL" caption="OpenBAL"/>
    <measureGroup name="TimeCalc" caption="TimeCalc"/>
    <measureGroup name="TransactionType" caption="TransactionType"/>
    <measureGroup name="Vendor" caption="Vendor"/>
    <measureGroup name="Vendor Group" caption="Vendor Group"/>
  </measureGroups>
  <maps count="43">
    <map measureGroup="0" dimension="4"/>
    <map measureGroup="0" dimension="5"/>
    <map measureGroup="3" dimension="0"/>
    <map measureGroup="3" dimension="4"/>
    <map measureGroup="3" dimension="8"/>
    <map measureGroup="3" dimension="12"/>
    <map measureGroup="3" dimension="13"/>
    <map measureGroup="3" dimension="14"/>
    <map measureGroup="4" dimension="0"/>
    <map measureGroup="4" dimension="1"/>
    <map measureGroup="4" dimension="4"/>
    <map measureGroup="4" dimension="8"/>
    <map measureGroup="4" dimension="12"/>
    <map measureGroup="4" dimension="13"/>
    <map measureGroup="4" dimension="14"/>
    <map measureGroup="5" dimension="2"/>
    <map measureGroup="5" dimension="4"/>
    <map measureGroup="5" dimension="6"/>
    <map measureGroup="5" dimension="7"/>
    <map measureGroup="5" dimension="8"/>
    <map measureGroup="5" dimension="12"/>
    <map measureGroup="6" dimension="2"/>
    <map measureGroup="6" dimension="3"/>
    <map measureGroup="6" dimension="4"/>
    <map measureGroup="6" dimension="6"/>
    <map measureGroup="6" dimension="7"/>
    <map measureGroup="6" dimension="8"/>
    <map measureGroup="6" dimension="12"/>
    <map measureGroup="7" dimension="4"/>
    <map measureGroup="8" dimension="5"/>
    <map measureGroup="9" dimension="6"/>
    <map measureGroup="10" dimension="6"/>
    <map measureGroup="10" dimension="7"/>
    <map measureGroup="11" dimension="8"/>
    <map measureGroup="12" dimension="4"/>
    <map measureGroup="12" dimension="5"/>
    <map measureGroup="12" dimension="9"/>
    <map measureGroup="13" dimension="5"/>
    <map measureGroup="14" dimension="11"/>
    <map measureGroup="15" dimension="12"/>
    <map measureGroup="16" dimension="13"/>
    <map measureGroup="16" dimension="14"/>
    <map measureGroup="17" dimension="1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tony" refreshedDate="41493.607853125002" createdVersion="5" refreshedVersion="5" minRefreshableVersion="3" recordCount="0" supportSubquery="1" supportAdvancedDrill="1">
  <cacheSource type="external" connectionId="8"/>
  <cacheFields count="11">
    <cacheField name="[DocumentType].[Document Type].[Document Type]" caption="Document Type" numFmtId="0" hierarchy="108" level="1">
      <sharedItems count="6">
        <s v="Invoice"/>
        <s v="Debit Note"/>
        <s v="Credit Note"/>
        <s v="Prepayment"/>
        <s v="Receipt/Payment"/>
        <s v="Adjustment"/>
      </sharedItems>
      <extLst>
        <ext xmlns:x15="http://schemas.microsoft.com/office/spreadsheetml/2010/11/main" uri="{4F2E5C28-24EA-4eb8-9CBF-B6C8F9C3D259}">
          <x15:cachedUniqueNames>
            <x15:cachedUniqueName index="0" name="[DocumentType].[Document Type].&amp;[Invoice]"/>
            <x15:cachedUniqueName index="1" name="[DocumentType].[Document Type].&amp;[Debit Note]"/>
            <x15:cachedUniqueName index="2" name="[DocumentType].[Document Type].&amp;[Credit Note]"/>
            <x15:cachedUniqueName index="3" name="[DocumentType].[Document Type].&amp;[Prepayment]"/>
            <x15:cachedUniqueName index="4" name="[DocumentType].[Document Type].&amp;[Receipt/Payment]"/>
            <x15:cachedUniqueName index="5" name="[DocumentType].[Document Type].&amp;[Adjustment]"/>
          </x15:cachedUniqueNames>
        </ext>
      </extLst>
    </cacheField>
    <cacheField name="[Measures].[AP Transaction Amount]" caption="AP Transaction Amount" numFmtId="0" hierarchy="205" level="32767"/>
    <cacheField name="[Measures].[AP Transaction Count]" caption="AP Transaction Count" numFmtId="0" hierarchy="213" level="32767"/>
    <cacheField name="[Measures].[AP Transaction Amount Pmt]" caption="AP Transaction Amount Pmt" numFmtId="0" hierarchy="214" level="32767"/>
    <cacheField name="[Measures].[AP Transaction Pmt Count]" caption="AP Transaction Pmt Count" numFmtId="0" hierarchy="215" level="32767"/>
    <cacheField name="[Measures].[AP Payment Amount YTD]" caption="AP Payment Amount YTD" numFmtId="0" hierarchy="216" level="32767"/>
    <cacheField name="[Measures].[AP Transaction Amount YTD]" caption="AP Transaction Amount YTD" numFmtId="0" hierarchy="217" level="32767"/>
    <cacheField name="[Measures].[AP Transaction Count YTD]" caption="AP Transaction Count YTD" numFmtId="0" hierarchy="218" level="32767"/>
    <cacheField name="[Measures].[AP Transaction Pmt Count YTD]" caption="AP Transaction Pmt Count YTD" numFmtId="0" hierarchy="219" level="32767"/>
    <cacheField name="[Calendar].[CalendarYear].[CalendarYear]" caption="CalendarYear" numFmtId="0" hierarchy="60" level="1">
      <sharedItems containsSemiMixedTypes="0" containsNonDate="0" containsString="0"/>
    </cacheField>
    <cacheField name="[Calendar].[MonthOfYear].[MonthOfYear]" caption="MonthOfYear" numFmtId="0" hierarchy="69" level="1">
      <sharedItems containsSemiMixedTypes="0" containsNonDate="0" containsString="0"/>
    </cacheField>
  </cacheFields>
  <cacheHierarchies count="279">
    <cacheHierarchy uniqueName="[APDocuments].[AccountSet]" caption="AccountSet" attribute="1" defaultMemberUniqueName="[APDocuments].[AccountSet].[All]" allUniqueName="[APDocuments].[AccountSet].[All]" dimensionUniqueName="[APDocuments]" displayFolder="" count="0" memberValueDatatype="130" unbalanced="0"/>
    <cacheHierarchy uniqueName="[APDocuments].[Batch]" caption="Batch" attribute="1" defaultMemberUniqueName="[APDocuments].[Batch].[All]" allUniqueName="[APDocuments].[Batch].[All]" dimensionUniqueName="[APDocuments]" displayFolder="" count="0" memberValueDatatype="5" unbalanced="0"/>
    <cacheHierarchy uniqueName="[APDocuments].[Batch Type]" caption="Batch Type" attribute="1" defaultMemberUniqueName="[APDocuments].[Batch Type].[All]" allUniqueName="[APDocuments].[Batch Type].[All]" dimensionUniqueName="[APDocuments]" displayFolder="" count="0" memberValueDatatype="130" unbalanced="0"/>
    <cacheHierarchy uniqueName="[APDocuments].[Document Date]" caption="Document Date" attribute="1" time="1" defaultMemberUniqueName="[APDocuments].[Document Date].[All]" allUniqueName="[APDocuments].[Document Date].[All]" dimensionUniqueName="[APDocuments]" displayFolder="" count="0" memberValueDatatype="7" unbalanced="0"/>
    <cacheHierarchy uniqueName="[APDocuments].[Document Number]" caption="Document Number" attribute="1" defaultMemberUniqueName="[APDocuments].[Document Number].[All]" allUniqueName="[APDocuments].[Document Number].[All]" dimensionUniqueName="[APDocuments]" displayFolder="" count="0" memberValueDatatype="130" unbalanced="0"/>
    <cacheHierarchy uniqueName="[APDocuments].[Due Date]" caption="Due Date" attribute="1" time="1" defaultMemberUniqueName="[APDocuments].[Due Date].[All]" allUniqueName="[APDocuments].[Due Date].[All]" dimensionUniqueName="[APDocuments]" displayFolder="" count="0" memberValueDatatype="7" unbalanced="0"/>
    <cacheHierarchy uniqueName="[APDocuments].[Entry]" caption="Entry" attribute="1" defaultMemberUniqueName="[APDocuments].[Entry].[All]" allUniqueName="[APDocuments].[Entry].[All]" dimensionUniqueName="[APDocuments]" displayFolder="" count="0" memberValueDatatype="5" unbalanced="0"/>
    <cacheHierarchy uniqueName="[APDocuments].[Fully Paid]" caption="Fully Paid" attribute="1" defaultMemberUniqueName="[APDocuments].[Fully Paid].[All]" allUniqueName="[APDocuments].[Fully Paid].[All]" dimensionUniqueName="[APDocuments]" displayFolder="" count="0" memberValueDatatype="130" unbalanced="0"/>
    <cacheHierarchy uniqueName="[APDocuments].[Payment Number]" caption="Payment Number" attribute="1" defaultMemberUniqueName="[APDocuments].[Payment Number].[All]" allUniqueName="[APDocuments].[Payment Number].[All]" dimensionUniqueName="[APDocuments]" displayFolder="" count="0" memberValueDatatype="5" unbalanced="0"/>
    <cacheHierarchy uniqueName="[APDocuments].[Posting Date]" caption="Posting Date" attribute="1" time="1" defaultMemberUniqueName="[APDocuments].[Posting Date].[All]" allUniqueName="[APDocuments].[Posting Date].[All]" dimensionUniqueName="[APDocuments]" displayFolder="" count="0" memberValueDatatype="7" unbalanced="0"/>
    <cacheHierarchy uniqueName="[APDocuments].[Posting Sequence]" caption="Posting Sequence" attribute="1" defaultMemberUniqueName="[APDocuments].[Posting Sequence].[All]" allUniqueName="[APDocuments].[Posting Sequence].[All]" dimensionUniqueName="[APDocuments]" displayFolder="" count="0" memberValueDatatype="5" unbalanced="0"/>
    <cacheHierarchy uniqueName="[APDocuments].[Remaining Amount]" caption="Remaining Amount" attribute="1" defaultMemberUniqueName="[APDocuments].[Remaining Amount].[All]" allUniqueName="[APDocuments].[Remaining Amount].[All]" dimensionUniqueName="[APDocuments]" displayFolder="" count="0" memberValueDatatype="5" unbalanced="0"/>
    <cacheHierarchy uniqueName="[APDocuments].[Remit-To Location]" caption="Remit-To Location" attribute="1" defaultMemberUniqueName="[APDocuments].[Remit-To Location].[All]" allUniqueName="[APDocuments].[Remit-To Location].[All]" dimensionUniqueName="[APDocuments]" displayFolder="" count="0" memberValueDatatype="130" unbalanced="0"/>
    <cacheHierarchy uniqueName="[APDocuments].[Source Application]" caption="Source Application" attribute="1" defaultMemberUniqueName="[APDocuments].[Source Application].[All]" allUniqueName="[APDocuments].[Source Application].[All]" dimensionUniqueName="[APDocuments]" displayFolder="" count="0" memberValueDatatype="130" unbalanced="0"/>
    <cacheHierarchy uniqueName="[APDocuments].[Terms]" caption="Terms" attribute="1" defaultMemberUniqueName="[APDocuments].[Terms].[All]" allUniqueName="[APDocuments].[Terms].[All]" dimensionUniqueName="[APDocuments]" displayFolder="" count="0" memberValueDatatype="130" unbalanced="0"/>
    <cacheHierarchy uniqueName="[APDocuments].[Vendor Number]" caption="Vendor Number" attribute="1" defaultMemberUniqueName="[APDocuments].[Vendor Number].[All]" allUniqueName="[APDocuments].[Vendor Number].[All]" dimensionUniqueName="[APDocuments]" displayFolder="" count="0" memberValueDatatype="130" unbalanced="0"/>
    <cacheHierarchy uniqueName="[APPayments].[Bank Code]" caption="Bank Code" attribute="1" defaultMemberUniqueName="[APPayments].[Bank Code].[All]" allUniqueName="[APPayments].[Bank Code].[All]" dimensionUniqueName="[APPayments]" displayFolder="" count="0" memberValueDatatype="130" unbalanced="0"/>
    <cacheHierarchy uniqueName="[APPayments].[Batch Number]" caption="Batch Number" attribute="1" defaultMemberUniqueName="[APPayments].[Batch Number].[All]" allUniqueName="[APPayments].[Batch Number].[All]" dimensionUniqueName="[APPayments]" displayFolder="" count="0" memberValueDatatype="5" unbalanced="0"/>
    <cacheHierarchy uniqueName="[APPayments].[Check Date]" caption="Check Date" attribute="1" time="1" defaultMemberUniqueName="[APPayments].[Check Date].[All]" allUniqueName="[APPayments].[Check Date].[All]" dimensionUniqueName="[APPayments]" displayFolder="" count="0" memberValueDatatype="7" unbalanced="0"/>
    <cacheHierarchy uniqueName="[APPayments].[Check No]" caption="Check No" attribute="1" defaultMemberUniqueName="[APPayments].[Check No].[All]" allUniqueName="[APPayments].[Check No].[All]" dimensionUniqueName="[APPayments]" displayFolder="" count="0" memberValueDatatype="130" unbalanced="0"/>
    <cacheHierarchy uniqueName="[APPayments].[Document Number]" caption="Document Number" attribute="1" defaultMemberUniqueName="[APPayments].[Document Number].[All]" allUniqueName="[APPayments].[Document Number].[All]" dimensionUniqueName="[APPayments]" displayFolder="" count="0" memberValueDatatype="130" unbalanced="0"/>
    <cacheHierarchy uniqueName="[APPayments].[Entry Number]" caption="Entry Number" attribute="1" defaultMemberUniqueName="[APPayments].[Entry Number].[All]" allUniqueName="[APPayments].[Entry Number].[All]" dimensionUniqueName="[APPayments]" displayFolder="" count="0" memberValueDatatype="5" unbalanced="0"/>
    <cacheHierarchy uniqueName="[APPayments].[Payment Number]" caption="Payment Number" attribute="1" defaultMemberUniqueName="[APPayments].[Payment Number].[All]" allUniqueName="[APPayments].[Payment Number].[All]" dimensionUniqueName="[APPayments]" displayFolder="" count="0" memberValueDatatype="5" unbalanced="0"/>
    <cacheHierarchy uniqueName="[APPayments].[Posting Date]" caption="Posting Date" attribute="1" time="1" defaultMemberUniqueName="[APPayments].[Posting Date].[All]" allUniqueName="[APPayments].[Posting Date].[All]" dimensionUniqueName="[APPayments]" displayFolder="" count="0" memberValueDatatype="7" unbalanced="0"/>
    <cacheHierarchy uniqueName="[APPayments].[Sequence No]" caption="Sequence No" attribute="1" defaultMemberUniqueName="[APPayments].[Sequence No].[All]" allUniqueName="[APPayments].[Sequence No].[All]" dimensionUniqueName="[APPayments]" displayFolder="" count="0" memberValueDatatype="5" unbalanced="0"/>
    <cacheHierarchy uniqueName="[APPayments].[Src Doc Typ]" caption="Src Doc Typ" attribute="1" defaultMemberUniqueName="[APPayments].[Src Doc Typ].[All]" allUniqueName="[APPayments].[Src Doc Typ].[All]" dimensionUniqueName="[APPayments]" displayFolder="" count="0" memberValueDatatype="20" unbalanced="0"/>
    <cacheHierarchy uniqueName="[APPayments].[Vendor Number]" caption="Vendor Number" attribute="1" defaultMemberUniqueName="[APPayments].[Vendor Number].[All]" allUniqueName="[APPayments].[Vendor Number].[All]" dimensionUniqueName="[APPayments]" displayFolder="" count="0" memberValueDatatype="130" unbalanced="0"/>
    <cacheHierarchy uniqueName="[ARDocuments].[AccountSet]" caption="AccountSet" attribute="1" defaultMemberUniqueName="[ARDocuments].[AccountSet].[All]" allUniqueName="[ARDocuments].[AccountSet].[All]" dimensionUniqueName="[ARDocuments]" displayFolder="" count="0" memberValueDatatype="130" unbalanced="0"/>
    <cacheHierarchy uniqueName="[ARDocuments].[Bank Code]" caption="Bank Code" attribute="1" defaultMemberUniqueName="[ARDocuments].[Bank Code].[All]" allUniqueName="[ARDocuments].[Bank Code].[All]" dimensionUniqueName="[ARDocuments]" displayFolder="" count="0" memberValueDatatype="130" unbalanced="0"/>
    <cacheHierarchy uniqueName="[ARDocuments].[Batch]" caption="Batch" attribute="1" defaultMemberUniqueName="[ARDocuments].[Batch].[All]" allUniqueName="[ARDocuments].[Batch].[All]" dimensionUniqueName="[ARDocuments]" displayFolder="" count="0" memberValueDatatype="5" unbalanced="0"/>
    <cacheHierarchy uniqueName="[ARDocuments].[Batch Type]" caption="Batch Type" attribute="1" defaultMemberUniqueName="[ARDocuments].[Batch Type].[All]" allUniqueName="[ARDocuments].[Batch Type].[All]" dimensionUniqueName="[ARDocuments]" displayFolder="" count="0" memberValueDatatype="130" unbalanced="0"/>
    <cacheHierarchy uniqueName="[ARDocuments].[CheckReceipt No]" caption="CheckReceipt No" attribute="1" defaultMemberUniqueName="[ARDocuments].[CheckReceipt No].[All]" allUniqueName="[ARDocuments].[CheckReceipt No].[All]" dimensionUniqueName="[ARDocuments]" displayFolder="" count="0" memberValueDatatype="130" unbalanced="0"/>
    <cacheHierarchy uniqueName="[ARDocuments].[Customer Number]" caption="Customer Number" attribute="1" defaultMemberUniqueName="[ARDocuments].[Customer Number].[All]" allUniqueName="[ARDocuments].[Customer Number].[All]" dimensionUniqueName="[ARDocuments]" displayFolder="" count="0" memberValueDatatype="130" unbalanced="0"/>
    <cacheHierarchy uniqueName="[ARDocuments].[Deposit Number]" caption="Deposit Number" attribute="1" defaultMemberUniqueName="[ARDocuments].[Deposit Number].[All]" allUniqueName="[ARDocuments].[Deposit Number].[All]" dimensionUniqueName="[ARDocuments]" displayFolder="" count="0" memberValueDatatype="5" unbalanced="0"/>
    <cacheHierarchy uniqueName="[ARDocuments].[Document Date]" caption="Document Date" attribute="1" time="1" defaultMemberUniqueName="[ARDocuments].[Document Date].[All]" allUniqueName="[ARDocuments].[Document Date].[All]" dimensionUniqueName="[ARDocuments]" displayFolder="" count="0" memberValueDatatype="7" unbalanced="0"/>
    <cacheHierarchy uniqueName="[ARDocuments].[Document Number]" caption="Document Number" attribute="1" defaultMemberUniqueName="[ARDocuments].[Document Number].[All]" allUniqueName="[ARDocuments].[Document Number].[All]" dimensionUniqueName="[ARDocuments]" displayFolder="" count="0" memberValueDatatype="130" unbalanced="0"/>
    <cacheHierarchy uniqueName="[ARDocuments].[Due Date]" caption="Due Date" attribute="1" time="1" defaultMemberUniqueName="[ARDocuments].[Due Date].[All]" allUniqueName="[ARDocuments].[Due Date].[All]" dimensionUniqueName="[ARDocuments]" displayFolder="" count="0" memberValueDatatype="7" unbalanced="0"/>
    <cacheHierarchy uniqueName="[ARDocuments].[Entry]" caption="Entry" attribute="1" defaultMemberUniqueName="[ARDocuments].[Entry].[All]" allUniqueName="[ARDocuments].[Entry].[All]" dimensionUniqueName="[ARDocuments]" displayFolder="" count="0" memberValueDatatype="5" unbalanced="0"/>
    <cacheHierarchy uniqueName="[ARDocuments].[Fully Paid]" caption="Fully Paid" attribute="1" defaultMemberUniqueName="[ARDocuments].[Fully Paid].[All]" allUniqueName="[ARDocuments].[Fully Paid].[All]" dimensionUniqueName="[ARDocuments]" displayFolder="" count="0" memberValueDatatype="130" unbalanced="0"/>
    <cacheHierarchy uniqueName="[ARDocuments].[National Account Number]" caption="National Account Number" attribute="1" defaultMemberUniqueName="[ARDocuments].[National Account Number].[All]" allUniqueName="[ARDocuments].[National Account Number].[All]" dimensionUniqueName="[ARDocuments]" displayFolder="" count="0" memberValueDatatype="130" unbalanced="0"/>
    <cacheHierarchy uniqueName="[ARDocuments].[Posting Date]" caption="Posting Date" attribute="1" time="1" defaultMemberUniqueName="[ARDocuments].[Posting Date].[All]" allUniqueName="[ARDocuments].[Posting Date].[All]" dimensionUniqueName="[ARDocuments]" displayFolder="" count="0" memberValueDatatype="7" unbalanced="0"/>
    <cacheHierarchy uniqueName="[ARDocuments].[Posting Sequence]" caption="Posting Sequence" attribute="1" defaultMemberUniqueName="[ARDocuments].[Posting Sequence].[All]" allUniqueName="[ARDocuments].[Posting Sequence].[All]" dimensionUniqueName="[ARDocuments]" displayFolder="" count="0" memberValueDatatype="5" unbalanced="0"/>
    <cacheHierarchy uniqueName="[ARDocuments].[Ship-To Location]" caption="Ship-To Location" attribute="1" defaultMemberUniqueName="[ARDocuments].[Ship-To Location].[All]" allUniqueName="[ARDocuments].[Ship-To Location].[All]" dimensionUniqueName="[ARDocuments]" displayFolder="" count="0" memberValueDatatype="130" unbalanced="0"/>
    <cacheHierarchy uniqueName="[ARDocuments].[Source Application]" caption="Source Application" attribute="1" defaultMemberUniqueName="[ARDocuments].[Source Application].[All]" allUniqueName="[ARDocuments].[Source Application].[All]" dimensionUniqueName="[ARDocuments]" displayFolder="" count="0" memberValueDatatype="130" unbalanced="0"/>
    <cacheHierarchy uniqueName="[ARDocuments].[Terms]" caption="Terms" attribute="1" defaultMemberUniqueName="[ARDocuments].[Terms].[All]" allUniqueName="[ARDocuments].[Terms].[All]" dimensionUniqueName="[ARDocuments]" displayFolder="" count="0" memberValueDatatype="130" unbalanced="0"/>
    <cacheHierarchy uniqueName="[ARReceipts].[Bank Code]" caption="Bank Code" attribute="1" defaultMemberUniqueName="[ARReceipts].[Bank Code].[All]" allUniqueName="[ARReceipts].[Bank Code].[All]" dimensionUniqueName="[ARReceipts]" displayFolder="" count="0" memberValueDatatype="130" unbalanced="0"/>
    <cacheHierarchy uniqueName="[ARReceipts].[Batch Number]" caption="Batch Number" attribute="1" defaultMemberUniqueName="[ARReceipts].[Batch Number].[All]" allUniqueName="[ARReceipts].[Batch Number].[All]" dimensionUniqueName="[ARReceipts]" displayFolder="" count="0" memberValueDatatype="5" unbalanced="0"/>
    <cacheHierarchy uniqueName="[ARReceipts].[CheckReceipt No]" caption="CheckReceipt No" attribute="1" defaultMemberUniqueName="[ARReceipts].[CheckReceipt No].[All]" allUniqueName="[ARReceipts].[CheckReceipt No].[All]" dimensionUniqueName="[ARReceipts]" displayFolder="" count="0" memberValueDatatype="130" unbalanced="0"/>
    <cacheHierarchy uniqueName="[ARReceipts].[Customer Number]" caption="Customer Number" attribute="1" defaultMemberUniqueName="[ARReceipts].[Customer Number].[All]" allUniqueName="[ARReceipts].[Customer Number].[All]" dimensionUniqueName="[ARReceipts]" displayFolder="" count="0" memberValueDatatype="130" unbalanced="0"/>
    <cacheHierarchy uniqueName="[ARReceipts].[Deposit Line Number]" caption="Deposit Line Number" attribute="1" defaultMemberUniqueName="[ARReceipts].[Deposit Line Number].[All]" allUniqueName="[ARReceipts].[Deposit Line Number].[All]" dimensionUniqueName="[ARReceipts]" displayFolder="" count="0" memberValueDatatype="3" unbalanced="0"/>
    <cacheHierarchy uniqueName="[ARReceipts].[Deposit Number]" caption="Deposit Number" attribute="1" defaultMemberUniqueName="[ARReceipts].[Deposit Number].[All]" allUniqueName="[ARReceipts].[Deposit Number].[All]" dimensionUniqueName="[ARReceipts]" displayFolder="" count="0" memberValueDatatype="5" unbalanced="0"/>
    <cacheHierarchy uniqueName="[ARReceipts].[Deposit Serial Number]" caption="Deposit Serial Number" attribute="1" defaultMemberUniqueName="[ARReceipts].[Deposit Serial Number].[All]" allUniqueName="[ARReceipts].[Deposit Serial Number].[All]" dimensionUniqueName="[ARReceipts]" displayFolder="" count="0" memberValueDatatype="3" unbalanced="0"/>
    <cacheHierarchy uniqueName="[ARReceipts].[Document Number]" caption="Document Number" attribute="1" defaultMemberUniqueName="[ARReceipts].[Document Number].[All]" allUniqueName="[ARReceipts].[Document Number].[All]" dimensionUniqueName="[ARReceipts]" displayFolder="" count="0" memberValueDatatype="130" unbalanced="0"/>
    <cacheHierarchy uniqueName="[ARReceipts].[Entry Number]" caption="Entry Number" attribute="1" defaultMemberUniqueName="[ARReceipts].[Entry Number].[All]" allUniqueName="[ARReceipts].[Entry Number].[All]" dimensionUniqueName="[ARReceipts]" displayFolder="" count="0" memberValueDatatype="5" unbalanced="0"/>
    <cacheHierarchy uniqueName="[ARReceipts].[Payment Number]" caption="Payment Number" attribute="1" defaultMemberUniqueName="[ARReceipts].[Payment Number].[All]" allUniqueName="[ARReceipts].[Payment Number].[All]" dimensionUniqueName="[ARReceipts]" displayFolder="" count="0" memberValueDatatype="5" unbalanced="0"/>
    <cacheHierarchy uniqueName="[ARReceipts].[Posting Date]" caption="Posting Date" attribute="1" time="1" defaultMemberUniqueName="[ARReceipts].[Posting Date].[All]" allUniqueName="[ARReceipts].[Posting Date].[All]" dimensionUniqueName="[ARReceipts]" displayFolder="" count="0" memberValueDatatype="7" unbalanced="0"/>
    <cacheHierarchy uniqueName="[ARReceipts].[Receipt Date]" caption="Receipt Date" attribute="1" time="1" defaultMemberUniqueName="[ARReceipts].[Receipt Date].[All]" allUniqueName="[ARReceipts].[Receipt Date].[All]" dimensionUniqueName="[ARReceipts]" displayFolder="" count="0" memberValueDatatype="7" unbalanced="0"/>
    <cacheHierarchy uniqueName="[ARReceipts].[Sequence No]" caption="Sequence No" attribute="1" defaultMemberUniqueName="[ARReceipts].[Sequence No].[All]" allUniqueName="[ARReceipts].[Sequence No].[All]" dimensionUniqueName="[ARReceipts]" displayFolder="" count="0" memberValueDatatype="5" unbalanced="0"/>
    <cacheHierarchy uniqueName="[ARReceipts].[Src Doc Typ]" caption="Src Doc Typ" attribute="1" defaultMemberUniqueName="[ARReceipts].[Src Doc Typ].[All]" allUniqueName="[ARReceipts].[Src Doc Typ].[All]" dimensionUniqueName="[ARReceipts]" displayFolder="" count="0" memberValueDatatype="2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9"/>
      </fieldsUsage>
    </cacheHierarchy>
    <cacheHierarchy uniqueName="[Calendar].[CalendarYearMonth]" caption="CalendarYearMonth" attribute="1" time="1" defaultMemberUniqueName="[Calendar].[CalendarYearMonth].[All]" allUniqueName="[Calendar].[CalendarYearMonth].[All]" dimensionUniqueName="[Calendar]" displayFolder="" count="0" memberValueDatatype="130" unbalanced="0"/>
    <cacheHierarchy uniqueName="[Calendar].[CalendarYearQtr]" caption="CalendarYearQtr" attribute="1" time="1" defaultMemberUniqueName="[Calendar].[CalendarYearQtr].[All]" allUniqueName="[Calendar].[CalendarYearQtr].[All]" dimensionUniqueName="[Calendar]" displayFolder="" count="0" memberValueDatatype="13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OfMonth]" caption="DayOfMonth" attribute="1" time="1" defaultMemberUniqueName="[Calendar].[DayOfMonth].[All]" allUniqueName="[Calendar].[DayOfMonth].[All]" dimensionUniqueName="[Calendar]" displayFolder="" count="0" memberValueDatatype="20" unbalanced="0"/>
    <cacheHierarchy uniqueName="[Calendar].[DayOfWeek]" caption="DayOfWeek" attribute="1" time="1" defaultMemberUniqueName="[Calendar].[DayOfWeek].[All]" allUniqueName="[Calendar].[DayOfWeek].[All]" dimensionUniqueName="[Calendar]" displayFolder="" count="0" memberValueDatatype="20" unbalanced="0"/>
    <cacheHierarchy uniqueName="[Calendar].[DayOfYear]" caption="DayOfYear" attribute="1" time="1" defaultMemberUniqueName="[Calendar].[DayOfYear].[All]" allUniqueName="[Calendar].[DayOfYear].[All]" dimensionUniqueName="[Calendar]" displayFolder="" count="0" memberValueDatatype="20" unbalanced="0"/>
    <cacheHierarchy uniqueName="[Calendar].[IsLastDayOfMonth]" caption="IsLastDayOfMonth" attribute="1" time="1" defaultMemberUniqueName="[Calendar].[IsLastDayOfMonth].[All]" allUniqueName="[Calendar].[IsLastDayOfMonth].[All]" dimensionUniqueName="[Calendar]" displayFolder="" count="0" memberValueDatatype="13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OfYear]" caption="MonthOfYear" attribute="1" time="1" defaultMemberUniqueName="[Calendar].[MonthOfYear].[All]" allUniqueName="[Calendar].[MonthOfYear].[All]" dimensionUniqueName="[Calendar]" displayFolder="" count="2" memberValueDatatype="20" unbalanced="0">
      <fieldsUsage count="2">
        <fieldUsage x="-1"/>
        <fieldUsage x="10"/>
      </fieldsUsage>
    </cacheHierarchy>
    <cacheHierarchy uniqueName="[Calendar].[WeekdayWeekend]" caption="WeekdayWeekend" attribute="1" time="1" defaultMemberUniqueName="[Calendar].[WeekdayWeekend].[All]" allUniqueName="[Calendar].[WeekdayWeekend].[All]" dimensionUniqueName="[Calendar]" displayFolder="" count="0" memberValueDatatype="130" unbalanced="0"/>
    <cacheHierarchy uniqueName="[Calendar].[WeekOfYear]" caption="WeekOfYear" attribute="1" time="1" defaultMemberUniqueName="[Calendar].[WeekOfYear].[All]" allUniqueName="[Calendar].[WeekOfYear].[All]" dimensionUniqueName="[Calendar]" displayFolder="" count="0" memberValueDatatype="20" unbalanced="0"/>
    <cacheHierarchy uniqueName="[Calendar].[YR-MTH]" caption="YR-MTH" attribute="1" time="1" defaultMemberUniqueName="[Calendar].[YR-MTH].[All]" allUniqueName="[Calendar].[YR-MTH].[All]" dimensionUniqueName="[Calendar]" displayFolder="" count="0" memberValueDatatype="130" unbalanced="0"/>
    <cacheHierarchy uniqueName="[COA].[Account Group]" caption="Account Group" attribute="1" defaultMemberUniqueName="[COA].[Account Group].[All]" allUniqueName="[COA].[Account Group].[All]" dimensionUniqueName="[COA]" displayFolder="" count="0" memberValueDatatype="130" unbalanced="0"/>
    <cacheHierarchy uniqueName="[COA].[Account Group Code]" caption="Account Group Code" attribute="1" defaultMemberUniqueName="[COA].[Account Group Code].[All]" allUniqueName="[COA].[Account Group Code].[All]" dimensionUniqueName="[COA]" displayFolder="" count="0" memberValueDatatype="130" unbalanced="0"/>
    <cacheHierarchy uniqueName="[COA].[Account Number]" caption="Account Number" attribute="1" defaultMemberUniqueName="[COA].[Account Number].[All]" allUniqueName="[COA].[Account Number].[All]" dimensionUniqueName="[COA]" displayFolder="" count="0" memberValueDatatype="130" unbalanced="0"/>
    <cacheHierarchy uniqueName="[COA].[Account Segment Code 1]" caption="Account Segment Code 1" attribute="1" defaultMemberUniqueName="[COA].[Account Segment Code 1].[All]" allUniqueName="[COA].[Account Segment Code 1].[All]" dimensionUniqueName="[COA]" displayFolder="" count="0" memberValueDatatype="130" unbalanced="0"/>
    <cacheHierarchy uniqueName="[COA].[Account Segment Code 2]" caption="Account Segment Code 2" attribute="1" defaultMemberUniqueName="[COA].[Account Segment Code 2].[All]" allUniqueName="[COA].[Account Segment Code 2].[All]" dimensionUniqueName="[COA]" displayFolder="" count="0" memberValueDatatype="130" unbalanced="0"/>
    <cacheHierarchy uniqueName="[COA].[Account Segment Code 3]" caption="Account Segment Code 3" attribute="1" defaultMemberUniqueName="[COA].[Account Segment Code 3].[All]" allUniqueName="[COA].[Account Segment Code 3].[All]" dimensionUniqueName="[COA]" displayFolder="" count="0" memberValueDatatype="130" unbalanced="0"/>
    <cacheHierarchy uniqueName="[COA].[Account Type]" caption="Account Type" attribute="1" defaultMemberUniqueName="[COA].[Account Type].[All]" allUniqueName="[COA].[Account Type].[All]" dimensionUniqueName="[COA]" displayFolder="" count="0" memberValueDatatype="130" unbalanced="0"/>
    <cacheHierarchy uniqueName="[COA].[Description]" caption="Description" attribute="1" defaultMemberUniqueName="[COA].[Description].[All]" allUniqueName="[COA].[Description].[All]" dimensionUniqueName="[COA]" displayFolder="" count="0" memberValueDatatype="130" unbalanced="0"/>
    <cacheHierarchy uniqueName="[COA].[Normal Balance]" caption="Normal Balance" attribute="1" defaultMemberUniqueName="[COA].[Normal Balance].[All]" allUniqueName="[COA].[Normal Balance].[All]" dimensionUniqueName="[COA]" displayFolder="" count="0" memberValueDatatype="3" unbalanced="0"/>
    <cacheHierarchy uniqueName="[COA].[Quantities Allowed]" caption="Quantities Allowed" attribute="1" defaultMemberUniqueName="[COA].[Quantities Allowed].[All]" allUniqueName="[COA].[Quantities Allowed].[All]" dimensionUniqueName="[COA]" displayFolder="" count="0" memberValueDatatype="130" unbalanced="0"/>
    <cacheHierarchy uniqueName="[COA].[Status]" caption="Status" attribute="1" defaultMemberUniqueName="[COA].[Status].[All]" allUniqueName="[COA].[Status].[All]" dimensionUniqueName="[COA]" displayFolder="" count="0" memberValueDatatype="130" unbalanced="0"/>
    <cacheHierarchy uniqueName="[COA].[Structure Code]" caption="Structure Code" attribute="1" defaultMemberUniqueName="[COA].[Structure Code].[All]" allUniqueName="[COA].[Structure Code].[All]" dimensionUniqueName="[COA]" displayFolder="" count="0" memberValueDatatype="130" unbalanced="0"/>
    <cacheHierarchy uniqueName="[Customer Group].[Account Set]" caption="Account Set" attribute="1" defaultMemberUniqueName="[Customer Group].[Account Set].[All]" allUniqueName="[Customer Group].[Account Set].[All]" dimensionUniqueName="[Customer Group]" displayFolder="" count="0" memberValueDatatype="130" unbalanced="0"/>
    <cacheHierarchy uniqueName="[Customer Group].[Description]" caption="Description" attribute="1" defaultMemberUniqueName="[Customer Group].[Description].[All]" allUniqueName="[Customer Group].[Description].[All]" dimensionUniqueName="[Customer Group]" displayFolder="" count="0" memberValueDatatype="130" unbalanced="0"/>
    <cacheHierarchy uniqueName="[Customer Group].[Group Code]" caption="Group Code" attribute="1" defaultMemberUniqueName="[Customer Group].[Group Code].[All]" allUniqueName="[Customer Group].[Group Code].[All]" dimensionUniqueName="[Customer Group]" displayFolder="" count="0" memberValueDatatype="130" unbalanced="0"/>
    <cacheHierarchy uniqueName="[Customer Group].[Status]" caption="Status" attribute="1" defaultMemberUniqueName="[Customer Group].[Status].[All]" allUniqueName="[Customer Group].[Status].[All]" dimensionUniqueName="[Customer Group]" displayFolder="" count="0" memberValueDatatype="130" unbalanced="0"/>
    <cacheHierarchy uniqueName="[Customer Group].[Terms]" caption="Terms" attribute="1" defaultMemberUniqueName="[Customer Group].[Terms].[All]" allUniqueName="[Customer Group].[Terms].[All]" dimensionUniqueName="[Customer Group]" displayFolder="" count="0" memberValueDatatype="130" unbalanced="0"/>
    <cacheHierarchy uniqueName="[Customers].[Account Set]" caption="Account Set" attribute="1" defaultMemberUniqueName="[Customers].[Account Set].[All]" allUniqueName="[Customers].[Account Set].[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ntact]" caption="Contact" attribute="1" defaultMemberUniqueName="[Customers].[Contact].[All]" allUniqueName="[Customers].[Contact].[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redit Limit]" caption="Credit Limit" attribute="1" defaultMemberUniqueName="[Customers].[Credit Limit].[All]" allUniqueName="[Customers].[Credit Limit].[All]" dimensionUniqueName="[Customers]" displayFolder="" count="0" memberValueDatatype="5" unbalanced="0"/>
    <cacheHierarchy uniqueName="[Customers].[Customer Name]" caption="Customer Name" attribute="1" defaultMemberUniqueName="[Customers].[Customer Name].[All]" allUniqueName="[Customers].[Customer Name].[All]" dimensionUniqueName="[Customers]" displayFolder="" count="0" memberValueDatatype="130" unbalanced="0"/>
    <cacheHierarchy uniqueName="[Customers].[Customer Number]" caption="Customer Number" attribute="1" defaultMemberUniqueName="[Customers].[Customer Number].[All]" allUniqueName="[Customers].[Customer Number].[All]" dimensionUniqueName="[Customers]" displayFolder="" count="0" memberValueDatatype="130" unbalanced="0"/>
    <cacheHierarchy uniqueName="[Customers].[Customer Short Name]" caption="Customer Short Name" attribute="1" defaultMemberUniqueName="[Customers].[Customer Short Name].[All]" allUniqueName="[Customers].[Customer Short Name].[All]" dimensionUniqueName="[Customers]" displayFolder="" count="0" memberValueDatatype="130" unbalanced="0"/>
    <cacheHierarchy uniqueName="[Customers].[Group Code]" caption="Group Code" attribute="1" defaultMemberUniqueName="[Customers].[Group Code].[All]" allUniqueName="[Customers].[Group Code].[All]" dimensionUniqueName="[Customers]" displayFolder="" count="0" memberValueDatatype="130" unbalanced="0"/>
    <cacheHierarchy uniqueName="[Customers].[National Account]" caption="National Account" attribute="1" defaultMemberUniqueName="[Customers].[National Account].[All]" allUniqueName="[Customers].[National Account].[All]" dimensionUniqueName="[Customers]" displayFolder="" count="0" memberValueDatatype="130" unbalanced="0"/>
    <cacheHierarchy uniqueName="[Customers].[On Hold]" caption="On Hold" attribute="1" defaultMemberUniqueName="[Customers].[On Hold].[All]" allUniqueName="[Customers].[On Hold].[All]" dimensionUniqueName="[Customers]" displayFolder="" count="0" memberValueDatatype="130" unbalanced="0"/>
    <cacheHierarchy uniqueName="[Customers].[Price List]" caption="Price List" attribute="1" defaultMemberUniqueName="[Customers].[Price List].[All]" allUniqueName="[Customers].[Price List].[All]" dimensionUniqueName="[Customers]" displayFolder="" count="0" memberValueDatatype="130" unbalanced="0"/>
    <cacheHierarchy uniqueName="[Customers].[State]" caption="State" attribute="1" defaultMemberUniqueName="[Customers].[State].[All]" allUniqueName="[Customers].[State].[All]" dimensionUniqueName="[Customers]" displayFolder="" count="0" memberValueDatatype="130" unbalanced="0"/>
    <cacheHierarchy uniqueName="[Customers].[Status]" caption="Status" attribute="1" defaultMemberUniqueName="[Customers].[Status].[All]" allUniqueName="[Customers].[Status].[All]" dimensionUniqueName="[Customers]" displayFolder="" count="0" memberValueDatatype="130" unbalanced="0"/>
    <cacheHierarchy uniqueName="[Customers].[Terms]" caption="Terms" attribute="1" defaultMemberUniqueName="[Customers].[Terms].[All]" allUniqueName="[Customers].[Terms].[All]" dimensionUniqueName="[Customers]" displayFolder="" count="0" memberValueDatatype="130" unbalanced="0"/>
    <cacheHierarchy uniqueName="[Customers].[Territory]" caption="Territory" attribute="1" defaultMemberUniqueName="[Customers].[Territory].[All]" allUniqueName="[Customers].[Territory].[All]" dimensionUniqueName="[Customers]" displayFolder="" count="0" memberValueDatatype="130" unbalanced="0"/>
    <cacheHierarchy uniqueName="[Customers].[Zip]" caption="Zip" attribute="1" defaultMemberUniqueName="[Customers].[Zip].[All]" allUniqueName="[Customers].[Zip].[All]" dimensionUniqueName="[Customers]" displayFolder="" count="0" memberValueDatatype="130" unbalanced="0"/>
    <cacheHierarchy uniqueName="[DocumentType].[DocTyp]" caption="DocTyp" attribute="1" defaultMemberUniqueName="[DocumentType].[DocTyp].[All]" allUniqueName="[DocumentType].[DocTyp].[All]" dimensionUniqueName="[DocumentType]" displayFolder="" count="0" memberValueDatatype="130" unbalanced="0"/>
    <cacheHierarchy uniqueName="[DocumentType].[Document Type]" caption="Document Type" attribute="1" defaultMemberUniqueName="[DocumentType].[Document Type].[All]" allUniqueName="[DocumentType].[Document Type].[All]" dimensionUniqueName="[DocumentType]" displayFolder="" count="2" memberValueDatatype="130" unbalanced="0">
      <fieldsUsage count="2">
        <fieldUsage x="-1"/>
        <fieldUsage x="0"/>
      </fieldsUsage>
    </cacheHierarchy>
    <cacheHierarchy uniqueName="[GL Entries].[Batch]" caption="Batch" attribute="1" defaultMemberUniqueName="[GL Entries].[Batch].[All]" allUniqueName="[GL Entries].[Batch].[All]" dimensionUniqueName="[GL Entries]" displayFolder="" count="0" memberValueDatatype="130" unbalanced="0"/>
    <cacheHierarchy uniqueName="[GL Entries].[Batch Type]" caption="Batch Type" attribute="1" defaultMemberUniqueName="[GL Entries].[Batch Type].[All]" allUniqueName="[GL Entries].[Batch Type].[All]" dimensionUniqueName="[GL Entries]" displayFolder="" count="0" memberValueDatatype="130" unbalanced="0"/>
    <cacheHierarchy uniqueName="[GL Entries].[BatchStatus]" caption="BatchStatus" attribute="1" defaultMemberUniqueName="[GL Entries].[BatchStatus].[All]" allUniqueName="[GL Entries].[BatchStatus].[All]" dimensionUniqueName="[GL Entries]" displayFolder="" count="0" memberValueDatatype="130" unbalanced="0"/>
    <cacheHierarchy uniqueName="[GL Entries].[Edited By]" caption="Edited By" attribute="1" defaultMemberUniqueName="[GL Entries].[Edited By].[All]" allUniqueName="[GL Entries].[Edited By].[All]" dimensionUniqueName="[GL Entries]" displayFolder="" count="0" memberValueDatatype="130" unbalanced="0"/>
    <cacheHierarchy uniqueName="[GL Entries].[Entry]" caption="Entry" attribute="1" defaultMemberUniqueName="[GL Entries].[Entry].[All]" allUniqueName="[GL Entries].[Entry].[All]" dimensionUniqueName="[GL Entries]" displayFolder="" count="0" memberValueDatatype="130" unbalanced="0"/>
    <cacheHierarchy uniqueName="[GL Entries].[Entry Date]" caption="Entry Date" attribute="1" defaultMemberUniqueName="[GL Entries].[Entry Date].[All]" allUniqueName="[GL Entries].[Entry Date].[All]" dimensionUniqueName="[GL Entries]" displayFolder="" count="0" memberValueDatatype="5" unbalanced="0"/>
    <cacheHierarchy uniqueName="[GL Entries].[Fiscal Period]" caption="Fiscal Period" attribute="1" defaultMemberUniqueName="[GL Entries].[Fiscal Period].[All]" allUniqueName="[GL Entries].[Fiscal Period].[All]" dimensionUniqueName="[GL Entries]" displayFolder="" count="0" memberValueDatatype="130" unbalanced="0"/>
    <cacheHierarchy uniqueName="[GL Entries].[Fiscal Year]" caption="Fiscal Year" attribute="1" defaultMemberUniqueName="[GL Entries].[Fiscal Year].[All]" allUniqueName="[GL Entries].[Fiscal Year].[All]" dimensionUniqueName="[GL Entries]" displayFolder="" count="0" memberValueDatatype="130" unbalanced="0"/>
    <cacheHierarchy uniqueName="[GL Entries].[Posting Sequence]" caption="Posting Sequence" attribute="1" defaultMemberUniqueName="[GL Entries].[Posting Sequence].[All]" allUniqueName="[GL Entries].[Posting Sequence].[All]" dimensionUniqueName="[GL Entries]" displayFolder="" count="0" memberValueDatatype="130" unbalanced="0"/>
    <cacheHierarchy uniqueName="[GL Entries].[Source Ledger]" caption="Source Ledger" attribute="1" defaultMemberUniqueName="[GL Entries].[Source Ledger].[All]" allUniqueName="[GL Entries].[Source Ledger].[All]" dimensionUniqueName="[GL Entries]" displayFolder="" count="0" memberValueDatatype="130" unbalanced="0"/>
    <cacheHierarchy uniqueName="[GL Entries].[Source Type]" caption="Source Type" attribute="1" defaultMemberUniqueName="[GL Entries].[Source Type].[All]" allUniqueName="[GL Entries].[Source Type].[All]" dimensionUniqueName="[GL Entries]" displayFolder="" count="0" memberValueDatatype="130" unbalanced="0"/>
    <cacheHierarchy uniqueName="[TimeCalc].[Calculation]" caption="Calculation" attribute="1" defaultMemberUniqueName="[TimeCalc].[Calculation].[All]" allUniqueName="[TimeCalc].[Calculation].[All]" dimensionUniqueName="[TimeCalc]" displayFolder="" count="0" memberValueDatatype="130" unbalanced="0"/>
    <cacheHierarchy uniqueName="[TimeCalc].[Comparison]" caption="Comparison" attribute="1" defaultMemberUniqueName="[TimeCalc].[Comparison].[All]" allUniqueName="[TimeCalc].[Comparison].[All]" dimensionUniqueName="[TimeCalc]" displayFolder="" count="0" memberValueDatatype="130" unbalanced="0"/>
    <cacheHierarchy uniqueName="[TransactionType].[Transaction Type]" caption="Transaction Type" attribute="1" defaultMemberUniqueName="[TransactionType].[Transaction Type].[All]" allUniqueName="[TransactionType].[Transaction Type].[All]" dimensionUniqueName="[TransactionType]" displayFolder="" count="0" memberValueDatatype="130" unbalanced="0"/>
    <cacheHierarchy uniqueName="[Vendor].[Account Set]" caption="Account Set" attribute="1" defaultMemberUniqueName="[Vendor].[Account Set].[All]" allUniqueName="[Vendor].[Account Set].[All]" dimensionUniqueName="[Vendor]" displayFolder="" count="0" memberValueDatatype="130" unbalanced="0"/>
    <cacheHierarchy uniqueName="[Vendor].[Bank Code]" caption="Bank Code" attribute="1" defaultMemberUniqueName="[Vendor].[Bank Code].[All]" allUniqueName="[Vendor].[Bank Code].[All]" dimensionUniqueName="[Vendor]" displayFolder="" count="0" memberValueDatatype="130" unbalanced="0"/>
    <cacheHierarchy uniqueName="[Vendor].[City]" caption="City" attribute="1" defaultMemberUniqueName="[Vendor].[City].[All]" allUniqueName="[Vendor].[City].[All]" dimensionUniqueName="[Vendor]" displayFolder="" count="0" memberValueDatatype="130" unbalanced="0"/>
    <cacheHierarchy uniqueName="[Vendor].[Contact]" caption="Contact" attribute="1" defaultMemberUniqueName="[Vendor].[Contact].[All]" allUniqueName="[Vendor].[Contact].[All]" dimensionUniqueName="[Vendor]" displayFolder="" count="0" memberValueDatatype="130" unbalanced="0"/>
    <cacheHierarchy uniqueName="[Vendor].[Country]" caption="Country" attribute="1" defaultMemberUniqueName="[Vendor].[Country].[All]" allUniqueName="[Vendor].[Country].[All]" dimensionUniqueName="[Vendor]" displayFolder="" count="0" memberValueDatatype="130" unbalanced="0"/>
    <cacheHierarchy uniqueName="[Vendor].[Credit Limit]" caption="Credit Limit" attribute="1" defaultMemberUniqueName="[Vendor].[Credit Limit].[All]" allUniqueName="[Vendor].[Credit Limit].[All]" dimensionUniqueName="[Vendor]" displayFolder="" count="0" memberValueDatatype="5" unbalanced="0"/>
    <cacheHierarchy uniqueName="[Vendor].[Group Code]" caption="Group Code" attribute="1" defaultMemberUniqueName="[Vendor].[Group Code].[All]" allUniqueName="[Vendor].[Group Code].[All]" dimensionUniqueName="[Vendor]" displayFolder="" count="0" memberValueDatatype="130" unbalanced="0"/>
    <cacheHierarchy uniqueName="[Vendor].[On Hold]" caption="On Hold" attribute="1" defaultMemberUniqueName="[Vendor].[On Hold].[All]" allUniqueName="[Vendor].[On Hold].[All]" dimensionUniqueName="[Vendor]" displayFolder="" count="0" memberValueDatatype="130" unbalanced="0"/>
    <cacheHierarchy uniqueName="[Vendor].[State]" caption="State" attribute="1" defaultMemberUniqueName="[Vendor].[State].[All]" allUniqueName="[Vendor].[State].[All]" dimensionUniqueName="[Vendor]" displayFolder="" count="0" memberValueDatatype="130" unbalanced="0"/>
    <cacheHierarchy uniqueName="[Vendor].[Status]" caption="Status" attribute="1" defaultMemberUniqueName="[Vendor].[Status].[All]" allUniqueName="[Vendor].[Status].[All]" dimensionUniqueName="[Vendor]" displayFolder="" count="0" memberValueDatatype="130" unbalanced="0"/>
    <cacheHierarchy uniqueName="[Vendor].[Terms]" caption="Terms" attribute="1" defaultMemberUniqueName="[Vendor].[Terms].[All]" allUniqueName="[Vendor].[Terms].[All]" dimensionUniqueName="[Vendor]" displayFolder="" count="0" memberValueDatatype="130" unbalanced="0"/>
    <cacheHierarchy uniqueName="[Vendor].[Vendor Name]" caption="Vendor Name" attribute="1" defaultMemberUniqueName="[Vendor].[Vendor Name].[All]" allUniqueName="[Vendor].[Vendor Name].[All]" dimensionUniqueName="[Vendor]" displayFolder="" count="0" memberValueDatatype="130" unbalanced="0"/>
    <cacheHierarchy uniqueName="[Vendor].[Vendor Number]" caption="Vendor Number" attribute="1" defaultMemberUniqueName="[Vendor].[Vendor Number].[All]" allUniqueName="[Vendor].[Vendor Number].[All]" dimensionUniqueName="[Vendor]" displayFolder="" count="2" memberValueDatatype="130" unbalanced="0"/>
    <cacheHierarchy uniqueName="[Vendor].[Vendor Short Name]" caption="Vendor Short Name" attribute="1" defaultMemberUniqueName="[Vendor].[Vendor Short Name].[All]" allUniqueName="[Vendor].[Vendor Short Name].[All]" dimensionUniqueName="[Vendor]" displayFolder="" count="0" memberValueDatatype="130" unbalanced="0"/>
    <cacheHierarchy uniqueName="[Vendor].[Zip]" caption="Zip" attribute="1" defaultMemberUniqueName="[Vendor].[Zip].[All]" allUniqueName="[Vendor].[Zip].[All]" dimensionUniqueName="[Vendor]" displayFolder="" count="0" memberValueDatatype="130" unbalanced="0"/>
    <cacheHierarchy uniqueName="[Vendor Group].[Account Set]" caption="Account Set" attribute="1" defaultMemberUniqueName="[Vendor Group].[Account Set].[All]" allUniqueName="[Vendor Group].[Account Set].[All]" dimensionUniqueName="[Vendor Group]" displayFolder="" count="0" memberValueDatatype="130" unbalanced="0"/>
    <cacheHierarchy uniqueName="[Vendor Group].[Description]" caption="Description" attribute="1" defaultMemberUniqueName="[Vendor Group].[Description].[All]" allUniqueName="[Vendor Group].[Description].[All]" dimensionUniqueName="[Vendor Group]" displayFolder="" count="2" memberValueDatatype="130" unbalanced="0"/>
    <cacheHierarchy uniqueName="[Vendor Group].[Group Code]" caption="Group Code" attribute="1" defaultMemberUniqueName="[Vendor Group].[Group Code].[All]" allUniqueName="[Vendor Group].[Group Code].[All]" dimensionUniqueName="[Vendor Group]" displayFolder="" count="0" memberValueDatatype="130" unbalanced="0"/>
    <cacheHierarchy uniqueName="[Vendor Group].[Status]" caption="Status" attribute="1" defaultMemberUniqueName="[Vendor Group].[Status].[All]" allUniqueName="[Vendor Group].[Status].[All]" dimensionUniqueName="[Vendor Group]" displayFolder="" count="0" memberValueDatatype="130" unbalanced="0"/>
    <cacheHierarchy uniqueName="[Vendor Group].[Terms]" caption="Terms" attribute="1" defaultMemberUniqueName="[Vendor Group].[Terms].[All]" allUniqueName="[Vendor Group].[Terms].[All]" dimensionUniqueName="[Vendor Group]" displayFolder="" count="0" memberValueDatatype="130" unbalanced="0"/>
    <cacheHierarchy uniqueName="[Actual Budget].[Actual]" caption="Actual" attribute="1" defaultMemberUniqueName="[Actual Budget].[Actual].[All]" allUniqueName="[Actual Budget].[Actual].[All]" dimensionUniqueName="[Actual Budget]" displayFolder="" count="0" memberValueDatatype="5" unbalanced="0" hidden="1"/>
    <cacheHierarchy uniqueName="[Actual Budget].[Budget1]" caption="Budget1" attribute="1" defaultMemberUniqueName="[Actual Budget].[Budget1].[All]" allUniqueName="[Actual Budget].[Budget1].[All]" dimensionUniqueName="[Actual Budget]" displayFolder="" count="0" memberValueDatatype="5" unbalanced="0" hidden="1"/>
    <cacheHierarchy uniqueName="[Actual Budget].[Budget2]" caption="Budget2" attribute="1" defaultMemberUniqueName="[Actual Budget].[Budget2].[All]" allUniqueName="[Actual Budget].[Budget2].[All]" dimensionUniqueName="[Actual Budget]" displayFolder="" count="0" memberValueDatatype="5" unbalanced="0" hidden="1"/>
    <cacheHierarchy uniqueName="[Actual Budget].[Budget3]" caption="Budget3" attribute="1" defaultMemberUniqueName="[Actual Budget].[Budget3].[All]" allUniqueName="[Actual Budget].[Budget3].[All]" dimensionUniqueName="[Actual Budget]" displayFolder="" count="0" memberValueDatatype="5" unbalanced="0" hidden="1"/>
    <cacheHierarchy uniqueName="[Actual Budget].[Budget4]" caption="Budget4" attribute="1" defaultMemberUniqueName="[Actual Budget].[Budget4].[All]" allUniqueName="[Actual Budget].[Budget4].[All]" dimensionUniqueName="[Actual Budget]" displayFolder="" count="0" memberValueDatatype="5" unbalanced="0" hidden="1"/>
    <cacheHierarchy uniqueName="[Actual Budget].[Budget5]" caption="Budget5" attribute="1" defaultMemberUniqueName="[Actual Budget].[Budget5].[All]" allUniqueName="[Actual Budget].[Budget5].[All]" dimensionUniqueName="[Actual Budget]" displayFolder="" count="0" memberValueDatatype="5" unbalanced="0" hidden="1"/>
    <cacheHierarchy uniqueName="[Actual Budget].[Date]" caption="Date" attribute="1" time="1" defaultMemberUniqueName="[Actual Budget].[Date].[All]" allUniqueName="[Actual Budget].[Date].[All]" dimensionUniqueName="[Actual Budget]" displayFolder="" count="0" memberValueDatatype="7" unbalanced="0" hidden="1"/>
    <cacheHierarchy uniqueName="[Actual Budget].[Unformatted Account]" caption="Unformatted Account" attribute="1" defaultMemberUniqueName="[Actual Budget].[Unformatted Account].[All]" allUniqueName="[Actual Budget].[Unformatted Account].[All]" dimensionUniqueName="[Actual Budget]" displayFolder="" count="0" memberValueDatatype="130" unbalanced="0" hidden="1"/>
    <cacheHierarchy uniqueName="[AgeAsOf].[Age As Of]" caption="Age As Of" attribute="1" time="1" defaultMemberUniqueName="[AgeAsOf].[Age As Of].[All]" allUniqueName="[AgeAsOf].[Age As Of].[All]" dimensionUniqueName="[AgeAsOf]" displayFolder="" count="0" memberValueDatatype="7" unbalanced="0" hidden="1"/>
    <cacheHierarchy uniqueName="[AgeAsOf].[Age-As-Of Day]" caption="Age-As-Of Day" attribute="1" defaultMemberUniqueName="[AgeAsOf].[Age-As-Of Day].[All]" allUniqueName="[AgeAsOf].[Age-As-Of Day].[All]" dimensionUniqueName="[AgeAsOf]" displayFolder="" count="0" memberValueDatatype="20" unbalanced="0" hidden="1"/>
    <cacheHierarchy uniqueName="[AgeAsOf].[Age-As-Of Month]" caption="Age-As-Of Month" attribute="1" defaultMemberUniqueName="[AgeAsOf].[Age-As-Of Month].[All]" allUniqueName="[AgeAsOf].[Age-As-Of Month].[All]" dimensionUniqueName="[AgeAsOf]" displayFolder="" count="0" memberValueDatatype="20" unbalanced="0" hidden="1"/>
    <cacheHierarchy uniqueName="[AgeAsOf].[Age-As-Of Year]" caption="Age-As-Of Year" attribute="1" defaultMemberUniqueName="[AgeAsOf].[Age-As-Of Year].[All]" allUniqueName="[AgeAsOf].[Age-As-Of Year].[All]" dimensionUniqueName="[AgeAsOf]" displayFolder="" count="0" memberValueDatatype="20" unbalanced="0" hidden="1"/>
    <cacheHierarchy uniqueName="[AgingPeriods].[Aging Period]" caption="Aging Period" attribute="1" defaultMemberUniqueName="[AgingPeriods].[Aging Period].[All]" allUniqueName="[AgingPeriods].[Aging Period].[All]" dimensionUniqueName="[AgingPeriods]" displayFolder="" count="0" memberValueDatatype="20" unbalanced="0" hidden="1"/>
    <cacheHierarchy uniqueName="[AgingPeriods].[From]" caption="From" attribute="1" defaultMemberUniqueName="[AgingPeriods].[From].[All]" allUniqueName="[AgingPeriods].[From].[All]" dimensionUniqueName="[AgingPeriods]" displayFolder="" count="0" memberValueDatatype="20" unbalanced="0" hidden="1"/>
    <cacheHierarchy uniqueName="[AgingPeriods].[Name]" caption="Name" attribute="1" defaultMemberUniqueName="[AgingPeriods].[Name].[All]" allUniqueName="[AgingPeriods].[Name].[All]" dimensionUniqueName="[AgingPeriods]" displayFolder="" count="0" memberValueDatatype="130" unbalanced="0" hidden="1"/>
    <cacheHierarchy uniqueName="[AgingPeriods].[To]" caption="To" attribute="1" defaultMemberUniqueName="[AgingPeriods].[To].[All]" allUniqueName="[AgingPeriods].[To].[All]" dimensionUniqueName="[AgingPeriods]" displayFolder="" count="0" memberValueDatatype="20" unbalanced="0" hidden="1"/>
    <cacheHierarchy uniqueName="[APDocuments].[Document Type]" caption="Document Type" attribute="1" defaultMemberUniqueName="[APDocuments].[Document Type].[All]" allUniqueName="[APDocuments].[Document Type].[All]" dimensionUniqueName="[APDocuments]" displayFolder="" count="0" memberValueDatatype="2" unbalanced="0" hidden="1"/>
    <cacheHierarchy uniqueName="[APDocuments].[Original Amount]" caption="Original Amount" attribute="1" defaultMemberUniqueName="[APDocuments].[Original Amount].[All]" allUniqueName="[APDocuments].[Original Amount].[All]" dimensionUniqueName="[APDocuments]" displayFolder="" count="0" memberValueDatatype="5" unbalanced="0" hidden="1"/>
    <cacheHierarchy uniqueName="[APDocuments].[Transaction Type]" caption="Transaction Type" attribute="1" defaultMemberUniqueName="[APDocuments].[Transaction Type].[All]" allUniqueName="[APDocuments].[Transaction Type].[All]" dimensionUniqueName="[APDocuments]" displayFolder="" count="0" memberValueDatatype="2" unbalanced="0" hidden="1"/>
    <cacheHierarchy uniqueName="[APDocuments].[UNIQ]" caption="UNIQ" attribute="1" defaultMemberUniqueName="[APDocuments].[UNIQ].[All]" allUniqueName="[APDocuments].[UNIQ].[All]" dimensionUniqueName="[APDocuments]" displayFolder="" count="0" memberValueDatatype="130" unbalanced="0" hidden="1"/>
    <cacheHierarchy uniqueName="[APPayments].[Document Type]" caption="Document Type" attribute="1" defaultMemberUniqueName="[APPayments].[Document Type].[All]" allUniqueName="[APPayments].[Document Type].[All]" dimensionUniqueName="[APPayments]" displayFolder="" count="0" memberValueDatatype="2" unbalanced="0" hidden="1"/>
    <cacheHierarchy uniqueName="[APPayments].[Receipt Amount]" caption="Receipt Amount" attribute="1" defaultMemberUniqueName="[APPayments].[Receipt Amount].[All]" allUniqueName="[APPayments].[Receipt Amount].[All]" dimensionUniqueName="[APPayments]" displayFolder="" count="0" memberValueDatatype="5" unbalanced="0" hidden="1"/>
    <cacheHierarchy uniqueName="[APPayments].[Transaction Type]" caption="Transaction Type" attribute="1" defaultMemberUniqueName="[APPayments].[Transaction Type].[All]" allUniqueName="[APPayments].[Transaction Type].[All]" dimensionUniqueName="[APPayments]" displayFolder="" count="0" memberValueDatatype="2" unbalanced="0" hidden="1"/>
    <cacheHierarchy uniqueName="[APPayments].[UNIQ]" caption="UNIQ" attribute="1" defaultMemberUniqueName="[APPayments].[UNIQ].[All]" allUniqueName="[APPayments].[UNIQ].[All]" dimensionUniqueName="[APPayments]" displayFolder="" count="0" memberValueDatatype="130" unbalanced="0" hidden="1"/>
    <cacheHierarchy uniqueName="[ARDocuments].[Document Type]" caption="Document Type" attribute="1" defaultMemberUniqueName="[ARDocuments].[Document Type].[All]" allUniqueName="[ARDocuments].[Document Type].[All]" dimensionUniqueName="[ARDocuments]" displayFolder="" count="0" memberValueDatatype="2" unbalanced="0" hidden="1"/>
    <cacheHierarchy uniqueName="[ARDocuments].[Original Amount]" caption="Original Amount" attribute="1" defaultMemberUniqueName="[ARDocuments].[Original Amount].[All]" allUniqueName="[ARDocuments].[Original Amount].[All]" dimensionUniqueName="[ARDocuments]" displayFolder="" count="0" memberValueDatatype="5" unbalanced="0" hidden="1"/>
    <cacheHierarchy uniqueName="[ARDocuments].[Remaining Amount]" caption="Remaining Amount" attribute="1" defaultMemberUniqueName="[ARDocuments].[Remaining Amount].[All]" allUniqueName="[ARDocuments].[Remaining Amount].[All]" dimensionUniqueName="[ARDocuments]" displayFolder="" count="0" memberValueDatatype="5" unbalanced="0" hidden="1"/>
    <cacheHierarchy uniqueName="[ARDocuments].[Transaction Type]" caption="Transaction Type" attribute="1" defaultMemberUniqueName="[ARDocuments].[Transaction Type].[All]" allUniqueName="[ARDocuments].[Transaction Type].[All]" dimensionUniqueName="[ARDocuments]" displayFolder="" count="0" memberValueDatatype="2" unbalanced="0" hidden="1"/>
    <cacheHierarchy uniqueName="[ARDocuments].[UNIQ]" caption="UNIQ" attribute="1" defaultMemberUniqueName="[ARDocuments].[UNIQ].[All]" allUniqueName="[ARDocuments].[UNIQ].[All]" dimensionUniqueName="[ARDocuments]" displayFolder="" count="0" memberValueDatatype="130" unbalanced="0" hidden="1"/>
    <cacheHierarchy uniqueName="[ARReceipts].[Document Type]" caption="Document Type" attribute="1" defaultMemberUniqueName="[ARReceipts].[Document Type].[All]" allUniqueName="[ARReceipts].[Document Type].[All]" dimensionUniqueName="[ARReceipts]" displayFolder="" count="0" memberValueDatatype="2" unbalanced="0" hidden="1"/>
    <cacheHierarchy uniqueName="[ARReceipts].[Receipt Amount]" caption="Receipt Amount" attribute="1" defaultMemberUniqueName="[ARReceipts].[Receipt Amount].[All]" allUniqueName="[ARReceipts].[Receipt Amount].[All]" dimensionUniqueName="[ARReceipts]" displayFolder="" count="0" memberValueDatatype="5" unbalanced="0" hidden="1"/>
    <cacheHierarchy uniqueName="[ARReceipts].[Transaction Type]" caption="Transaction Type" attribute="1" defaultMemberUniqueName="[ARReceipts].[Transaction Type].[All]" allUniqueName="[ARReceipts].[Transaction Type].[All]" dimensionUniqueName="[ARReceipts]" displayFolder="" count="0" memberValueDatatype="2" unbalanced="0" hidden="1"/>
    <cacheHierarchy uniqueName="[ARReceipts].[UNIQ]" caption="UNIQ" attribute="1" defaultMemberUniqueName="[ARReceipts].[UNIQ].[All]" allUniqueName="[ARReceipts].[UNIQ].[All]" dimensionUniqueName="[ARReceipts]" displayFolder="" count="0" memberValueDatatype="130" unbalanced="0" hidden="1"/>
    <cacheHierarchy uniqueName="[Calendar].[DateKey]" caption="DateKey" attribute="1" time="1" defaultMemberUniqueName="[Calendar].[DateKey].[All]" allUniqueName="[Calendar].[DateKey].[All]" dimensionUniqueName="[Calendar]" displayFolder="" count="0" memberValueDatatype="130" unbalanced="0" hidden="1"/>
    <cacheHierarchy uniqueName="[Calendar].[TransDate]" caption="TransDate" attribute="1" time="1" keyAttribute="1" defaultMemberUniqueName="[Calendar].[TransDate].[All]" allUniqueName="[Calendar].[TransDate].[All]" dimensionUniqueName="[Calendar]" displayFolder="" count="0" memberValueDatatype="7" unbalanced="0" hidden="1"/>
    <cacheHierarchy uniqueName="[COA].[Unformatted Account]" caption="Unformatted Account" attribute="1" defaultMemberUniqueName="[COA].[Unformatted Account].[All]" allUniqueName="[COA].[Unformatted Account].[All]" dimensionUniqueName="[COA]" displayFolder="" count="0" memberValueDatatype="130" unbalanced="0" hidden="1"/>
    <cacheHierarchy uniqueName="[DocumentType].[DOCTYPEID]" caption="DOCTYPEID" attribute="1" defaultMemberUniqueName="[DocumentType].[DOCTYPEID].[All]" allUniqueName="[DocumentType].[DOCTYPEID].[All]" dimensionUniqueName="[DocumentType]" displayFolder="" count="0" memberValueDatatype="20" unbalanced="0" hidden="1"/>
    <cacheHierarchy uniqueName="[GL Entries].[Amout]" caption="Amout" attribute="1" defaultMemberUniqueName="[GL Entries].[Amout].[All]" allUniqueName="[GL Entries].[Amout].[All]" dimensionUniqueName="[GL Entries]" displayFolder="" count="0" memberValueDatatype="5" unbalanced="0" hidden="1"/>
    <cacheHierarchy uniqueName="[GL Entries].[Cr]" caption="Cr" attribute="1" defaultMemberUniqueName="[GL Entries].[Cr].[All]" allUniqueName="[GL Entries].[Cr].[All]" dimensionUniqueName="[GL Entries]" displayFolder="" count="0" memberValueDatatype="5" unbalanced="0" hidden="1"/>
    <cacheHierarchy uniqueName="[GL Entries].[DRILLDWNLK]" caption="DRILLDWNLK" attribute="1" defaultMemberUniqueName="[GL Entries].[DRILLDWNLK].[All]" allUniqueName="[GL Entries].[DRILLDWNLK].[All]" dimensionUniqueName="[GL Entries]" displayFolder="" count="0" memberValueDatatype="5" unbalanced="0" hidden="1"/>
    <cacheHierarchy uniqueName="[GL Entries].[Dt]" caption="Dt" attribute="1" defaultMemberUniqueName="[GL Entries].[Dt].[All]" allUniqueName="[GL Entries].[Dt].[All]" dimensionUniqueName="[GL Entries]" displayFolder="" count="0" memberValueDatatype="5" unbalanced="0" hidden="1"/>
    <cacheHierarchy uniqueName="[GL Entries].[Posting Date]" caption="Posting Date" attribute="1" time="1" defaultMemberUniqueName="[GL Entries].[Posting Date].[All]" allUniqueName="[GL Entries].[Posting Date].[All]" dimensionUniqueName="[GL Entries]" displayFolder="" count="0" memberValueDatatype="7" unbalanced="0" hidden="1"/>
    <cacheHierarchy uniqueName="[GL Entries].[Quantity]" caption="Quantity" attribute="1" defaultMemberUniqueName="[GL Entries].[Quantity].[All]" allUniqueName="[GL Entries].[Quantity].[All]" dimensionUniqueName="[GL Entries]" displayFolder="" count="0" memberValueDatatype="5" unbalanced="0" hidden="1"/>
    <cacheHierarchy uniqueName="[GL Entries].[Unformatted Account]" caption="Unformatted Account" attribute="1" defaultMemberUniqueName="[GL Entries].[Unformatted Account].[All]" allUniqueName="[GL Entries].[Unformatted Account].[All]" dimensionUniqueName="[GL Entries]" displayFolder="" count="0" memberValueDatatype="130" unbalanced="0" hidden="1"/>
    <cacheHierarchy uniqueName="[OpenBAL].[OPENBAL]" caption="OPENBAL" attribute="1" defaultMemberUniqueName="[OpenBAL].[OPENBAL].[All]" allUniqueName="[OpenBAL].[OPENBAL].[All]" dimensionUniqueName="[OpenBAL]" displayFolder="" count="0" memberValueDatatype="5" unbalanced="0" hidden="1"/>
    <cacheHierarchy uniqueName="[OpenBAL].[Unformatted Account]" caption="Unformatted Account" attribute="1" defaultMemberUniqueName="[OpenBAL].[Unformatted Account].[All]" allUniqueName="[OpenBAL].[Unformatted Account].[All]" dimensionUniqueName="[OpenBAL]" displayFolder="" count="0" memberValueDatatype="130" unbalanced="0" hidden="1"/>
    <cacheHierarchy uniqueName="[TimeCalc].[CALCID]" caption="CALCID" attribute="1" defaultMemberUniqueName="[TimeCalc].[CALCID].[All]" allUniqueName="[TimeCalc].[CALCID].[All]" dimensionUniqueName="[TimeCalc]" displayFolder="" count="0" memberValueDatatype="20" unbalanced="0" hidden="1"/>
    <cacheHierarchy uniqueName="[TimeCalc].[COMPID]" caption="COMPID" attribute="1" defaultMemberUniqueName="[TimeCalc].[COMPID].[All]" allUniqueName="[TimeCalc].[COMPID].[All]" dimensionUniqueName="[TimeCalc]" displayFolder="" count="0" memberValueDatatype="20" unbalanced="0" hidden="1"/>
    <cacheHierarchy uniqueName="[TransactionType].[TRXTYPEID]" caption="TRXTYPEID" attribute="1" defaultMemberUniqueName="[TransactionType].[TRXTYPEID].[All]" allUniqueName="[TransactionType].[TRXTYPEID].[All]" dimensionUniqueName="[TransactionType]" displayFolder="" count="0" memberValueDatatype="20" unbalanced="0" hidden="1"/>
    <cacheHierarchy uniqueName="[Measures].[Document Amount]" caption="Document Amount" measure="1" displayFolder="" measureGroup="ARDocuments" count="0"/>
    <cacheHierarchy uniqueName="[Measures].[Payment Amount]" caption="Payment Amount" measure="1" displayFolder="" measureGroup="ARReceipts" count="0"/>
    <cacheHierarchy uniqueName="[Measures].[Document Balance]" caption="Document Balance" measure="1" displayFolder="" measureGroup="ARDocuments" count="0"/>
    <cacheHierarchy uniqueName="[Measures].[Aged Balance]" caption="Aged Balance" measure="1" displayFolder="" measureGroup="ARDocuments" count="0"/>
    <cacheHierarchy uniqueName="[Measures].[MATBilling]" caption="MATBilling" measure="1" displayFolder="" measureGroup="ARDocuments" count="0"/>
    <cacheHierarchy uniqueName="[Measures].[DSO]" caption="DSO" measure="1" displayFolder="" measureGroup="ARDocuments" count="0"/>
    <cacheHierarchy uniqueName="[Measures].[AP Document Amount]" caption="AP Document Amount" measure="1" displayFolder="" measureGroup="APDocuments" count="0"/>
    <cacheHierarchy uniqueName="[Measures].[AP Payment Amount]" caption="AP Payment Amount" measure="1" displayFolder="" measureGroup="APPayments" count="0"/>
    <cacheHierarchy uniqueName="[Measures].[AP Document Balance]" caption="AP Document Balance" measure="1" displayFolder="" measureGroup="APDocuments" count="0"/>
    <cacheHierarchy uniqueName="[Measures].[AP Aged Balance]" caption="AP Aged Balance" measure="1" displayFolder="" measureGroup="APDocuments" count="0"/>
    <cacheHierarchy uniqueName="[Measures].[AP MATInvoice]" caption="AP MATInvoice" measure="1" displayFolder="" measureGroup="APDocuments" count="0"/>
    <cacheHierarchy uniqueName="[Measures].[DPO]" caption="DPO" measure="1" displayFolder="" measureGroup="APDocuments" count="0"/>
    <cacheHierarchy uniqueName="[Measures].[Transaction Amount]" caption="Transaction Amount" measure="1" displayFolder="" measureGroup="ARDocuments" count="0"/>
    <cacheHierarchy uniqueName="[Measures].[AP Transaction Amount]" caption="AP Transaction Amount" measure="1" displayFolder="" measureGroup="APDocuments" count="0" oneField="1">
      <fieldsUsage count="1">
        <fieldUsage x="1"/>
      </fieldsUsage>
    </cacheHierarchy>
    <cacheHierarchy uniqueName="[Measures].[Transaction Amount Pmt]" caption="Transaction Amount Pmt" measure="1" displayFolder="" measureGroup="ARReceipts" count="0"/>
    <cacheHierarchy uniqueName="[Measures].[Transaction Count]" caption="Transaction Count" measure="1" displayFolder="" measureGroup="ARDocuments" count="0"/>
    <cacheHierarchy uniqueName="[Measures].[Transaction Pmt Count]" caption="Transaction Pmt Count" measure="1" displayFolder="" measureGroup="ARReceipts" count="0"/>
    <cacheHierarchy uniqueName="[Measures].[Transaction Amount YTD]" caption="Transaction Amount YTD" measure="1" displayFolder="" measureGroup="ARDocuments" count="0"/>
    <cacheHierarchy uniqueName="[Measures].[Transaction Count YTD]" caption="Transaction Count YTD" measure="1" displayFolder="" measureGroup="ARDocuments" count="0"/>
    <cacheHierarchy uniqueName="[Measures].[Transaction Amount Pmt YTD]" caption="Transaction Amount Pmt YTD" measure="1" displayFolder="" measureGroup="ARReceipts" count="0"/>
    <cacheHierarchy uniqueName="[Measures].[Transaction Pmt Count YTD]" caption="Transaction Pmt Count YTD" measure="1" displayFolder="" measureGroup="ARReceipts" count="0"/>
    <cacheHierarchy uniqueName="[Measures].[AP Transaction Count]" caption="AP Transaction Count" measure="1" displayFolder="" measureGroup="APDocuments" count="0" oneField="1">
      <fieldsUsage count="1">
        <fieldUsage x="2"/>
      </fieldsUsage>
    </cacheHierarchy>
    <cacheHierarchy uniqueName="[Measures].[AP Transaction Amount Pmt]" caption="AP Transaction Amount Pmt" measure="1" displayFolder="" measureGroup="APPayments" count="0" oneField="1">
      <fieldsUsage count="1">
        <fieldUsage x="3"/>
      </fieldsUsage>
    </cacheHierarchy>
    <cacheHierarchy uniqueName="[Measures].[AP Transaction Pmt Count]" caption="AP Transaction Pmt Count" measure="1" displayFolder="" measureGroup="APPayments" count="0" oneField="1">
      <fieldsUsage count="1">
        <fieldUsage x="4"/>
      </fieldsUsage>
    </cacheHierarchy>
    <cacheHierarchy uniqueName="[Measures].[AP Payment Amount YTD]" caption="AP Payment Amount YTD" measure="1" displayFolder="" measureGroup="APPayments" count="0" oneField="1">
      <fieldsUsage count="1">
        <fieldUsage x="5"/>
      </fieldsUsage>
    </cacheHierarchy>
    <cacheHierarchy uniqueName="[Measures].[AP Transaction Amount YTD]" caption="AP Transaction Amount YTD" measure="1" displayFolder="" measureGroup="APDocuments" count="0" oneField="1">
      <fieldsUsage count="1">
        <fieldUsage x="6"/>
      </fieldsUsage>
    </cacheHierarchy>
    <cacheHierarchy uniqueName="[Measures].[AP Transaction Count YTD]" caption="AP Transaction Count YTD" measure="1" displayFolder="" measureGroup="APDocuments" count="0" oneField="1">
      <fieldsUsage count="1">
        <fieldUsage x="7"/>
      </fieldsUsage>
    </cacheHierarchy>
    <cacheHierarchy uniqueName="[Measures].[AP Transaction Pmt Count YTD]" caption="AP Transaction Pmt Count YTD" measure="1" displayFolder="" measureGroup="APPayments" count="0" oneField="1">
      <fieldsUsage count="1">
        <fieldUsage x="8"/>
      </fieldsUsage>
    </cacheHierarchy>
    <cacheHierarchy uniqueName="[Measures].[CY NET]" caption="CY NET" measure="1" displayFolder="" measureGroup="GL Entries" count="0"/>
    <cacheHierarchy uniqueName="[Measures].[CY QTD]" caption="CY QTD" measure="1" displayFolder="" measureGroup="GL Entries" count="0"/>
    <cacheHierarchy uniqueName="[Measures].[CY YTD]" caption="CY YTD" measure="1" displayFolder="" measureGroup="GL Entries" count="0"/>
    <cacheHierarchy uniqueName="[Measures].[LY NET]" caption="LY NET" measure="1" displayFolder="" measureGroup="GL Entries" count="0"/>
    <cacheHierarchy uniqueName="[Measures].[LY QTD]" caption="LY QTD" measure="1" displayFolder="" measureGroup="GL Entries" count="0"/>
    <cacheHierarchy uniqueName="[Measures].[LY YTD]" caption="LY YTD" measure="1" displayFolder="" measureGroup="GL Entries" count="0"/>
    <cacheHierarchy uniqueName="[Measures].[Total]" caption="Total" measure="1" displayFolder="" measureGroup="GL Entries" count="0"/>
    <cacheHierarchy uniqueName="[Measures].[BGT NET]" caption="BGT NET" measure="1" displayFolder="" measureGroup="Actual Budget" count="0"/>
    <cacheHierarchy uniqueName="[Measures].[BGT QTD]" caption="BGT QTD" measure="1" displayFolder="" measureGroup="Actual Budget" count="0"/>
    <cacheHierarchy uniqueName="[Measures].[BGT YTD]" caption="BGT YTD" measure="1" displayFolder="" measureGroup="Actual Budget" count="0"/>
    <cacheHierarchy uniqueName="[Measures].[CY BAL]" caption="CY BAL" measure="1" displayFolder="" measureGroup="Actual Budget" count="0"/>
    <cacheHierarchy uniqueName="[Measures].[LY BAL]" caption="LY BAL" measure="1" displayFolder="" measureGroup="Actual Budget" count="0"/>
    <cacheHierarchy uniqueName="[Measures].[YOY NET %]" caption="YOY NET %" measure="1" displayFolder="" measureGroup="GL Entries" count="0"/>
    <cacheHierarchy uniqueName="[Measures].[YOY NET $]" caption="YOY NET $" measure="1" displayFolder="" measureGroup="GL Entries" count="0"/>
    <cacheHierarchy uniqueName="[Measures].[YOY BAL $]" caption="YOY BAL $" measure="1" displayFolder="" measureGroup="Actual Budget" count="0"/>
    <cacheHierarchy uniqueName="[Measures].[YOY QTD $]" caption="YOY QTD $" measure="1" displayFolder="" measureGroup="GL Entries" count="0"/>
    <cacheHierarchy uniqueName="[Measures].[YOY YTD $]" caption="YOY YTD $" measure="1" displayFolder="" measureGroup="GL Entries" count="0"/>
    <cacheHierarchy uniqueName="[Measures].[AvB NET $]" caption="AvB NET $" measure="1" displayFolder="" measureGroup="GL Entries" count="0"/>
    <cacheHierarchy uniqueName="[Measures].[AvB QTD $]" caption="AvB QTD $" measure="1" displayFolder="" measureGroup="GL Entries" count="0"/>
    <cacheHierarchy uniqueName="[Measures].[AvB YTD $]" caption="AvB YTD $" measure="1" displayFolder="" measureGroup="GL Entries" count="0"/>
    <cacheHierarchy uniqueName="[Measures].[AvB QTD %]" caption="AvB QTD %" measure="1" displayFolder="" measureGroup="GL Entries" count="0"/>
    <cacheHierarchy uniqueName="[Measures].[AvB NET %]" caption="AvB NET %" measure="1" displayFolder="" measureGroup="GL Entries" count="0"/>
    <cacheHierarchy uniqueName="[Measures].[AvB YTD %]" caption="AvB YTD %" measure="1" displayFolder="" measureGroup="GL Entries" count="0"/>
    <cacheHierarchy uniqueName="[Measures].[YOY QTD %]" caption="YOY QTD %" measure="1" displayFolder="" measureGroup="GL Entries" count="0"/>
    <cacheHierarchy uniqueName="[Measures].[YOY YTD %]" caption="YOY YTD %" measure="1" displayFolder="" measureGroup="GL Entries" count="0"/>
    <cacheHierarchy uniqueName="[Measures].[YOY BAL %]" caption="YOY BAL %" measure="1" displayFolder="" measureGroup="Actual Budget" count="0"/>
    <cacheHierarchy uniqueName="[Measures].[AP Aged Cash Requirements]" caption="AP Aged Cash Requirements" measure="1" displayFolder="" measureGroup="APDocuments" count="0"/>
    <cacheHierarchy uniqueName="[Measures].[AP Current Amount]" caption="AP Current Amount" measure="1" displayFolder="" measureGroup="APDocuments" count="0"/>
    <cacheHierarchy uniqueName="[Measures].[Days Over]" caption="Days Over" measure="1" displayFolder="" measureGroup="ARDocuments" count="0"/>
    <cacheHierarchy uniqueName="[Measures].[AP Days Over]" caption="AP Days Over" measure="1" displayFolder="" measureGroup="APDocuments" count="0"/>
    <cacheHierarchy uniqueName="[Measures].[Current Amount]" caption="Current Amount" measure="1" displayFolder="" measureGroup="ARDocuments" count="0"/>
    <cacheHierarchy uniqueName="[Measures].[Debit]" caption="Debit" measure="1" displayFolder="" measureGroup="GL Entries" count="0"/>
    <cacheHierarchy uniqueName="[Measures].[Credit]" caption="Credit" measure="1" displayFolder="" measureGroup="GL Entries" count="0"/>
    <cacheHierarchy uniqueName="[Measures].[Aged Receivable]" caption="Aged Receivable" measure="1" displayFolder="" measureGroup="ARDocuments" count="0"/>
    <cacheHierarchy uniqueName="[Measures].[__XL_Count Calendar]" caption="__XL_Count Calendar" measure="1" displayFolder="" measureGroup="Calendar" count="0" hidden="1"/>
    <cacheHierarchy uniqueName="[Measures].[_Count ARDocuments]" caption="_Count ARDocuments" measure="1" displayFolder="" measureGroup="ARDocuments" count="0" hidden="1"/>
    <cacheHierarchy uniqueName="[Measures].[_Count ARReceipts]" caption="_Count ARReceipts" measure="1" displayFolder="" measureGroup="ARReceipts" count="0" hidden="1"/>
    <cacheHierarchy uniqueName="[Measures].[__XL_Count AgeAsOf]" caption="__XL_Count AgeAsOf" measure="1" displayFolder="" measureGroup="AgeAsOf" count="0" hidden="1"/>
    <cacheHierarchy uniqueName="[Measures].[_Count Customer Group]" caption="_Count Customer Group" measure="1" displayFolder="" measureGroup="Customer Group" count="0" hidden="1"/>
    <cacheHierarchy uniqueName="[Measures].[_Count Customers]" caption="_Count Customers" measure="1" displayFolder="" measureGroup="Customers" count="0" hidden="1"/>
    <cacheHierarchy uniqueName="[Measures].[__XL_Count TransactionType]" caption="__XL_Count TransactionType" measure="1" displayFolder="" measureGroup="TransactionType" count="0" hidden="1"/>
    <cacheHierarchy uniqueName="[Measures].[__XL_Count DocumentType]" caption="__XL_Count DocumentType" measure="1" displayFolder="" measureGroup="DocumentType" count="0" hidden="1"/>
    <cacheHierarchy uniqueName="[Measures].[__XL_Count AgingPeriods]" caption="__XL_Count AgingPeriods" measure="1" displayFolder="" measureGroup="AgingPeriods" count="0" hidden="1"/>
    <cacheHierarchy uniqueName="[Measures].[_Count APDocuments]" caption="_Count APDocuments" measure="1" displayFolder="" measureGroup="APDocuments" count="0" hidden="1"/>
    <cacheHierarchy uniqueName="[Measures].[_Count APPayments]" caption="_Count APPayments" measure="1" displayFolder="" measureGroup="APPayments" count="0" hidden="1"/>
    <cacheHierarchy uniqueName="[Measures].[_Count Vendor Group]" caption="_Count Vendor Group" measure="1" displayFolder="" measureGroup="Vendor Group" count="0" hidden="1"/>
    <cacheHierarchy uniqueName="[Measures].[_Count Vendor]" caption="_Count Vendor" measure="1" displayFolder="" measureGroup="Vendor" count="0" hidden="1"/>
    <cacheHierarchy uniqueName="[Measures].[_Count COA]" caption="_Count COA" measure="1" displayFolder="" measureGroup="COA" count="0" hidden="1"/>
    <cacheHierarchy uniqueName="[Measures].[_Count Actual Budget]" caption="_Count Actual Budget" measure="1" displayFolder="" measureGroup="Actual Budget" count="0" hidden="1"/>
    <cacheHierarchy uniqueName="[Measures].[_Count GL Entries]" caption="_Count GL Entries" measure="1" displayFolder="" measureGroup="GL Entries" count="0" hidden="1"/>
    <cacheHierarchy uniqueName="[Measures].[__XL_Count TimeCalc]" caption="__XL_Count TimeCalc" measure="1" displayFolder="" measureGroup="TimeCalc" count="0" hidden="1"/>
    <cacheHierarchy uniqueName="[Measures].[_Count OpenBAL]" caption="_Count OpenBAL" measure="1" displayFolder="" measureGroup="OpenBAL" count="0" hidden="1"/>
    <cacheHierarchy uniqueName="[Measures].[__XL_Count of Models]" caption="__XL_Count of Models" measure="1" displayFolder="" count="0" hidden="1"/>
    <cacheHierarchy uniqueName="[Measures].[Last Date]" caption="Last Date" measure="1" displayFolder="" measureGroup="Calendar" count="0" hidden="1"/>
    <cacheHierarchy uniqueName="[Measures].[Last Date AagAsOf]" caption="Last Date AagAsOf" measure="1" displayFolder="" measureGroup="AgeAsOf" count="0" hidden="1"/>
    <cacheHierarchy uniqueName="[Measures].[CALC_ID]" caption="CALC_ID" measure="1" displayFolder="" measureGroup="TimeCalc" count="0" hidden="1"/>
    <cacheHierarchy uniqueName="[Measures].[COMP_ID]" caption="COMP_ID" measure="1" displayFolder="" measureGroup="TimeCalc" count="0" hidden="1"/>
    <cacheHierarchy uniqueName="[Measures].[Account Description]" caption="Account Description" measure="1" displayFolder="" measureGroup="COA" count="0" hidden="1"/>
    <cacheHierarchy uniqueName="[Measures].[Account Nbr]" caption="Account Nbr" measure="1" displayFolder="" measureGroup="COA" count="0" hidden="1"/>
  </cacheHierarchies>
  <kpis count="0"/>
  <dimensions count="15">
    <dimension name="APDocuments" uniqueName="[APDocuments]" caption="APDocuments"/>
    <dimension name="APPayments" uniqueName="[APPayments]" caption="APPayments"/>
    <dimension name="ARDocuments" uniqueName="[ARDocuments]" caption="ARDocuments"/>
    <dimension name="ARReceipts" uniqueName="[ARReceipts]" caption="ARReceipts"/>
    <dimension name="Calendar" uniqueName="[Calendar]" caption="Calendar"/>
    <dimension name="COA" uniqueName="[COA]" caption="COA"/>
    <dimension name="Customer Group" uniqueName="[Customer Group]" caption="Customer Group"/>
    <dimension name="Customers" uniqueName="[Customers]" caption="Customers"/>
    <dimension name="DocumentType" uniqueName="[DocumentType]" caption="DocumentType"/>
    <dimension name="GL Entries" uniqueName="[GL Entries]" caption="GL Entries"/>
    <dimension measure="1" name="Measures" uniqueName="[Measures]" caption="Measures"/>
    <dimension name="TimeCalc" uniqueName="[TimeCalc]" caption="TimeCalc"/>
    <dimension name="TransactionType" uniqueName="[TransactionType]" caption="TransactionType"/>
    <dimension name="Vendor" uniqueName="[Vendor]" caption="Vendor"/>
    <dimension name="Vendor Group" uniqueName="[Vendor Group]" caption="Vendor Group"/>
  </dimensions>
  <measureGroups count="18">
    <measureGroup name="Actual Budget" caption="Actual Budget"/>
    <measureGroup name="AgeAsOf" caption="AgeAsOf"/>
    <measureGroup name="AgingPeriods" caption="AgingPeriods"/>
    <measureGroup name="APDocuments" caption="APDocuments"/>
    <measureGroup name="APPayments" caption="APPayments"/>
    <measureGroup name="ARDocuments" caption="ARDocuments"/>
    <measureGroup name="ARReceipts" caption="ARReceipts"/>
    <measureGroup name="Calendar" caption="Calendar"/>
    <measureGroup name="COA" caption="COA"/>
    <measureGroup name="Customer Group" caption="Customer Group"/>
    <measureGroup name="Customers" caption="Customers"/>
    <measureGroup name="DocumentType" caption="DocumentType"/>
    <measureGroup name="GL Entries" caption="GL Entries"/>
    <measureGroup name="OpenBAL" caption="OpenBAL"/>
    <measureGroup name="TimeCalc" caption="TimeCalc"/>
    <measureGroup name="TransactionType" caption="TransactionType"/>
    <measureGroup name="Vendor" caption="Vendor"/>
    <measureGroup name="Vendor Group" caption="Vendor Group"/>
  </measureGroups>
  <maps count="43">
    <map measureGroup="0" dimension="4"/>
    <map measureGroup="0" dimension="5"/>
    <map measureGroup="3" dimension="0"/>
    <map measureGroup="3" dimension="4"/>
    <map measureGroup="3" dimension="8"/>
    <map measureGroup="3" dimension="12"/>
    <map measureGroup="3" dimension="13"/>
    <map measureGroup="3" dimension="14"/>
    <map measureGroup="4" dimension="0"/>
    <map measureGroup="4" dimension="1"/>
    <map measureGroup="4" dimension="4"/>
    <map measureGroup="4" dimension="8"/>
    <map measureGroup="4" dimension="12"/>
    <map measureGroup="4" dimension="13"/>
    <map measureGroup="4" dimension="14"/>
    <map measureGroup="5" dimension="2"/>
    <map measureGroup="5" dimension="4"/>
    <map measureGroup="5" dimension="6"/>
    <map measureGroup="5" dimension="7"/>
    <map measureGroup="5" dimension="8"/>
    <map measureGroup="5" dimension="12"/>
    <map measureGroup="6" dimension="2"/>
    <map measureGroup="6" dimension="3"/>
    <map measureGroup="6" dimension="4"/>
    <map measureGroup="6" dimension="6"/>
    <map measureGroup="6" dimension="7"/>
    <map measureGroup="6" dimension="8"/>
    <map measureGroup="6" dimension="12"/>
    <map measureGroup="7" dimension="4"/>
    <map measureGroup="8" dimension="5"/>
    <map measureGroup="9" dimension="6"/>
    <map measureGroup="10" dimension="6"/>
    <map measureGroup="10" dimension="7"/>
    <map measureGroup="11" dimension="8"/>
    <map measureGroup="12" dimension="4"/>
    <map measureGroup="12" dimension="5"/>
    <map measureGroup="12" dimension="9"/>
    <map measureGroup="13" dimension="5"/>
    <map measureGroup="14" dimension="11"/>
    <map measureGroup="15" dimension="12"/>
    <map measureGroup="16" dimension="13"/>
    <map measureGroup="16" dimension="14"/>
    <map measureGroup="17" dimension="1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tony" refreshedDate="41493.607856365743" createdVersion="5" refreshedVersion="5" minRefreshableVersion="3" recordCount="0" supportSubquery="1" supportAdvancedDrill="1">
  <cacheSource type="external" connectionId="8"/>
  <cacheFields count="32">
    <cacheField name="[COA].[Account Number].[Account Number]" caption="Account Number" numFmtId="0" hierarchy="75" level="1">
      <sharedItems count="10">
        <s v="1000"/>
        <s v="1020"/>
        <s v="1021"/>
        <s v="1022"/>
        <s v="1023"/>
        <s v="1025"/>
        <s v="1027"/>
        <s v="1030"/>
        <s v="1045"/>
        <s v="1200"/>
      </sharedItems>
      <extLst>
        <ext xmlns:x15="http://schemas.microsoft.com/office/spreadsheetml/2010/11/main" uri="{4F2E5C28-24EA-4eb8-9CBF-B6C8F9C3D259}">
          <x15:cachedUniqueNames>
            <x15:cachedUniqueName index="0" name="[COA].[Account Number].&amp;[1000]"/>
            <x15:cachedUniqueName index="1" name="[COA].[Account Number].&amp;[1020]"/>
            <x15:cachedUniqueName index="2" name="[COA].[Account Number].&amp;[1021]"/>
            <x15:cachedUniqueName index="3" name="[COA].[Account Number].&amp;[1022]"/>
            <x15:cachedUniqueName index="4" name="[COA].[Account Number].&amp;[1023]"/>
            <x15:cachedUniqueName index="5" name="[COA].[Account Number].&amp;[1025]"/>
            <x15:cachedUniqueName index="6" name="[COA].[Account Number].&amp;[1027]"/>
            <x15:cachedUniqueName index="7" name="[COA].[Account Number].&amp;[1030]"/>
            <x15:cachedUniqueName index="8" name="[COA].[Account Number].&amp;[1045]"/>
            <x15:cachedUniqueName index="9" name="[COA].[Account Number].&amp;[1200]"/>
          </x15:cachedUniqueNames>
        </ext>
      </extLst>
    </cacheField>
    <cacheField name="[Measures].[CY NET]" caption="CY NET" numFmtId="0" hierarchy="220" level="32767"/>
    <cacheField name="[Measures].[CY QTD]" caption="CY QTD" numFmtId="0" hierarchy="221" level="32767"/>
    <cacheField name="[Calendar].[CalendarYear].[CalendarYear]" caption="CalendarYear" numFmtId="0" hierarchy="60" level="1">
      <sharedItems containsSemiMixedTypes="0" containsNonDate="0" containsString="0"/>
    </cacheField>
    <cacheField name="[Calendar].[MonthOfYear].[MonthOfYear]" caption="MonthOfYear" numFmtId="0" hierarchy="69" level="1">
      <sharedItems containsSemiMixedTypes="0" containsNonDate="0" containsString="0"/>
    </cacheField>
    <cacheField name="[Calendar].[DayOfMonth].[DayOfMonth]" caption="DayOfMonth" numFmtId="0" hierarchy="64" level="1">
      <sharedItems containsSemiMixedTypes="0" containsNonDate="0" containsString="0"/>
    </cacheField>
    <cacheField name="[Measures].[CY YTD]" caption="CY YTD" numFmtId="0" hierarchy="222" level="32767"/>
    <cacheField name="[Measures].[LY NET]" caption="LY NET" numFmtId="0" hierarchy="223" level="32767"/>
    <cacheField name="[Measures].[LY QTD]" caption="LY QTD" numFmtId="0" hierarchy="224" level="32767"/>
    <cacheField name="[Measures].[LY YTD]" caption="LY YTD" numFmtId="0" hierarchy="225" level="32767"/>
    <cacheField name="[Measures].[BGT NET]" caption="BGT NET" numFmtId="0" hierarchy="227" level="32767"/>
    <cacheField name="[Measures].[BGT QTD]" caption="BGT QTD" numFmtId="0" hierarchy="228" level="32767"/>
    <cacheField name="[Measures].[BGT YTD]" caption="BGT YTD" numFmtId="0" hierarchy="229" level="32767"/>
    <cacheField name="[Measures].[Total]" caption="Total" numFmtId="0" hierarchy="226" level="32767"/>
    <cacheField name="[COA].[Account Group].[Account Group]" caption="Account Group" numFmtId="0" hierarchy="73" level="1">
      <sharedItems containsSemiMixedTypes="0" containsNonDate="0" containsString="0"/>
    </cacheField>
    <cacheField name="[Measures].[CY BAL]" caption="CY BAL" numFmtId="0" hierarchy="230" level="32767"/>
    <cacheField name="[Measures].[LY BAL]" caption="LY BAL" numFmtId="0" hierarchy="231" level="32767"/>
    <cacheField name="[Measures].[YOY BAL $]" caption="YOY BAL $" numFmtId="0" hierarchy="234" level="32767"/>
    <cacheField name="[Measures].[YOY BAL %]" caption="YOY BAL %" numFmtId="0" hierarchy="245" level="32767"/>
    <cacheField name="[Measures].[AvB NET $]" caption="AvB NET $" numFmtId="0" hierarchy="237" level="32767"/>
    <cacheField name="[Measures].[AvB NET %]" caption="AvB NET %" numFmtId="0" hierarchy="241" level="32767"/>
    <cacheField name="[Measures].[YOY NET $]" caption="YOY NET $" numFmtId="0" hierarchy="233" level="32767"/>
    <cacheField name="[Measures].[YOY NET %]" caption="YOY NET %" numFmtId="0" hierarchy="232" level="32767"/>
    <cacheField name="[Measures].[YOY QTD $]" caption="YOY QTD $" numFmtId="0" hierarchy="235" level="32767"/>
    <cacheField name="[Measures].[YOY YTD $]" caption="YOY YTD $" numFmtId="0" hierarchy="236" level="32767"/>
    <cacheField name="[Measures].[AvB QTD $]" caption="AvB QTD $" numFmtId="0" hierarchy="238" level="32767"/>
    <cacheField name="[Measures].[AvB YTD $]" caption="AvB YTD $" numFmtId="0" hierarchy="239" level="32767"/>
    <cacheField name="[Measures].[AvB QTD %]" caption="AvB QTD %" numFmtId="0" hierarchy="240" level="32767"/>
    <cacheField name="[Measures].[AvB YTD %]" caption="AvB YTD %" numFmtId="0" hierarchy="242" level="32767"/>
    <cacheField name="[Measures].[YOY QTD %]" caption="YOY QTD %" numFmtId="0" hierarchy="243" level="32767"/>
    <cacheField name="[Measures].[YOY YTD %]" caption="YOY YTD %" numFmtId="0" hierarchy="244" level="32767"/>
    <cacheField name="[TimeCalc].[Calculation].[Calculation]" caption="Calculation" numFmtId="0" hierarchy="120" level="1">
      <sharedItems containsSemiMixedTypes="0" containsNonDate="0" containsString="0"/>
    </cacheField>
  </cacheFields>
  <cacheHierarchies count="279">
    <cacheHierarchy uniqueName="[APDocuments].[AccountSet]" caption="AccountSet" attribute="1" defaultMemberUniqueName="[APDocuments].[AccountSet].[All]" allUniqueName="[APDocuments].[AccountSet].[All]" dimensionUniqueName="[APDocuments]" displayFolder="" count="0" memberValueDatatype="130" unbalanced="0"/>
    <cacheHierarchy uniqueName="[APDocuments].[Batch]" caption="Batch" attribute="1" defaultMemberUniqueName="[APDocuments].[Batch].[All]" allUniqueName="[APDocuments].[Batch].[All]" dimensionUniqueName="[APDocuments]" displayFolder="" count="0" memberValueDatatype="5" unbalanced="0"/>
    <cacheHierarchy uniqueName="[APDocuments].[Batch Type]" caption="Batch Type" attribute="1" defaultMemberUniqueName="[APDocuments].[Batch Type].[All]" allUniqueName="[APDocuments].[Batch Type].[All]" dimensionUniqueName="[APDocuments]" displayFolder="" count="0" memberValueDatatype="130" unbalanced="0"/>
    <cacheHierarchy uniqueName="[APDocuments].[Document Date]" caption="Document Date" attribute="1" time="1" defaultMemberUniqueName="[APDocuments].[Document Date].[All]" allUniqueName="[APDocuments].[Document Date].[All]" dimensionUniqueName="[APDocuments]" displayFolder="" count="0" memberValueDatatype="7" unbalanced="0"/>
    <cacheHierarchy uniqueName="[APDocuments].[Document Number]" caption="Document Number" attribute="1" defaultMemberUniqueName="[APDocuments].[Document Number].[All]" allUniqueName="[APDocuments].[Document Number].[All]" dimensionUniqueName="[APDocuments]" displayFolder="" count="0" memberValueDatatype="130" unbalanced="0"/>
    <cacheHierarchy uniqueName="[APDocuments].[Due Date]" caption="Due Date" attribute="1" time="1" defaultMemberUniqueName="[APDocuments].[Due Date].[All]" allUniqueName="[APDocuments].[Due Date].[All]" dimensionUniqueName="[APDocuments]" displayFolder="" count="0" memberValueDatatype="7" unbalanced="0"/>
    <cacheHierarchy uniqueName="[APDocuments].[Entry]" caption="Entry" attribute="1" defaultMemberUniqueName="[APDocuments].[Entry].[All]" allUniqueName="[APDocuments].[Entry].[All]" dimensionUniqueName="[APDocuments]" displayFolder="" count="0" memberValueDatatype="5" unbalanced="0"/>
    <cacheHierarchy uniqueName="[APDocuments].[Fully Paid]" caption="Fully Paid" attribute="1" defaultMemberUniqueName="[APDocuments].[Fully Paid].[All]" allUniqueName="[APDocuments].[Fully Paid].[All]" dimensionUniqueName="[APDocuments]" displayFolder="" count="0" memberValueDatatype="130" unbalanced="0"/>
    <cacheHierarchy uniqueName="[APDocuments].[Payment Number]" caption="Payment Number" attribute="1" defaultMemberUniqueName="[APDocuments].[Payment Number].[All]" allUniqueName="[APDocuments].[Payment Number].[All]" dimensionUniqueName="[APDocuments]" displayFolder="" count="0" memberValueDatatype="5" unbalanced="0"/>
    <cacheHierarchy uniqueName="[APDocuments].[Posting Date]" caption="Posting Date" attribute="1" time="1" defaultMemberUniqueName="[APDocuments].[Posting Date].[All]" allUniqueName="[APDocuments].[Posting Date].[All]" dimensionUniqueName="[APDocuments]" displayFolder="" count="0" memberValueDatatype="7" unbalanced="0"/>
    <cacheHierarchy uniqueName="[APDocuments].[Posting Sequence]" caption="Posting Sequence" attribute="1" defaultMemberUniqueName="[APDocuments].[Posting Sequence].[All]" allUniqueName="[APDocuments].[Posting Sequence].[All]" dimensionUniqueName="[APDocuments]" displayFolder="" count="0" memberValueDatatype="5" unbalanced="0"/>
    <cacheHierarchy uniqueName="[APDocuments].[Remaining Amount]" caption="Remaining Amount" attribute="1" defaultMemberUniqueName="[APDocuments].[Remaining Amount].[All]" allUniqueName="[APDocuments].[Remaining Amount].[All]" dimensionUniqueName="[APDocuments]" displayFolder="" count="0" memberValueDatatype="5" unbalanced="0"/>
    <cacheHierarchy uniqueName="[APDocuments].[Remit-To Location]" caption="Remit-To Location" attribute="1" defaultMemberUniqueName="[APDocuments].[Remit-To Location].[All]" allUniqueName="[APDocuments].[Remit-To Location].[All]" dimensionUniqueName="[APDocuments]" displayFolder="" count="0" memberValueDatatype="130" unbalanced="0"/>
    <cacheHierarchy uniqueName="[APDocuments].[Source Application]" caption="Source Application" attribute="1" defaultMemberUniqueName="[APDocuments].[Source Application].[All]" allUniqueName="[APDocuments].[Source Application].[All]" dimensionUniqueName="[APDocuments]" displayFolder="" count="0" memberValueDatatype="130" unbalanced="0"/>
    <cacheHierarchy uniqueName="[APDocuments].[Terms]" caption="Terms" attribute="1" defaultMemberUniqueName="[APDocuments].[Terms].[All]" allUniqueName="[APDocuments].[Terms].[All]" dimensionUniqueName="[APDocuments]" displayFolder="" count="0" memberValueDatatype="130" unbalanced="0"/>
    <cacheHierarchy uniqueName="[APDocuments].[Vendor Number]" caption="Vendor Number" attribute="1" defaultMemberUniqueName="[APDocuments].[Vendor Number].[All]" allUniqueName="[APDocuments].[Vendor Number].[All]" dimensionUniqueName="[APDocuments]" displayFolder="" count="0" memberValueDatatype="130" unbalanced="0"/>
    <cacheHierarchy uniqueName="[APPayments].[Bank Code]" caption="Bank Code" attribute="1" defaultMemberUniqueName="[APPayments].[Bank Code].[All]" allUniqueName="[APPayments].[Bank Code].[All]" dimensionUniqueName="[APPayments]" displayFolder="" count="0" memberValueDatatype="130" unbalanced="0"/>
    <cacheHierarchy uniqueName="[APPayments].[Batch Number]" caption="Batch Number" attribute="1" defaultMemberUniqueName="[APPayments].[Batch Number].[All]" allUniqueName="[APPayments].[Batch Number].[All]" dimensionUniqueName="[APPayments]" displayFolder="" count="0" memberValueDatatype="5" unbalanced="0"/>
    <cacheHierarchy uniqueName="[APPayments].[Check Date]" caption="Check Date" attribute="1" time="1" defaultMemberUniqueName="[APPayments].[Check Date].[All]" allUniqueName="[APPayments].[Check Date].[All]" dimensionUniqueName="[APPayments]" displayFolder="" count="0" memberValueDatatype="7" unbalanced="0"/>
    <cacheHierarchy uniqueName="[APPayments].[Check No]" caption="Check No" attribute="1" defaultMemberUniqueName="[APPayments].[Check No].[All]" allUniqueName="[APPayments].[Check No].[All]" dimensionUniqueName="[APPayments]" displayFolder="" count="0" memberValueDatatype="130" unbalanced="0"/>
    <cacheHierarchy uniqueName="[APPayments].[Document Number]" caption="Document Number" attribute="1" defaultMemberUniqueName="[APPayments].[Document Number].[All]" allUniqueName="[APPayments].[Document Number].[All]" dimensionUniqueName="[APPayments]" displayFolder="" count="0" memberValueDatatype="130" unbalanced="0"/>
    <cacheHierarchy uniqueName="[APPayments].[Entry Number]" caption="Entry Number" attribute="1" defaultMemberUniqueName="[APPayments].[Entry Number].[All]" allUniqueName="[APPayments].[Entry Number].[All]" dimensionUniqueName="[APPayments]" displayFolder="" count="0" memberValueDatatype="5" unbalanced="0"/>
    <cacheHierarchy uniqueName="[APPayments].[Payment Number]" caption="Payment Number" attribute="1" defaultMemberUniqueName="[APPayments].[Payment Number].[All]" allUniqueName="[APPayments].[Payment Number].[All]" dimensionUniqueName="[APPayments]" displayFolder="" count="0" memberValueDatatype="5" unbalanced="0"/>
    <cacheHierarchy uniqueName="[APPayments].[Posting Date]" caption="Posting Date" attribute="1" time="1" defaultMemberUniqueName="[APPayments].[Posting Date].[All]" allUniqueName="[APPayments].[Posting Date].[All]" dimensionUniqueName="[APPayments]" displayFolder="" count="0" memberValueDatatype="7" unbalanced="0"/>
    <cacheHierarchy uniqueName="[APPayments].[Sequence No]" caption="Sequence No" attribute="1" defaultMemberUniqueName="[APPayments].[Sequence No].[All]" allUniqueName="[APPayments].[Sequence No].[All]" dimensionUniqueName="[APPayments]" displayFolder="" count="0" memberValueDatatype="5" unbalanced="0"/>
    <cacheHierarchy uniqueName="[APPayments].[Src Doc Typ]" caption="Src Doc Typ" attribute="1" defaultMemberUniqueName="[APPayments].[Src Doc Typ].[All]" allUniqueName="[APPayments].[Src Doc Typ].[All]" dimensionUniqueName="[APPayments]" displayFolder="" count="0" memberValueDatatype="20" unbalanced="0"/>
    <cacheHierarchy uniqueName="[APPayments].[Vendor Number]" caption="Vendor Number" attribute="1" defaultMemberUniqueName="[APPayments].[Vendor Number].[All]" allUniqueName="[APPayments].[Vendor Number].[All]" dimensionUniqueName="[APPayments]" displayFolder="" count="0" memberValueDatatype="130" unbalanced="0"/>
    <cacheHierarchy uniqueName="[ARDocuments].[AccountSet]" caption="AccountSet" attribute="1" defaultMemberUniqueName="[ARDocuments].[AccountSet].[All]" allUniqueName="[ARDocuments].[AccountSet].[All]" dimensionUniqueName="[ARDocuments]" displayFolder="" count="0" memberValueDatatype="130" unbalanced="0"/>
    <cacheHierarchy uniqueName="[ARDocuments].[Bank Code]" caption="Bank Code" attribute="1" defaultMemberUniqueName="[ARDocuments].[Bank Code].[All]" allUniqueName="[ARDocuments].[Bank Code].[All]" dimensionUniqueName="[ARDocuments]" displayFolder="" count="0" memberValueDatatype="130" unbalanced="0"/>
    <cacheHierarchy uniqueName="[ARDocuments].[Batch]" caption="Batch" attribute="1" defaultMemberUniqueName="[ARDocuments].[Batch].[All]" allUniqueName="[ARDocuments].[Batch].[All]" dimensionUniqueName="[ARDocuments]" displayFolder="" count="0" memberValueDatatype="5" unbalanced="0"/>
    <cacheHierarchy uniqueName="[ARDocuments].[Batch Type]" caption="Batch Type" attribute="1" defaultMemberUniqueName="[ARDocuments].[Batch Type].[All]" allUniqueName="[ARDocuments].[Batch Type].[All]" dimensionUniqueName="[ARDocuments]" displayFolder="" count="0" memberValueDatatype="130" unbalanced="0"/>
    <cacheHierarchy uniqueName="[ARDocuments].[CheckReceipt No]" caption="CheckReceipt No" attribute="1" defaultMemberUniqueName="[ARDocuments].[CheckReceipt No].[All]" allUniqueName="[ARDocuments].[CheckReceipt No].[All]" dimensionUniqueName="[ARDocuments]" displayFolder="" count="0" memberValueDatatype="130" unbalanced="0"/>
    <cacheHierarchy uniqueName="[ARDocuments].[Customer Number]" caption="Customer Number" attribute="1" defaultMemberUniqueName="[ARDocuments].[Customer Number].[All]" allUniqueName="[ARDocuments].[Customer Number].[All]" dimensionUniqueName="[ARDocuments]" displayFolder="" count="0" memberValueDatatype="130" unbalanced="0"/>
    <cacheHierarchy uniqueName="[ARDocuments].[Deposit Number]" caption="Deposit Number" attribute="1" defaultMemberUniqueName="[ARDocuments].[Deposit Number].[All]" allUniqueName="[ARDocuments].[Deposit Number].[All]" dimensionUniqueName="[ARDocuments]" displayFolder="" count="0" memberValueDatatype="5" unbalanced="0"/>
    <cacheHierarchy uniqueName="[ARDocuments].[Document Date]" caption="Document Date" attribute="1" time="1" defaultMemberUniqueName="[ARDocuments].[Document Date].[All]" allUniqueName="[ARDocuments].[Document Date].[All]" dimensionUniqueName="[ARDocuments]" displayFolder="" count="0" memberValueDatatype="7" unbalanced="0"/>
    <cacheHierarchy uniqueName="[ARDocuments].[Document Number]" caption="Document Number" attribute="1" defaultMemberUniqueName="[ARDocuments].[Document Number].[All]" allUniqueName="[ARDocuments].[Document Number].[All]" dimensionUniqueName="[ARDocuments]" displayFolder="" count="0" memberValueDatatype="130" unbalanced="0"/>
    <cacheHierarchy uniqueName="[ARDocuments].[Due Date]" caption="Due Date" attribute="1" time="1" defaultMemberUniqueName="[ARDocuments].[Due Date].[All]" allUniqueName="[ARDocuments].[Due Date].[All]" dimensionUniqueName="[ARDocuments]" displayFolder="" count="0" memberValueDatatype="7" unbalanced="0"/>
    <cacheHierarchy uniqueName="[ARDocuments].[Entry]" caption="Entry" attribute="1" defaultMemberUniqueName="[ARDocuments].[Entry].[All]" allUniqueName="[ARDocuments].[Entry].[All]" dimensionUniqueName="[ARDocuments]" displayFolder="" count="0" memberValueDatatype="5" unbalanced="0"/>
    <cacheHierarchy uniqueName="[ARDocuments].[Fully Paid]" caption="Fully Paid" attribute="1" defaultMemberUniqueName="[ARDocuments].[Fully Paid].[All]" allUniqueName="[ARDocuments].[Fully Paid].[All]" dimensionUniqueName="[ARDocuments]" displayFolder="" count="0" memberValueDatatype="130" unbalanced="0"/>
    <cacheHierarchy uniqueName="[ARDocuments].[National Account Number]" caption="National Account Number" attribute="1" defaultMemberUniqueName="[ARDocuments].[National Account Number].[All]" allUniqueName="[ARDocuments].[National Account Number].[All]" dimensionUniqueName="[ARDocuments]" displayFolder="" count="0" memberValueDatatype="130" unbalanced="0"/>
    <cacheHierarchy uniqueName="[ARDocuments].[Posting Date]" caption="Posting Date" attribute="1" time="1" defaultMemberUniqueName="[ARDocuments].[Posting Date].[All]" allUniqueName="[ARDocuments].[Posting Date].[All]" dimensionUniqueName="[ARDocuments]" displayFolder="" count="0" memberValueDatatype="7" unbalanced="0"/>
    <cacheHierarchy uniqueName="[ARDocuments].[Posting Sequence]" caption="Posting Sequence" attribute="1" defaultMemberUniqueName="[ARDocuments].[Posting Sequence].[All]" allUniqueName="[ARDocuments].[Posting Sequence].[All]" dimensionUniqueName="[ARDocuments]" displayFolder="" count="0" memberValueDatatype="5" unbalanced="0"/>
    <cacheHierarchy uniqueName="[ARDocuments].[Ship-To Location]" caption="Ship-To Location" attribute="1" defaultMemberUniqueName="[ARDocuments].[Ship-To Location].[All]" allUniqueName="[ARDocuments].[Ship-To Location].[All]" dimensionUniqueName="[ARDocuments]" displayFolder="" count="0" memberValueDatatype="130" unbalanced="0"/>
    <cacheHierarchy uniqueName="[ARDocuments].[Source Application]" caption="Source Application" attribute="1" defaultMemberUniqueName="[ARDocuments].[Source Application].[All]" allUniqueName="[ARDocuments].[Source Application].[All]" dimensionUniqueName="[ARDocuments]" displayFolder="" count="0" memberValueDatatype="130" unbalanced="0"/>
    <cacheHierarchy uniqueName="[ARDocuments].[Terms]" caption="Terms" attribute="1" defaultMemberUniqueName="[ARDocuments].[Terms].[All]" allUniqueName="[ARDocuments].[Terms].[All]" dimensionUniqueName="[ARDocuments]" displayFolder="" count="0" memberValueDatatype="130" unbalanced="0"/>
    <cacheHierarchy uniqueName="[ARReceipts].[Bank Code]" caption="Bank Code" attribute="1" defaultMemberUniqueName="[ARReceipts].[Bank Code].[All]" allUniqueName="[ARReceipts].[Bank Code].[All]" dimensionUniqueName="[ARReceipts]" displayFolder="" count="0" memberValueDatatype="130" unbalanced="0"/>
    <cacheHierarchy uniqueName="[ARReceipts].[Batch Number]" caption="Batch Number" attribute="1" defaultMemberUniqueName="[ARReceipts].[Batch Number].[All]" allUniqueName="[ARReceipts].[Batch Number].[All]" dimensionUniqueName="[ARReceipts]" displayFolder="" count="0" memberValueDatatype="5" unbalanced="0"/>
    <cacheHierarchy uniqueName="[ARReceipts].[CheckReceipt No]" caption="CheckReceipt No" attribute="1" defaultMemberUniqueName="[ARReceipts].[CheckReceipt No].[All]" allUniqueName="[ARReceipts].[CheckReceipt No].[All]" dimensionUniqueName="[ARReceipts]" displayFolder="" count="0" memberValueDatatype="130" unbalanced="0"/>
    <cacheHierarchy uniqueName="[ARReceipts].[Customer Number]" caption="Customer Number" attribute="1" defaultMemberUniqueName="[ARReceipts].[Customer Number].[All]" allUniqueName="[ARReceipts].[Customer Number].[All]" dimensionUniqueName="[ARReceipts]" displayFolder="" count="0" memberValueDatatype="130" unbalanced="0"/>
    <cacheHierarchy uniqueName="[ARReceipts].[Deposit Line Number]" caption="Deposit Line Number" attribute="1" defaultMemberUniqueName="[ARReceipts].[Deposit Line Number].[All]" allUniqueName="[ARReceipts].[Deposit Line Number].[All]" dimensionUniqueName="[ARReceipts]" displayFolder="" count="0" memberValueDatatype="3" unbalanced="0"/>
    <cacheHierarchy uniqueName="[ARReceipts].[Deposit Number]" caption="Deposit Number" attribute="1" defaultMemberUniqueName="[ARReceipts].[Deposit Number].[All]" allUniqueName="[ARReceipts].[Deposit Number].[All]" dimensionUniqueName="[ARReceipts]" displayFolder="" count="0" memberValueDatatype="5" unbalanced="0"/>
    <cacheHierarchy uniqueName="[ARReceipts].[Deposit Serial Number]" caption="Deposit Serial Number" attribute="1" defaultMemberUniqueName="[ARReceipts].[Deposit Serial Number].[All]" allUniqueName="[ARReceipts].[Deposit Serial Number].[All]" dimensionUniqueName="[ARReceipts]" displayFolder="" count="0" memberValueDatatype="3" unbalanced="0"/>
    <cacheHierarchy uniqueName="[ARReceipts].[Document Number]" caption="Document Number" attribute="1" defaultMemberUniqueName="[ARReceipts].[Document Number].[All]" allUniqueName="[ARReceipts].[Document Number].[All]" dimensionUniqueName="[ARReceipts]" displayFolder="" count="0" memberValueDatatype="130" unbalanced="0"/>
    <cacheHierarchy uniqueName="[ARReceipts].[Entry Number]" caption="Entry Number" attribute="1" defaultMemberUniqueName="[ARReceipts].[Entry Number].[All]" allUniqueName="[ARReceipts].[Entry Number].[All]" dimensionUniqueName="[ARReceipts]" displayFolder="" count="0" memberValueDatatype="5" unbalanced="0"/>
    <cacheHierarchy uniqueName="[ARReceipts].[Payment Number]" caption="Payment Number" attribute="1" defaultMemberUniqueName="[ARReceipts].[Payment Number].[All]" allUniqueName="[ARReceipts].[Payment Number].[All]" dimensionUniqueName="[ARReceipts]" displayFolder="" count="0" memberValueDatatype="5" unbalanced="0"/>
    <cacheHierarchy uniqueName="[ARReceipts].[Posting Date]" caption="Posting Date" attribute="1" time="1" defaultMemberUniqueName="[ARReceipts].[Posting Date].[All]" allUniqueName="[ARReceipts].[Posting Date].[All]" dimensionUniqueName="[ARReceipts]" displayFolder="" count="0" memberValueDatatype="7" unbalanced="0"/>
    <cacheHierarchy uniqueName="[ARReceipts].[Receipt Date]" caption="Receipt Date" attribute="1" time="1" defaultMemberUniqueName="[ARReceipts].[Receipt Date].[All]" allUniqueName="[ARReceipts].[Receipt Date].[All]" dimensionUniqueName="[ARReceipts]" displayFolder="" count="0" memberValueDatatype="7" unbalanced="0"/>
    <cacheHierarchy uniqueName="[ARReceipts].[Sequence No]" caption="Sequence No" attribute="1" defaultMemberUniqueName="[ARReceipts].[Sequence No].[All]" allUniqueName="[ARReceipts].[Sequence No].[All]" dimensionUniqueName="[ARReceipts]" displayFolder="" count="0" memberValueDatatype="5" unbalanced="0"/>
    <cacheHierarchy uniqueName="[ARReceipts].[Src Doc Typ]" caption="Src Doc Typ" attribute="1" defaultMemberUniqueName="[ARReceipts].[Src Doc Typ].[All]" allUniqueName="[ARReceipts].[Src Doc Typ].[All]" dimensionUniqueName="[ARReceipts]" displayFolder="" count="0" memberValueDatatype="2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fieldsUsage count="2">
        <fieldUsage x="-1"/>
        <fieldUsage x="3"/>
      </fieldsUsage>
    </cacheHierarchy>
    <cacheHierarchy uniqueName="[Calendar].[CalendarYearMonth]" caption="CalendarYearMonth" attribute="1" time="1" defaultMemberUniqueName="[Calendar].[CalendarYearMonth].[All]" allUniqueName="[Calendar].[CalendarYearMonth].[All]" dimensionUniqueName="[Calendar]" displayFolder="" count="0" memberValueDatatype="130" unbalanced="0"/>
    <cacheHierarchy uniqueName="[Calendar].[CalendarYearQtr]" caption="CalendarYearQtr" attribute="1" time="1" defaultMemberUniqueName="[Calendar].[CalendarYearQtr].[All]" allUniqueName="[Calendar].[CalendarYearQtr].[All]" dimensionUniqueName="[Calendar]" displayFolder="" count="0" memberValueDatatype="13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OfMonth]" caption="DayOfMonth" attribute="1" time="1" defaultMemberUniqueName="[Calendar].[DayOfMonth].[All]" allUniqueName="[Calendar].[DayOfMonth].[All]" dimensionUniqueName="[Calendar]" displayFolder="" count="2" memberValueDatatype="20" unbalanced="0">
      <fieldsUsage count="2">
        <fieldUsage x="-1"/>
        <fieldUsage x="5"/>
      </fieldsUsage>
    </cacheHierarchy>
    <cacheHierarchy uniqueName="[Calendar].[DayOfWeek]" caption="DayOfWeek" attribute="1" time="1" defaultMemberUniqueName="[Calendar].[DayOfWeek].[All]" allUniqueName="[Calendar].[DayOfWeek].[All]" dimensionUniqueName="[Calendar]" displayFolder="" count="0" memberValueDatatype="20" unbalanced="0"/>
    <cacheHierarchy uniqueName="[Calendar].[DayOfYear]" caption="DayOfYear" attribute="1" time="1" defaultMemberUniqueName="[Calendar].[DayOfYear].[All]" allUniqueName="[Calendar].[DayOfYear].[All]" dimensionUniqueName="[Calendar]" displayFolder="" count="0" memberValueDatatype="20" unbalanced="0"/>
    <cacheHierarchy uniqueName="[Calendar].[IsLastDayOfMonth]" caption="IsLastDayOfMonth" attribute="1" time="1" defaultMemberUniqueName="[Calendar].[IsLastDayOfMonth].[All]" allUniqueName="[Calendar].[IsLastDayOfMonth].[All]" dimensionUniqueName="[Calendar]" displayFolder="" count="0" memberValueDatatype="13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OfYear]" caption="MonthOfYear" attribute="1" time="1" defaultMemberUniqueName="[Calendar].[MonthOfYear].[All]" allUniqueName="[Calendar].[MonthOfYear].[All]" dimensionUniqueName="[Calendar]" displayFolder="" count="2" memberValueDatatype="20" unbalanced="0">
      <fieldsUsage count="2">
        <fieldUsage x="-1"/>
        <fieldUsage x="4"/>
      </fieldsUsage>
    </cacheHierarchy>
    <cacheHierarchy uniqueName="[Calendar].[WeekdayWeekend]" caption="WeekdayWeekend" attribute="1" time="1" defaultMemberUniqueName="[Calendar].[WeekdayWeekend].[All]" allUniqueName="[Calendar].[WeekdayWeekend].[All]" dimensionUniqueName="[Calendar]" displayFolder="" count="0" memberValueDatatype="130" unbalanced="0"/>
    <cacheHierarchy uniqueName="[Calendar].[WeekOfYear]" caption="WeekOfYear" attribute="1" time="1" defaultMemberUniqueName="[Calendar].[WeekOfYear].[All]" allUniqueName="[Calendar].[WeekOfYear].[All]" dimensionUniqueName="[Calendar]" displayFolder="" count="0" memberValueDatatype="20" unbalanced="0"/>
    <cacheHierarchy uniqueName="[Calendar].[YR-MTH]" caption="YR-MTH" attribute="1" time="1" defaultMemberUniqueName="[Calendar].[YR-MTH].[All]" allUniqueName="[Calendar].[YR-MTH].[All]" dimensionUniqueName="[Calendar]" displayFolder="" count="0" memberValueDatatype="130" unbalanced="0"/>
    <cacheHierarchy uniqueName="[COA].[Account Group]" caption="Account Group" attribute="1" defaultMemberUniqueName="[COA].[Account Group].[All]" allUniqueName="[COA].[Account Group].[All]" dimensionUniqueName="[COA]" displayFolder="" count="2" memberValueDatatype="130" unbalanced="0">
      <fieldsUsage count="2">
        <fieldUsage x="-1"/>
        <fieldUsage x="14"/>
      </fieldsUsage>
    </cacheHierarchy>
    <cacheHierarchy uniqueName="[COA].[Account Group Code]" caption="Account Group Code" attribute="1" defaultMemberUniqueName="[COA].[Account Group Code].[All]" allUniqueName="[COA].[Account Group Code].[All]" dimensionUniqueName="[COA]" displayFolder="" count="0" memberValueDatatype="130" unbalanced="0"/>
    <cacheHierarchy uniqueName="[COA].[Account Number]" caption="Account Number" attribute="1" defaultMemberUniqueName="[COA].[Account Number].[All]" allUniqueName="[COA].[Account Number].[All]" dimensionUniqueName="[COA]" displayFolder="" count="2" memberValueDatatype="130" unbalanced="0">
      <fieldsUsage count="2">
        <fieldUsage x="-1"/>
        <fieldUsage x="0"/>
      </fieldsUsage>
    </cacheHierarchy>
    <cacheHierarchy uniqueName="[COA].[Account Segment Code 1]" caption="Account Segment Code 1" attribute="1" defaultMemberUniqueName="[COA].[Account Segment Code 1].[All]" allUniqueName="[COA].[Account Segment Code 1].[All]" dimensionUniqueName="[COA]" displayFolder="" count="0" memberValueDatatype="130" unbalanced="0"/>
    <cacheHierarchy uniqueName="[COA].[Account Segment Code 2]" caption="Account Segment Code 2" attribute="1" defaultMemberUniqueName="[COA].[Account Segment Code 2].[All]" allUniqueName="[COA].[Account Segment Code 2].[All]" dimensionUniqueName="[COA]" displayFolder="" count="0" memberValueDatatype="130" unbalanced="0"/>
    <cacheHierarchy uniqueName="[COA].[Account Segment Code 3]" caption="Account Segment Code 3" attribute="1" defaultMemberUniqueName="[COA].[Account Segment Code 3].[All]" allUniqueName="[COA].[Account Segment Code 3].[All]" dimensionUniqueName="[COA]" displayFolder="" count="0" memberValueDatatype="130" unbalanced="0"/>
    <cacheHierarchy uniqueName="[COA].[Account Type]" caption="Account Type" attribute="1" defaultMemberUniqueName="[COA].[Account Type].[All]" allUniqueName="[COA].[Account Type].[All]" dimensionUniqueName="[COA]" displayFolder="" count="0" memberValueDatatype="130" unbalanced="0"/>
    <cacheHierarchy uniqueName="[COA].[Description]" caption="Description" attribute="1" defaultMemberUniqueName="[COA].[Description].[All]" allUniqueName="[COA].[Description].[All]" dimensionUniqueName="[COA]" displayFolder="" count="0" memberValueDatatype="130" unbalanced="0"/>
    <cacheHierarchy uniqueName="[COA].[Normal Balance]" caption="Normal Balance" attribute="1" defaultMemberUniqueName="[COA].[Normal Balance].[All]" allUniqueName="[COA].[Normal Balance].[All]" dimensionUniqueName="[COA]" displayFolder="" count="0" memberValueDatatype="3" unbalanced="0"/>
    <cacheHierarchy uniqueName="[COA].[Quantities Allowed]" caption="Quantities Allowed" attribute="1" defaultMemberUniqueName="[COA].[Quantities Allowed].[All]" allUniqueName="[COA].[Quantities Allowed].[All]" dimensionUniqueName="[COA]" displayFolder="" count="0" memberValueDatatype="130" unbalanced="0"/>
    <cacheHierarchy uniqueName="[COA].[Status]" caption="Status" attribute="1" defaultMemberUniqueName="[COA].[Status].[All]" allUniqueName="[COA].[Status].[All]" dimensionUniqueName="[COA]" displayFolder="" count="0" memberValueDatatype="130" unbalanced="0"/>
    <cacheHierarchy uniqueName="[COA].[Structure Code]" caption="Structure Code" attribute="1" defaultMemberUniqueName="[COA].[Structure Code].[All]" allUniqueName="[COA].[Structure Code].[All]" dimensionUniqueName="[COA]" displayFolder="" count="0" memberValueDatatype="130" unbalanced="0"/>
    <cacheHierarchy uniqueName="[Customer Group].[Account Set]" caption="Account Set" attribute="1" defaultMemberUniqueName="[Customer Group].[Account Set].[All]" allUniqueName="[Customer Group].[Account Set].[All]" dimensionUniqueName="[Customer Group]" displayFolder="" count="0" memberValueDatatype="130" unbalanced="0"/>
    <cacheHierarchy uniqueName="[Customer Group].[Description]" caption="Description" attribute="1" defaultMemberUniqueName="[Customer Group].[Description].[All]" allUniqueName="[Customer Group].[Description].[All]" dimensionUniqueName="[Customer Group]" displayFolder="" count="0" memberValueDatatype="130" unbalanced="0"/>
    <cacheHierarchy uniqueName="[Customer Group].[Group Code]" caption="Group Code" attribute="1" defaultMemberUniqueName="[Customer Group].[Group Code].[All]" allUniqueName="[Customer Group].[Group Code].[All]" dimensionUniqueName="[Customer Group]" displayFolder="" count="0" memberValueDatatype="130" unbalanced="0"/>
    <cacheHierarchy uniqueName="[Customer Group].[Status]" caption="Status" attribute="1" defaultMemberUniqueName="[Customer Group].[Status].[All]" allUniqueName="[Customer Group].[Status].[All]" dimensionUniqueName="[Customer Group]" displayFolder="" count="0" memberValueDatatype="130" unbalanced="0"/>
    <cacheHierarchy uniqueName="[Customer Group].[Terms]" caption="Terms" attribute="1" defaultMemberUniqueName="[Customer Group].[Terms].[All]" allUniqueName="[Customer Group].[Terms].[All]" dimensionUniqueName="[Customer Group]" displayFolder="" count="0" memberValueDatatype="130" unbalanced="0"/>
    <cacheHierarchy uniqueName="[Customers].[Account Set]" caption="Account Set" attribute="1" defaultMemberUniqueName="[Customers].[Account Set].[All]" allUniqueName="[Customers].[Account Set].[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ntact]" caption="Contact" attribute="1" defaultMemberUniqueName="[Customers].[Contact].[All]" allUniqueName="[Customers].[Contact].[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redit Limit]" caption="Credit Limit" attribute="1" defaultMemberUniqueName="[Customers].[Credit Limit].[All]" allUniqueName="[Customers].[Credit Limit].[All]" dimensionUniqueName="[Customers]" displayFolder="" count="0" memberValueDatatype="5" unbalanced="0"/>
    <cacheHierarchy uniqueName="[Customers].[Customer Name]" caption="Customer Name" attribute="1" defaultMemberUniqueName="[Customers].[Customer Name].[All]" allUniqueName="[Customers].[Customer Name].[All]" dimensionUniqueName="[Customers]" displayFolder="" count="0" memberValueDatatype="130" unbalanced="0"/>
    <cacheHierarchy uniqueName="[Customers].[Customer Number]" caption="Customer Number" attribute="1" defaultMemberUniqueName="[Customers].[Customer Number].[All]" allUniqueName="[Customers].[Customer Number].[All]" dimensionUniqueName="[Customers]" displayFolder="" count="0" memberValueDatatype="130" unbalanced="0"/>
    <cacheHierarchy uniqueName="[Customers].[Customer Short Name]" caption="Customer Short Name" attribute="1" defaultMemberUniqueName="[Customers].[Customer Short Name].[All]" allUniqueName="[Customers].[Customer Short Name].[All]" dimensionUniqueName="[Customers]" displayFolder="" count="0" memberValueDatatype="130" unbalanced="0"/>
    <cacheHierarchy uniqueName="[Customers].[Group Code]" caption="Group Code" attribute="1" defaultMemberUniqueName="[Customers].[Group Code].[All]" allUniqueName="[Customers].[Group Code].[All]" dimensionUniqueName="[Customers]" displayFolder="" count="0" memberValueDatatype="130" unbalanced="0"/>
    <cacheHierarchy uniqueName="[Customers].[National Account]" caption="National Account" attribute="1" defaultMemberUniqueName="[Customers].[National Account].[All]" allUniqueName="[Customers].[National Account].[All]" dimensionUniqueName="[Customers]" displayFolder="" count="0" memberValueDatatype="130" unbalanced="0"/>
    <cacheHierarchy uniqueName="[Customers].[On Hold]" caption="On Hold" attribute="1" defaultMemberUniqueName="[Customers].[On Hold].[All]" allUniqueName="[Customers].[On Hold].[All]" dimensionUniqueName="[Customers]" displayFolder="" count="0" memberValueDatatype="130" unbalanced="0"/>
    <cacheHierarchy uniqueName="[Customers].[Price List]" caption="Price List" attribute="1" defaultMemberUniqueName="[Customers].[Price List].[All]" allUniqueName="[Customers].[Price List].[All]" dimensionUniqueName="[Customers]" displayFolder="" count="0" memberValueDatatype="130" unbalanced="0"/>
    <cacheHierarchy uniqueName="[Customers].[State]" caption="State" attribute="1" defaultMemberUniqueName="[Customers].[State].[All]" allUniqueName="[Customers].[State].[All]" dimensionUniqueName="[Customers]" displayFolder="" count="0" memberValueDatatype="130" unbalanced="0"/>
    <cacheHierarchy uniqueName="[Customers].[Status]" caption="Status" attribute="1" defaultMemberUniqueName="[Customers].[Status].[All]" allUniqueName="[Customers].[Status].[All]" dimensionUniqueName="[Customers]" displayFolder="" count="0" memberValueDatatype="130" unbalanced="0"/>
    <cacheHierarchy uniqueName="[Customers].[Terms]" caption="Terms" attribute="1" defaultMemberUniqueName="[Customers].[Terms].[All]" allUniqueName="[Customers].[Terms].[All]" dimensionUniqueName="[Customers]" displayFolder="" count="0" memberValueDatatype="130" unbalanced="0"/>
    <cacheHierarchy uniqueName="[Customers].[Territory]" caption="Territory" attribute="1" defaultMemberUniqueName="[Customers].[Territory].[All]" allUniqueName="[Customers].[Territory].[All]" dimensionUniqueName="[Customers]" displayFolder="" count="0" memberValueDatatype="130" unbalanced="0"/>
    <cacheHierarchy uniqueName="[Customers].[Zip]" caption="Zip" attribute="1" defaultMemberUniqueName="[Customers].[Zip].[All]" allUniqueName="[Customers].[Zip].[All]" dimensionUniqueName="[Customers]" displayFolder="" count="0" memberValueDatatype="130" unbalanced="0"/>
    <cacheHierarchy uniqueName="[DocumentType].[DocTyp]" caption="DocTyp" attribute="1" defaultMemberUniqueName="[DocumentType].[DocTyp].[All]" allUniqueName="[DocumentType].[DocTyp].[All]" dimensionUniqueName="[DocumentType]" displayFolder="" count="0" memberValueDatatype="130" unbalanced="0"/>
    <cacheHierarchy uniqueName="[DocumentType].[Document Type]" caption="Document Type" attribute="1" defaultMemberUniqueName="[DocumentType].[Document Type].[All]" allUniqueName="[DocumentType].[Document Type].[All]" dimensionUniqueName="[DocumentType]" displayFolder="" count="0" memberValueDatatype="130" unbalanced="0"/>
    <cacheHierarchy uniqueName="[GL Entries].[Batch]" caption="Batch" attribute="1" defaultMemberUniqueName="[GL Entries].[Batch].[All]" allUniqueName="[GL Entries].[Batch].[All]" dimensionUniqueName="[GL Entries]" displayFolder="" count="0" memberValueDatatype="130" unbalanced="0"/>
    <cacheHierarchy uniqueName="[GL Entries].[Batch Type]" caption="Batch Type" attribute="1" defaultMemberUniqueName="[GL Entries].[Batch Type].[All]" allUniqueName="[GL Entries].[Batch Type].[All]" dimensionUniqueName="[GL Entries]" displayFolder="" count="0" memberValueDatatype="130" unbalanced="0"/>
    <cacheHierarchy uniqueName="[GL Entries].[BatchStatus]" caption="BatchStatus" attribute="1" defaultMemberUniqueName="[GL Entries].[BatchStatus].[All]" allUniqueName="[GL Entries].[BatchStatus].[All]" dimensionUniqueName="[GL Entries]" displayFolder="" count="0" memberValueDatatype="130" unbalanced="0"/>
    <cacheHierarchy uniqueName="[GL Entries].[Edited By]" caption="Edited By" attribute="1" defaultMemberUniqueName="[GL Entries].[Edited By].[All]" allUniqueName="[GL Entries].[Edited By].[All]" dimensionUniqueName="[GL Entries]" displayFolder="" count="0" memberValueDatatype="130" unbalanced="0"/>
    <cacheHierarchy uniqueName="[GL Entries].[Entry]" caption="Entry" attribute="1" defaultMemberUniqueName="[GL Entries].[Entry].[All]" allUniqueName="[GL Entries].[Entry].[All]" dimensionUniqueName="[GL Entries]" displayFolder="" count="0" memberValueDatatype="130" unbalanced="0"/>
    <cacheHierarchy uniqueName="[GL Entries].[Entry Date]" caption="Entry Date" attribute="1" defaultMemberUniqueName="[GL Entries].[Entry Date].[All]" allUniqueName="[GL Entries].[Entry Date].[All]" dimensionUniqueName="[GL Entries]" displayFolder="" count="0" memberValueDatatype="5" unbalanced="0"/>
    <cacheHierarchy uniqueName="[GL Entries].[Fiscal Period]" caption="Fiscal Period" attribute="1" defaultMemberUniqueName="[GL Entries].[Fiscal Period].[All]" allUniqueName="[GL Entries].[Fiscal Period].[All]" dimensionUniqueName="[GL Entries]" displayFolder="" count="0" memberValueDatatype="130" unbalanced="0"/>
    <cacheHierarchy uniqueName="[GL Entries].[Fiscal Year]" caption="Fiscal Year" attribute="1" defaultMemberUniqueName="[GL Entries].[Fiscal Year].[All]" allUniqueName="[GL Entries].[Fiscal Year].[All]" dimensionUniqueName="[GL Entries]" displayFolder="" count="0" memberValueDatatype="130" unbalanced="0"/>
    <cacheHierarchy uniqueName="[GL Entries].[Posting Sequence]" caption="Posting Sequence" attribute="1" defaultMemberUniqueName="[GL Entries].[Posting Sequence].[All]" allUniqueName="[GL Entries].[Posting Sequence].[All]" dimensionUniqueName="[GL Entries]" displayFolder="" count="0" memberValueDatatype="130" unbalanced="0"/>
    <cacheHierarchy uniqueName="[GL Entries].[Source Ledger]" caption="Source Ledger" attribute="1" defaultMemberUniqueName="[GL Entries].[Source Ledger].[All]" allUniqueName="[GL Entries].[Source Ledger].[All]" dimensionUniqueName="[GL Entries]" displayFolder="" count="0" memberValueDatatype="130" unbalanced="0"/>
    <cacheHierarchy uniqueName="[GL Entries].[Source Type]" caption="Source Type" attribute="1" defaultMemberUniqueName="[GL Entries].[Source Type].[All]" allUniqueName="[GL Entries].[Source Type].[All]" dimensionUniqueName="[GL Entries]" displayFolder="" count="0" memberValueDatatype="130" unbalanced="0"/>
    <cacheHierarchy uniqueName="[TimeCalc].[Calculation]" caption="Calculation" attribute="1" defaultMemberUniqueName="[TimeCalc].[Calculation].[All]" allUniqueName="[TimeCalc].[Calculation].[All]" dimensionUniqueName="[TimeCalc]" displayFolder="" count="2" memberValueDatatype="130" unbalanced="0">
      <fieldsUsage count="2">
        <fieldUsage x="-1"/>
        <fieldUsage x="31"/>
      </fieldsUsage>
    </cacheHierarchy>
    <cacheHierarchy uniqueName="[TimeCalc].[Comparison]" caption="Comparison" attribute="1" defaultMemberUniqueName="[TimeCalc].[Comparison].[All]" allUniqueName="[TimeCalc].[Comparison].[All]" dimensionUniqueName="[TimeCalc]" displayFolder="" count="2" memberValueDatatype="130" unbalanced="0"/>
    <cacheHierarchy uniqueName="[TransactionType].[Transaction Type]" caption="Transaction Type" attribute="1" defaultMemberUniqueName="[TransactionType].[Transaction Type].[All]" allUniqueName="[TransactionType].[Transaction Type].[All]" dimensionUniqueName="[TransactionType]" displayFolder="" count="0" memberValueDatatype="130" unbalanced="0"/>
    <cacheHierarchy uniqueName="[Vendor].[Account Set]" caption="Account Set" attribute="1" defaultMemberUniqueName="[Vendor].[Account Set].[All]" allUniqueName="[Vendor].[Account Set].[All]" dimensionUniqueName="[Vendor]" displayFolder="" count="0" memberValueDatatype="130" unbalanced="0"/>
    <cacheHierarchy uniqueName="[Vendor].[Bank Code]" caption="Bank Code" attribute="1" defaultMemberUniqueName="[Vendor].[Bank Code].[All]" allUniqueName="[Vendor].[Bank Code].[All]" dimensionUniqueName="[Vendor]" displayFolder="" count="0" memberValueDatatype="130" unbalanced="0"/>
    <cacheHierarchy uniqueName="[Vendor].[City]" caption="City" attribute="1" defaultMemberUniqueName="[Vendor].[City].[All]" allUniqueName="[Vendor].[City].[All]" dimensionUniqueName="[Vendor]" displayFolder="" count="0" memberValueDatatype="130" unbalanced="0"/>
    <cacheHierarchy uniqueName="[Vendor].[Contact]" caption="Contact" attribute="1" defaultMemberUniqueName="[Vendor].[Contact].[All]" allUniqueName="[Vendor].[Contact].[All]" dimensionUniqueName="[Vendor]" displayFolder="" count="0" memberValueDatatype="130" unbalanced="0"/>
    <cacheHierarchy uniqueName="[Vendor].[Country]" caption="Country" attribute="1" defaultMemberUniqueName="[Vendor].[Country].[All]" allUniqueName="[Vendor].[Country].[All]" dimensionUniqueName="[Vendor]" displayFolder="" count="0" memberValueDatatype="130" unbalanced="0"/>
    <cacheHierarchy uniqueName="[Vendor].[Credit Limit]" caption="Credit Limit" attribute="1" defaultMemberUniqueName="[Vendor].[Credit Limit].[All]" allUniqueName="[Vendor].[Credit Limit].[All]" dimensionUniqueName="[Vendor]" displayFolder="" count="0" memberValueDatatype="5" unbalanced="0"/>
    <cacheHierarchy uniqueName="[Vendor].[Group Code]" caption="Group Code" attribute="1" defaultMemberUniqueName="[Vendor].[Group Code].[All]" allUniqueName="[Vendor].[Group Code].[All]" dimensionUniqueName="[Vendor]" displayFolder="" count="0" memberValueDatatype="130" unbalanced="0"/>
    <cacheHierarchy uniqueName="[Vendor].[On Hold]" caption="On Hold" attribute="1" defaultMemberUniqueName="[Vendor].[On Hold].[All]" allUniqueName="[Vendor].[On Hold].[All]" dimensionUniqueName="[Vendor]" displayFolder="" count="0" memberValueDatatype="130" unbalanced="0"/>
    <cacheHierarchy uniqueName="[Vendor].[State]" caption="State" attribute="1" defaultMemberUniqueName="[Vendor].[State].[All]" allUniqueName="[Vendor].[State].[All]" dimensionUniqueName="[Vendor]" displayFolder="" count="0" memberValueDatatype="130" unbalanced="0"/>
    <cacheHierarchy uniqueName="[Vendor].[Status]" caption="Status" attribute="1" defaultMemberUniqueName="[Vendor].[Status].[All]" allUniqueName="[Vendor].[Status].[All]" dimensionUniqueName="[Vendor]" displayFolder="" count="0" memberValueDatatype="130" unbalanced="0"/>
    <cacheHierarchy uniqueName="[Vendor].[Terms]" caption="Terms" attribute="1" defaultMemberUniqueName="[Vendor].[Terms].[All]" allUniqueName="[Vendor].[Terms].[All]" dimensionUniqueName="[Vendor]" displayFolder="" count="0" memberValueDatatype="130" unbalanced="0"/>
    <cacheHierarchy uniqueName="[Vendor].[Vendor Name]" caption="Vendor Name" attribute="1" defaultMemberUniqueName="[Vendor].[Vendor Name].[All]" allUniqueName="[Vendor].[Vendor Name].[All]" dimensionUniqueName="[Vendor]" displayFolder="" count="0" memberValueDatatype="130" unbalanced="0"/>
    <cacheHierarchy uniqueName="[Vendor].[Vendor Number]" caption="Vendor Number" attribute="1" defaultMemberUniqueName="[Vendor].[Vendor Number].[All]" allUniqueName="[Vendor].[Vendor Number].[All]" dimensionUniqueName="[Vendor]" displayFolder="" count="0" memberValueDatatype="130" unbalanced="0"/>
    <cacheHierarchy uniqueName="[Vendor].[Vendor Short Name]" caption="Vendor Short Name" attribute="1" defaultMemberUniqueName="[Vendor].[Vendor Short Name].[All]" allUniqueName="[Vendor].[Vendor Short Name].[All]" dimensionUniqueName="[Vendor]" displayFolder="" count="0" memberValueDatatype="130" unbalanced="0"/>
    <cacheHierarchy uniqueName="[Vendor].[Zip]" caption="Zip" attribute="1" defaultMemberUniqueName="[Vendor].[Zip].[All]" allUniqueName="[Vendor].[Zip].[All]" dimensionUniqueName="[Vendor]" displayFolder="" count="0" memberValueDatatype="130" unbalanced="0"/>
    <cacheHierarchy uniqueName="[Vendor Group].[Account Set]" caption="Account Set" attribute="1" defaultMemberUniqueName="[Vendor Group].[Account Set].[All]" allUniqueName="[Vendor Group].[Account Set].[All]" dimensionUniqueName="[Vendor Group]" displayFolder="" count="0" memberValueDatatype="130" unbalanced="0"/>
    <cacheHierarchy uniqueName="[Vendor Group].[Description]" caption="Description" attribute="1" defaultMemberUniqueName="[Vendor Group].[Description].[All]" allUniqueName="[Vendor Group].[Description].[All]" dimensionUniqueName="[Vendor Group]" displayFolder="" count="0" memberValueDatatype="130" unbalanced="0"/>
    <cacheHierarchy uniqueName="[Vendor Group].[Group Code]" caption="Group Code" attribute="1" defaultMemberUniqueName="[Vendor Group].[Group Code].[All]" allUniqueName="[Vendor Group].[Group Code].[All]" dimensionUniqueName="[Vendor Group]" displayFolder="" count="0" memberValueDatatype="130" unbalanced="0"/>
    <cacheHierarchy uniqueName="[Vendor Group].[Status]" caption="Status" attribute="1" defaultMemberUniqueName="[Vendor Group].[Status].[All]" allUniqueName="[Vendor Group].[Status].[All]" dimensionUniqueName="[Vendor Group]" displayFolder="" count="0" memberValueDatatype="130" unbalanced="0"/>
    <cacheHierarchy uniqueName="[Vendor Group].[Terms]" caption="Terms" attribute="1" defaultMemberUniqueName="[Vendor Group].[Terms].[All]" allUniqueName="[Vendor Group].[Terms].[All]" dimensionUniqueName="[Vendor Group]" displayFolder="" count="0" memberValueDatatype="130" unbalanced="0"/>
    <cacheHierarchy uniqueName="[Actual Budget].[Actual]" caption="Actual" attribute="1" defaultMemberUniqueName="[Actual Budget].[Actual].[All]" allUniqueName="[Actual Budget].[Actual].[All]" dimensionUniqueName="[Actual Budget]" displayFolder="" count="0" memberValueDatatype="5" unbalanced="0" hidden="1"/>
    <cacheHierarchy uniqueName="[Actual Budget].[Budget1]" caption="Budget1" attribute="1" defaultMemberUniqueName="[Actual Budget].[Budget1].[All]" allUniqueName="[Actual Budget].[Budget1].[All]" dimensionUniqueName="[Actual Budget]" displayFolder="" count="0" memberValueDatatype="5" unbalanced="0" hidden="1"/>
    <cacheHierarchy uniqueName="[Actual Budget].[Budget2]" caption="Budget2" attribute="1" defaultMemberUniqueName="[Actual Budget].[Budget2].[All]" allUniqueName="[Actual Budget].[Budget2].[All]" dimensionUniqueName="[Actual Budget]" displayFolder="" count="0" memberValueDatatype="5" unbalanced="0" hidden="1"/>
    <cacheHierarchy uniqueName="[Actual Budget].[Budget3]" caption="Budget3" attribute="1" defaultMemberUniqueName="[Actual Budget].[Budget3].[All]" allUniqueName="[Actual Budget].[Budget3].[All]" dimensionUniqueName="[Actual Budget]" displayFolder="" count="0" memberValueDatatype="5" unbalanced="0" hidden="1"/>
    <cacheHierarchy uniqueName="[Actual Budget].[Budget4]" caption="Budget4" attribute="1" defaultMemberUniqueName="[Actual Budget].[Budget4].[All]" allUniqueName="[Actual Budget].[Budget4].[All]" dimensionUniqueName="[Actual Budget]" displayFolder="" count="0" memberValueDatatype="5" unbalanced="0" hidden="1"/>
    <cacheHierarchy uniqueName="[Actual Budget].[Budget5]" caption="Budget5" attribute="1" defaultMemberUniqueName="[Actual Budget].[Budget5].[All]" allUniqueName="[Actual Budget].[Budget5].[All]" dimensionUniqueName="[Actual Budget]" displayFolder="" count="0" memberValueDatatype="5" unbalanced="0" hidden="1"/>
    <cacheHierarchy uniqueName="[Actual Budget].[Date]" caption="Date" attribute="1" time="1" defaultMemberUniqueName="[Actual Budget].[Date].[All]" allUniqueName="[Actual Budget].[Date].[All]" dimensionUniqueName="[Actual Budget]" displayFolder="" count="0" memberValueDatatype="7" unbalanced="0" hidden="1"/>
    <cacheHierarchy uniqueName="[Actual Budget].[Unformatted Account]" caption="Unformatted Account" attribute="1" defaultMemberUniqueName="[Actual Budget].[Unformatted Account].[All]" allUniqueName="[Actual Budget].[Unformatted Account].[All]" dimensionUniqueName="[Actual Budget]" displayFolder="" count="0" memberValueDatatype="130" unbalanced="0" hidden="1"/>
    <cacheHierarchy uniqueName="[AgeAsOf].[Age As Of]" caption="Age As Of" attribute="1" time="1" defaultMemberUniqueName="[AgeAsOf].[Age As Of].[All]" allUniqueName="[AgeAsOf].[Age As Of].[All]" dimensionUniqueName="[AgeAsOf]" displayFolder="" count="0" memberValueDatatype="7" unbalanced="0" hidden="1"/>
    <cacheHierarchy uniqueName="[AgeAsOf].[Age-As-Of Day]" caption="Age-As-Of Day" attribute="1" defaultMemberUniqueName="[AgeAsOf].[Age-As-Of Day].[All]" allUniqueName="[AgeAsOf].[Age-As-Of Day].[All]" dimensionUniqueName="[AgeAsOf]" displayFolder="" count="0" memberValueDatatype="20" unbalanced="0" hidden="1"/>
    <cacheHierarchy uniqueName="[AgeAsOf].[Age-As-Of Month]" caption="Age-As-Of Month" attribute="1" defaultMemberUniqueName="[AgeAsOf].[Age-As-Of Month].[All]" allUniqueName="[AgeAsOf].[Age-As-Of Month].[All]" dimensionUniqueName="[AgeAsOf]" displayFolder="" count="0" memberValueDatatype="20" unbalanced="0" hidden="1"/>
    <cacheHierarchy uniqueName="[AgeAsOf].[Age-As-Of Year]" caption="Age-As-Of Year" attribute="1" defaultMemberUniqueName="[AgeAsOf].[Age-As-Of Year].[All]" allUniqueName="[AgeAsOf].[Age-As-Of Year].[All]" dimensionUniqueName="[AgeAsOf]" displayFolder="" count="0" memberValueDatatype="20" unbalanced="0" hidden="1"/>
    <cacheHierarchy uniqueName="[AgingPeriods].[Aging Period]" caption="Aging Period" attribute="1" defaultMemberUniqueName="[AgingPeriods].[Aging Period].[All]" allUniqueName="[AgingPeriods].[Aging Period].[All]" dimensionUniqueName="[AgingPeriods]" displayFolder="" count="0" memberValueDatatype="20" unbalanced="0" hidden="1"/>
    <cacheHierarchy uniqueName="[AgingPeriods].[From]" caption="From" attribute="1" defaultMemberUniqueName="[AgingPeriods].[From].[All]" allUniqueName="[AgingPeriods].[From].[All]" dimensionUniqueName="[AgingPeriods]" displayFolder="" count="0" memberValueDatatype="20" unbalanced="0" hidden="1"/>
    <cacheHierarchy uniqueName="[AgingPeriods].[Name]" caption="Name" attribute="1" defaultMemberUniqueName="[AgingPeriods].[Name].[All]" allUniqueName="[AgingPeriods].[Name].[All]" dimensionUniqueName="[AgingPeriods]" displayFolder="" count="0" memberValueDatatype="130" unbalanced="0" hidden="1"/>
    <cacheHierarchy uniqueName="[AgingPeriods].[To]" caption="To" attribute="1" defaultMemberUniqueName="[AgingPeriods].[To].[All]" allUniqueName="[AgingPeriods].[To].[All]" dimensionUniqueName="[AgingPeriods]" displayFolder="" count="0" memberValueDatatype="20" unbalanced="0" hidden="1"/>
    <cacheHierarchy uniqueName="[APDocuments].[Document Type]" caption="Document Type" attribute="1" defaultMemberUniqueName="[APDocuments].[Document Type].[All]" allUniqueName="[APDocuments].[Document Type].[All]" dimensionUniqueName="[APDocuments]" displayFolder="" count="0" memberValueDatatype="2" unbalanced="0" hidden="1"/>
    <cacheHierarchy uniqueName="[APDocuments].[Original Amount]" caption="Original Amount" attribute="1" defaultMemberUniqueName="[APDocuments].[Original Amount].[All]" allUniqueName="[APDocuments].[Original Amount].[All]" dimensionUniqueName="[APDocuments]" displayFolder="" count="0" memberValueDatatype="5" unbalanced="0" hidden="1"/>
    <cacheHierarchy uniqueName="[APDocuments].[Transaction Type]" caption="Transaction Type" attribute="1" defaultMemberUniqueName="[APDocuments].[Transaction Type].[All]" allUniqueName="[APDocuments].[Transaction Type].[All]" dimensionUniqueName="[APDocuments]" displayFolder="" count="0" memberValueDatatype="2" unbalanced="0" hidden="1"/>
    <cacheHierarchy uniqueName="[APDocuments].[UNIQ]" caption="UNIQ" attribute="1" defaultMemberUniqueName="[APDocuments].[UNIQ].[All]" allUniqueName="[APDocuments].[UNIQ].[All]" dimensionUniqueName="[APDocuments]" displayFolder="" count="0" memberValueDatatype="130" unbalanced="0" hidden="1"/>
    <cacheHierarchy uniqueName="[APPayments].[Document Type]" caption="Document Type" attribute="1" defaultMemberUniqueName="[APPayments].[Document Type].[All]" allUniqueName="[APPayments].[Document Type].[All]" dimensionUniqueName="[APPayments]" displayFolder="" count="0" memberValueDatatype="2" unbalanced="0" hidden="1"/>
    <cacheHierarchy uniqueName="[APPayments].[Receipt Amount]" caption="Receipt Amount" attribute="1" defaultMemberUniqueName="[APPayments].[Receipt Amount].[All]" allUniqueName="[APPayments].[Receipt Amount].[All]" dimensionUniqueName="[APPayments]" displayFolder="" count="0" memberValueDatatype="5" unbalanced="0" hidden="1"/>
    <cacheHierarchy uniqueName="[APPayments].[Transaction Type]" caption="Transaction Type" attribute="1" defaultMemberUniqueName="[APPayments].[Transaction Type].[All]" allUniqueName="[APPayments].[Transaction Type].[All]" dimensionUniqueName="[APPayments]" displayFolder="" count="0" memberValueDatatype="2" unbalanced="0" hidden="1"/>
    <cacheHierarchy uniqueName="[APPayments].[UNIQ]" caption="UNIQ" attribute="1" defaultMemberUniqueName="[APPayments].[UNIQ].[All]" allUniqueName="[APPayments].[UNIQ].[All]" dimensionUniqueName="[APPayments]" displayFolder="" count="0" memberValueDatatype="130" unbalanced="0" hidden="1"/>
    <cacheHierarchy uniqueName="[ARDocuments].[Document Type]" caption="Document Type" attribute="1" defaultMemberUniqueName="[ARDocuments].[Document Type].[All]" allUniqueName="[ARDocuments].[Document Type].[All]" dimensionUniqueName="[ARDocuments]" displayFolder="" count="0" memberValueDatatype="2" unbalanced="0" hidden="1"/>
    <cacheHierarchy uniqueName="[ARDocuments].[Original Amount]" caption="Original Amount" attribute="1" defaultMemberUniqueName="[ARDocuments].[Original Amount].[All]" allUniqueName="[ARDocuments].[Original Amount].[All]" dimensionUniqueName="[ARDocuments]" displayFolder="" count="0" memberValueDatatype="5" unbalanced="0" hidden="1"/>
    <cacheHierarchy uniqueName="[ARDocuments].[Remaining Amount]" caption="Remaining Amount" attribute="1" defaultMemberUniqueName="[ARDocuments].[Remaining Amount].[All]" allUniqueName="[ARDocuments].[Remaining Amount].[All]" dimensionUniqueName="[ARDocuments]" displayFolder="" count="0" memberValueDatatype="5" unbalanced="0" hidden="1"/>
    <cacheHierarchy uniqueName="[ARDocuments].[Transaction Type]" caption="Transaction Type" attribute="1" defaultMemberUniqueName="[ARDocuments].[Transaction Type].[All]" allUniqueName="[ARDocuments].[Transaction Type].[All]" dimensionUniqueName="[ARDocuments]" displayFolder="" count="0" memberValueDatatype="2" unbalanced="0" hidden="1"/>
    <cacheHierarchy uniqueName="[ARDocuments].[UNIQ]" caption="UNIQ" attribute="1" defaultMemberUniqueName="[ARDocuments].[UNIQ].[All]" allUniqueName="[ARDocuments].[UNIQ].[All]" dimensionUniqueName="[ARDocuments]" displayFolder="" count="0" memberValueDatatype="130" unbalanced="0" hidden="1"/>
    <cacheHierarchy uniqueName="[ARReceipts].[Document Type]" caption="Document Type" attribute="1" defaultMemberUniqueName="[ARReceipts].[Document Type].[All]" allUniqueName="[ARReceipts].[Document Type].[All]" dimensionUniqueName="[ARReceipts]" displayFolder="" count="0" memberValueDatatype="2" unbalanced="0" hidden="1"/>
    <cacheHierarchy uniqueName="[ARReceipts].[Receipt Amount]" caption="Receipt Amount" attribute="1" defaultMemberUniqueName="[ARReceipts].[Receipt Amount].[All]" allUniqueName="[ARReceipts].[Receipt Amount].[All]" dimensionUniqueName="[ARReceipts]" displayFolder="" count="0" memberValueDatatype="5" unbalanced="0" hidden="1"/>
    <cacheHierarchy uniqueName="[ARReceipts].[Transaction Type]" caption="Transaction Type" attribute="1" defaultMemberUniqueName="[ARReceipts].[Transaction Type].[All]" allUniqueName="[ARReceipts].[Transaction Type].[All]" dimensionUniqueName="[ARReceipts]" displayFolder="" count="0" memberValueDatatype="2" unbalanced="0" hidden="1"/>
    <cacheHierarchy uniqueName="[ARReceipts].[UNIQ]" caption="UNIQ" attribute="1" defaultMemberUniqueName="[ARReceipts].[UNIQ].[All]" allUniqueName="[ARReceipts].[UNIQ].[All]" dimensionUniqueName="[ARReceipts]" displayFolder="" count="0" memberValueDatatype="130" unbalanced="0" hidden="1"/>
    <cacheHierarchy uniqueName="[Calendar].[DateKey]" caption="DateKey" attribute="1" time="1" defaultMemberUniqueName="[Calendar].[DateKey].[All]" allUniqueName="[Calendar].[DateKey].[All]" dimensionUniqueName="[Calendar]" displayFolder="" count="0" memberValueDatatype="130" unbalanced="0" hidden="1"/>
    <cacheHierarchy uniqueName="[Calendar].[TransDate]" caption="TransDate" attribute="1" time="1" keyAttribute="1" defaultMemberUniqueName="[Calendar].[TransDate].[All]" allUniqueName="[Calendar].[TransDate].[All]" dimensionUniqueName="[Calendar]" displayFolder="" count="0" memberValueDatatype="7" unbalanced="0" hidden="1"/>
    <cacheHierarchy uniqueName="[COA].[Unformatted Account]" caption="Unformatted Account" attribute="1" defaultMemberUniqueName="[COA].[Unformatted Account].[All]" allUniqueName="[COA].[Unformatted Account].[All]" dimensionUniqueName="[COA]" displayFolder="" count="0" memberValueDatatype="130" unbalanced="0" hidden="1"/>
    <cacheHierarchy uniqueName="[DocumentType].[DOCTYPEID]" caption="DOCTYPEID" attribute="1" defaultMemberUniqueName="[DocumentType].[DOCTYPEID].[All]" allUniqueName="[DocumentType].[DOCTYPEID].[All]" dimensionUniqueName="[DocumentType]" displayFolder="" count="0" memberValueDatatype="20" unbalanced="0" hidden="1"/>
    <cacheHierarchy uniqueName="[GL Entries].[Amout]" caption="Amout" attribute="1" defaultMemberUniqueName="[GL Entries].[Amout].[All]" allUniqueName="[GL Entries].[Amout].[All]" dimensionUniqueName="[GL Entries]" displayFolder="" count="0" memberValueDatatype="5" unbalanced="0" hidden="1"/>
    <cacheHierarchy uniqueName="[GL Entries].[Cr]" caption="Cr" attribute="1" defaultMemberUniqueName="[GL Entries].[Cr].[All]" allUniqueName="[GL Entries].[Cr].[All]" dimensionUniqueName="[GL Entries]" displayFolder="" count="0" memberValueDatatype="5" unbalanced="0" hidden="1"/>
    <cacheHierarchy uniqueName="[GL Entries].[DRILLDWNLK]" caption="DRILLDWNLK" attribute="1" defaultMemberUniqueName="[GL Entries].[DRILLDWNLK].[All]" allUniqueName="[GL Entries].[DRILLDWNLK].[All]" dimensionUniqueName="[GL Entries]" displayFolder="" count="0" memberValueDatatype="5" unbalanced="0" hidden="1"/>
    <cacheHierarchy uniqueName="[GL Entries].[Dt]" caption="Dt" attribute="1" defaultMemberUniqueName="[GL Entries].[Dt].[All]" allUniqueName="[GL Entries].[Dt].[All]" dimensionUniqueName="[GL Entries]" displayFolder="" count="0" memberValueDatatype="5" unbalanced="0" hidden="1"/>
    <cacheHierarchy uniqueName="[GL Entries].[Posting Date]" caption="Posting Date" attribute="1" time="1" defaultMemberUniqueName="[GL Entries].[Posting Date].[All]" allUniqueName="[GL Entries].[Posting Date].[All]" dimensionUniqueName="[GL Entries]" displayFolder="" count="0" memberValueDatatype="7" unbalanced="0" hidden="1"/>
    <cacheHierarchy uniqueName="[GL Entries].[Quantity]" caption="Quantity" attribute="1" defaultMemberUniqueName="[GL Entries].[Quantity].[All]" allUniqueName="[GL Entries].[Quantity].[All]" dimensionUniqueName="[GL Entries]" displayFolder="" count="0" memberValueDatatype="5" unbalanced="0" hidden="1"/>
    <cacheHierarchy uniqueName="[GL Entries].[Unformatted Account]" caption="Unformatted Account" attribute="1" defaultMemberUniqueName="[GL Entries].[Unformatted Account].[All]" allUniqueName="[GL Entries].[Unformatted Account].[All]" dimensionUniqueName="[GL Entries]" displayFolder="" count="0" memberValueDatatype="130" unbalanced="0" hidden="1"/>
    <cacheHierarchy uniqueName="[OpenBAL].[OPENBAL]" caption="OPENBAL" attribute="1" defaultMemberUniqueName="[OpenBAL].[OPENBAL].[All]" allUniqueName="[OpenBAL].[OPENBAL].[All]" dimensionUniqueName="[OpenBAL]" displayFolder="" count="0" memberValueDatatype="5" unbalanced="0" hidden="1"/>
    <cacheHierarchy uniqueName="[OpenBAL].[Unformatted Account]" caption="Unformatted Account" attribute="1" defaultMemberUniqueName="[OpenBAL].[Unformatted Account].[All]" allUniqueName="[OpenBAL].[Unformatted Account].[All]" dimensionUniqueName="[OpenBAL]" displayFolder="" count="0" memberValueDatatype="130" unbalanced="0" hidden="1"/>
    <cacheHierarchy uniqueName="[TimeCalc].[CALCID]" caption="CALCID" attribute="1" defaultMemberUniqueName="[TimeCalc].[CALCID].[All]" allUniqueName="[TimeCalc].[CALCID].[All]" dimensionUniqueName="[TimeCalc]" displayFolder="" count="0" memberValueDatatype="20" unbalanced="0" hidden="1"/>
    <cacheHierarchy uniqueName="[TimeCalc].[COMPID]" caption="COMPID" attribute="1" defaultMemberUniqueName="[TimeCalc].[COMPID].[All]" allUniqueName="[TimeCalc].[COMPID].[All]" dimensionUniqueName="[TimeCalc]" displayFolder="" count="0" memberValueDatatype="20" unbalanced="0" hidden="1"/>
    <cacheHierarchy uniqueName="[TransactionType].[TRXTYPEID]" caption="TRXTYPEID" attribute="1" defaultMemberUniqueName="[TransactionType].[TRXTYPEID].[All]" allUniqueName="[TransactionType].[TRXTYPEID].[All]" dimensionUniqueName="[TransactionType]" displayFolder="" count="0" memberValueDatatype="20" unbalanced="0" hidden="1"/>
    <cacheHierarchy uniqueName="[Measures].[Document Amount]" caption="Document Amount" measure="1" displayFolder="" measureGroup="ARDocuments" count="0"/>
    <cacheHierarchy uniqueName="[Measures].[Payment Amount]" caption="Payment Amount" measure="1" displayFolder="" measureGroup="ARReceipts" count="0"/>
    <cacheHierarchy uniqueName="[Measures].[Document Balance]" caption="Document Balance" measure="1" displayFolder="" measureGroup="ARDocuments" count="0"/>
    <cacheHierarchy uniqueName="[Measures].[Aged Balance]" caption="Aged Balance" measure="1" displayFolder="" measureGroup="ARDocuments" count="0"/>
    <cacheHierarchy uniqueName="[Measures].[MATBilling]" caption="MATBilling" measure="1" displayFolder="" measureGroup="ARDocuments" count="0"/>
    <cacheHierarchy uniqueName="[Measures].[DSO]" caption="DSO" measure="1" displayFolder="" measureGroup="ARDocuments" count="0"/>
    <cacheHierarchy uniqueName="[Measures].[AP Document Amount]" caption="AP Document Amount" measure="1" displayFolder="" measureGroup="APDocuments" count="0"/>
    <cacheHierarchy uniqueName="[Measures].[AP Payment Amount]" caption="AP Payment Amount" measure="1" displayFolder="" measureGroup="APPayments" count="0"/>
    <cacheHierarchy uniqueName="[Measures].[AP Document Balance]" caption="AP Document Balance" measure="1" displayFolder="" measureGroup="APDocuments" count="0"/>
    <cacheHierarchy uniqueName="[Measures].[AP Aged Balance]" caption="AP Aged Balance" measure="1" displayFolder="" measureGroup="APDocuments" count="0"/>
    <cacheHierarchy uniqueName="[Measures].[AP MATInvoice]" caption="AP MATInvoice" measure="1" displayFolder="" measureGroup="APDocuments" count="0"/>
    <cacheHierarchy uniqueName="[Measures].[DPO]" caption="DPO" measure="1" displayFolder="" measureGroup="APDocuments" count="0"/>
    <cacheHierarchy uniqueName="[Measures].[Transaction Amount]" caption="Transaction Amount" measure="1" displayFolder="" measureGroup="ARDocuments" count="0"/>
    <cacheHierarchy uniqueName="[Measures].[AP Transaction Amount]" caption="AP Transaction Amount" measure="1" displayFolder="" measureGroup="APDocuments" count="0"/>
    <cacheHierarchy uniqueName="[Measures].[Transaction Amount Pmt]" caption="Transaction Amount Pmt" measure="1" displayFolder="" measureGroup="ARReceipts" count="0"/>
    <cacheHierarchy uniqueName="[Measures].[Transaction Count]" caption="Transaction Count" measure="1" displayFolder="" measureGroup="ARDocuments" count="0"/>
    <cacheHierarchy uniqueName="[Measures].[Transaction Pmt Count]" caption="Transaction Pmt Count" measure="1" displayFolder="" measureGroup="ARReceipts" count="0"/>
    <cacheHierarchy uniqueName="[Measures].[Transaction Amount YTD]" caption="Transaction Amount YTD" measure="1" displayFolder="" measureGroup="ARDocuments" count="0"/>
    <cacheHierarchy uniqueName="[Measures].[Transaction Count YTD]" caption="Transaction Count YTD" measure="1" displayFolder="" measureGroup="ARDocuments" count="0"/>
    <cacheHierarchy uniqueName="[Measures].[Transaction Amount Pmt YTD]" caption="Transaction Amount Pmt YTD" measure="1" displayFolder="" measureGroup="ARReceipts" count="0"/>
    <cacheHierarchy uniqueName="[Measures].[Transaction Pmt Count YTD]" caption="Transaction Pmt Count YTD" measure="1" displayFolder="" measureGroup="ARReceipts" count="0"/>
    <cacheHierarchy uniqueName="[Measures].[AP Transaction Count]" caption="AP Transaction Count" measure="1" displayFolder="" measureGroup="APDocuments" count="0"/>
    <cacheHierarchy uniqueName="[Measures].[AP Transaction Amount Pmt]" caption="AP Transaction Amount Pmt" measure="1" displayFolder="" measureGroup="APPayments" count="0"/>
    <cacheHierarchy uniqueName="[Measures].[AP Transaction Pmt Count]" caption="AP Transaction Pmt Count" measure="1" displayFolder="" measureGroup="APPayments" count="0"/>
    <cacheHierarchy uniqueName="[Measures].[AP Payment Amount YTD]" caption="AP Payment Amount YTD" measure="1" displayFolder="" measureGroup="APPayments" count="0"/>
    <cacheHierarchy uniqueName="[Measures].[AP Transaction Amount YTD]" caption="AP Transaction Amount YTD" measure="1" displayFolder="" measureGroup="APDocuments" count="0"/>
    <cacheHierarchy uniqueName="[Measures].[AP Transaction Count YTD]" caption="AP Transaction Count YTD" measure="1" displayFolder="" measureGroup="APDocuments" count="0"/>
    <cacheHierarchy uniqueName="[Measures].[AP Transaction Pmt Count YTD]" caption="AP Transaction Pmt Count YTD" measure="1" displayFolder="" measureGroup="APPayments" count="0"/>
    <cacheHierarchy uniqueName="[Measures].[CY NET]" caption="CY NET" measure="1" displayFolder="" measureGroup="GL Entries" count="0" oneField="1">
      <fieldsUsage count="1">
        <fieldUsage x="1"/>
      </fieldsUsage>
    </cacheHierarchy>
    <cacheHierarchy uniqueName="[Measures].[CY QTD]" caption="CY QTD" measure="1" displayFolder="" measureGroup="GL Entries" count="0" oneField="1">
      <fieldsUsage count="1">
        <fieldUsage x="2"/>
      </fieldsUsage>
    </cacheHierarchy>
    <cacheHierarchy uniqueName="[Measures].[CY YTD]" caption="CY YTD" measure="1" displayFolder="" measureGroup="GL Entries" count="0" oneField="1">
      <fieldsUsage count="1">
        <fieldUsage x="6"/>
      </fieldsUsage>
    </cacheHierarchy>
    <cacheHierarchy uniqueName="[Measures].[LY NET]" caption="LY NET" measure="1" displayFolder="" measureGroup="GL Entries" count="0" oneField="1">
      <fieldsUsage count="1">
        <fieldUsage x="7"/>
      </fieldsUsage>
    </cacheHierarchy>
    <cacheHierarchy uniqueName="[Measures].[LY QTD]" caption="LY QTD" measure="1" displayFolder="" measureGroup="GL Entries" count="0" oneField="1">
      <fieldsUsage count="1">
        <fieldUsage x="8"/>
      </fieldsUsage>
    </cacheHierarchy>
    <cacheHierarchy uniqueName="[Measures].[LY YTD]" caption="LY YTD" measure="1" displayFolder="" measureGroup="GL Entries" count="0" oneField="1">
      <fieldsUsage count="1">
        <fieldUsage x="9"/>
      </fieldsUsage>
    </cacheHierarchy>
    <cacheHierarchy uniqueName="[Measures].[Total]" caption="Total" measure="1" displayFolder="" measureGroup="GL Entries" count="0" oneField="1">
      <fieldsUsage count="1">
        <fieldUsage x="13"/>
      </fieldsUsage>
    </cacheHierarchy>
    <cacheHierarchy uniqueName="[Measures].[BGT NET]" caption="BGT NET" measure="1" displayFolder="" measureGroup="Actual Budget" count="0" oneField="1">
      <fieldsUsage count="1">
        <fieldUsage x="10"/>
      </fieldsUsage>
    </cacheHierarchy>
    <cacheHierarchy uniqueName="[Measures].[BGT QTD]" caption="BGT QTD" measure="1" displayFolder="" measureGroup="Actual Budget" count="0" oneField="1">
      <fieldsUsage count="1">
        <fieldUsage x="11"/>
      </fieldsUsage>
    </cacheHierarchy>
    <cacheHierarchy uniqueName="[Measures].[BGT YTD]" caption="BGT YTD" measure="1" displayFolder="" measureGroup="Actual Budget" count="0" oneField="1">
      <fieldsUsage count="1">
        <fieldUsage x="12"/>
      </fieldsUsage>
    </cacheHierarchy>
    <cacheHierarchy uniqueName="[Measures].[CY BAL]" caption="CY BAL" measure="1" displayFolder="" measureGroup="Actual Budget" count="0" oneField="1">
      <fieldsUsage count="1">
        <fieldUsage x="15"/>
      </fieldsUsage>
    </cacheHierarchy>
    <cacheHierarchy uniqueName="[Measures].[LY BAL]" caption="LY BAL" measure="1" displayFolder="" measureGroup="Actual Budget" count="0" oneField="1">
      <fieldsUsage count="1">
        <fieldUsage x="16"/>
      </fieldsUsage>
    </cacheHierarchy>
    <cacheHierarchy uniqueName="[Measures].[YOY NET %]" caption="YOY NET %" measure="1" displayFolder="" measureGroup="GL Entries" count="0" oneField="1">
      <fieldsUsage count="1">
        <fieldUsage x="22"/>
      </fieldsUsage>
    </cacheHierarchy>
    <cacheHierarchy uniqueName="[Measures].[YOY NET $]" caption="YOY NET $" measure="1" displayFolder="" measureGroup="GL Entries" count="0" oneField="1">
      <fieldsUsage count="1">
        <fieldUsage x="21"/>
      </fieldsUsage>
    </cacheHierarchy>
    <cacheHierarchy uniqueName="[Measures].[YOY BAL $]" caption="YOY BAL $" measure="1" displayFolder="" measureGroup="Actual Budget" count="0" oneField="1">
      <fieldsUsage count="1">
        <fieldUsage x="17"/>
      </fieldsUsage>
    </cacheHierarchy>
    <cacheHierarchy uniqueName="[Measures].[YOY QTD $]" caption="YOY QTD $" measure="1" displayFolder="" measureGroup="GL Entries" count="0" oneField="1">
      <fieldsUsage count="1">
        <fieldUsage x="23"/>
      </fieldsUsage>
    </cacheHierarchy>
    <cacheHierarchy uniqueName="[Measures].[YOY YTD $]" caption="YOY YTD $" measure="1" displayFolder="" measureGroup="GL Entries" count="0" oneField="1">
      <fieldsUsage count="1">
        <fieldUsage x="24"/>
      </fieldsUsage>
    </cacheHierarchy>
    <cacheHierarchy uniqueName="[Measures].[AvB NET $]" caption="AvB NET $" measure="1" displayFolder="" measureGroup="GL Entries" count="0" oneField="1">
      <fieldsUsage count="1">
        <fieldUsage x="19"/>
      </fieldsUsage>
    </cacheHierarchy>
    <cacheHierarchy uniqueName="[Measures].[AvB QTD $]" caption="AvB QTD $" measure="1" displayFolder="" measureGroup="GL Entries" count="0" oneField="1">
      <fieldsUsage count="1">
        <fieldUsage x="25"/>
      </fieldsUsage>
    </cacheHierarchy>
    <cacheHierarchy uniqueName="[Measures].[AvB YTD $]" caption="AvB YTD $" measure="1" displayFolder="" measureGroup="GL Entries" count="0" oneField="1">
      <fieldsUsage count="1">
        <fieldUsage x="26"/>
      </fieldsUsage>
    </cacheHierarchy>
    <cacheHierarchy uniqueName="[Measures].[AvB QTD %]" caption="AvB QTD %" measure="1" displayFolder="" measureGroup="GL Entries" count="0" oneField="1">
      <fieldsUsage count="1">
        <fieldUsage x="27"/>
      </fieldsUsage>
    </cacheHierarchy>
    <cacheHierarchy uniqueName="[Measures].[AvB NET %]" caption="AvB NET %" measure="1" displayFolder="" measureGroup="GL Entries" count="0" oneField="1">
      <fieldsUsage count="1">
        <fieldUsage x="20"/>
      </fieldsUsage>
    </cacheHierarchy>
    <cacheHierarchy uniqueName="[Measures].[AvB YTD %]" caption="AvB YTD %" measure="1" displayFolder="" measureGroup="GL Entries" count="0" oneField="1">
      <fieldsUsage count="1">
        <fieldUsage x="28"/>
      </fieldsUsage>
    </cacheHierarchy>
    <cacheHierarchy uniqueName="[Measures].[YOY QTD %]" caption="YOY QTD %" measure="1" displayFolder="" measureGroup="GL Entries" count="0" oneField="1">
      <fieldsUsage count="1">
        <fieldUsage x="29"/>
      </fieldsUsage>
    </cacheHierarchy>
    <cacheHierarchy uniqueName="[Measures].[YOY YTD %]" caption="YOY YTD %" measure="1" displayFolder="" measureGroup="GL Entries" count="0" oneField="1">
      <fieldsUsage count="1">
        <fieldUsage x="30"/>
      </fieldsUsage>
    </cacheHierarchy>
    <cacheHierarchy uniqueName="[Measures].[YOY BAL %]" caption="YOY BAL %" measure="1" displayFolder="" measureGroup="Actual Budget" count="0" oneField="1">
      <fieldsUsage count="1">
        <fieldUsage x="18"/>
      </fieldsUsage>
    </cacheHierarchy>
    <cacheHierarchy uniqueName="[Measures].[AP Aged Cash Requirements]" caption="AP Aged Cash Requirements" measure="1" displayFolder="" measureGroup="APDocuments" count="0"/>
    <cacheHierarchy uniqueName="[Measures].[AP Current Amount]" caption="AP Current Amount" measure="1" displayFolder="" measureGroup="APDocuments" count="0"/>
    <cacheHierarchy uniqueName="[Measures].[Days Over]" caption="Days Over" measure="1" displayFolder="" measureGroup="ARDocuments" count="0"/>
    <cacheHierarchy uniqueName="[Measures].[AP Days Over]" caption="AP Days Over" measure="1" displayFolder="" measureGroup="APDocuments" count="0"/>
    <cacheHierarchy uniqueName="[Measures].[Current Amount]" caption="Current Amount" measure="1" displayFolder="" measureGroup="ARDocuments" count="0"/>
    <cacheHierarchy uniqueName="[Measures].[Debit]" caption="Debit" measure="1" displayFolder="" measureGroup="GL Entries" count="0"/>
    <cacheHierarchy uniqueName="[Measures].[Credit]" caption="Credit" measure="1" displayFolder="" measureGroup="GL Entries" count="0"/>
    <cacheHierarchy uniqueName="[Measures].[Aged Receivable]" caption="Aged Receivable" measure="1" displayFolder="" measureGroup="ARDocuments" count="0"/>
    <cacheHierarchy uniqueName="[Measures].[__XL_Count Calendar]" caption="__XL_Count Calendar" measure="1" displayFolder="" measureGroup="Calendar" count="0" hidden="1"/>
    <cacheHierarchy uniqueName="[Measures].[_Count ARDocuments]" caption="_Count ARDocuments" measure="1" displayFolder="" measureGroup="ARDocuments" count="0" hidden="1"/>
    <cacheHierarchy uniqueName="[Measures].[_Count ARReceipts]" caption="_Count ARReceipts" measure="1" displayFolder="" measureGroup="ARReceipts" count="0" hidden="1"/>
    <cacheHierarchy uniqueName="[Measures].[__XL_Count AgeAsOf]" caption="__XL_Count AgeAsOf" measure="1" displayFolder="" measureGroup="AgeAsOf" count="0" hidden="1"/>
    <cacheHierarchy uniqueName="[Measures].[_Count Customer Group]" caption="_Count Customer Group" measure="1" displayFolder="" measureGroup="Customer Group" count="0" hidden="1"/>
    <cacheHierarchy uniqueName="[Measures].[_Count Customers]" caption="_Count Customers" measure="1" displayFolder="" measureGroup="Customers" count="0" hidden="1"/>
    <cacheHierarchy uniqueName="[Measures].[__XL_Count TransactionType]" caption="__XL_Count TransactionType" measure="1" displayFolder="" measureGroup="TransactionType" count="0" hidden="1"/>
    <cacheHierarchy uniqueName="[Measures].[__XL_Count DocumentType]" caption="__XL_Count DocumentType" measure="1" displayFolder="" measureGroup="DocumentType" count="0" hidden="1"/>
    <cacheHierarchy uniqueName="[Measures].[__XL_Count AgingPeriods]" caption="__XL_Count AgingPeriods" measure="1" displayFolder="" measureGroup="AgingPeriods" count="0" hidden="1"/>
    <cacheHierarchy uniqueName="[Measures].[_Count APDocuments]" caption="_Count APDocuments" measure="1" displayFolder="" measureGroup="APDocuments" count="0" hidden="1"/>
    <cacheHierarchy uniqueName="[Measures].[_Count APPayments]" caption="_Count APPayments" measure="1" displayFolder="" measureGroup="APPayments" count="0" hidden="1"/>
    <cacheHierarchy uniqueName="[Measures].[_Count Vendor Group]" caption="_Count Vendor Group" measure="1" displayFolder="" measureGroup="Vendor Group" count="0" hidden="1"/>
    <cacheHierarchy uniqueName="[Measures].[_Count Vendor]" caption="_Count Vendor" measure="1" displayFolder="" measureGroup="Vendor" count="0" hidden="1"/>
    <cacheHierarchy uniqueName="[Measures].[_Count COA]" caption="_Count COA" measure="1" displayFolder="" measureGroup="COA" count="0" hidden="1"/>
    <cacheHierarchy uniqueName="[Measures].[_Count Actual Budget]" caption="_Count Actual Budget" measure="1" displayFolder="" measureGroup="Actual Budget" count="0" hidden="1"/>
    <cacheHierarchy uniqueName="[Measures].[_Count GL Entries]" caption="_Count GL Entries" measure="1" displayFolder="" measureGroup="GL Entries" count="0" hidden="1"/>
    <cacheHierarchy uniqueName="[Measures].[__XL_Count TimeCalc]" caption="__XL_Count TimeCalc" measure="1" displayFolder="" measureGroup="TimeCalc" count="0" hidden="1"/>
    <cacheHierarchy uniqueName="[Measures].[_Count OpenBAL]" caption="_Count OpenBAL" measure="1" displayFolder="" measureGroup="OpenBAL" count="0" hidden="1"/>
    <cacheHierarchy uniqueName="[Measures].[__XL_Count of Models]" caption="__XL_Count of Models" measure="1" displayFolder="" count="0" hidden="1"/>
    <cacheHierarchy uniqueName="[Measures].[Last Date]" caption="Last Date" measure="1" displayFolder="" measureGroup="Calendar" count="0" hidden="1"/>
    <cacheHierarchy uniqueName="[Measures].[Last Date AagAsOf]" caption="Last Date AagAsOf" measure="1" displayFolder="" measureGroup="AgeAsOf" count="0" hidden="1"/>
    <cacheHierarchy uniqueName="[Measures].[CALC_ID]" caption="CALC_ID" measure="1" displayFolder="" measureGroup="TimeCalc" count="0" hidden="1"/>
    <cacheHierarchy uniqueName="[Measures].[COMP_ID]" caption="COMP_ID" measure="1" displayFolder="" measureGroup="TimeCalc" count="0" hidden="1"/>
    <cacheHierarchy uniqueName="[Measures].[Account Description]" caption="Account Description" measure="1" displayFolder="" measureGroup="COA" count="0" hidden="1"/>
    <cacheHierarchy uniqueName="[Measures].[Account Nbr]" caption="Account Nbr" measure="1" displayFolder="" measureGroup="COA" count="0" hidden="1"/>
  </cacheHierarchies>
  <kpis count="0"/>
  <dimensions count="15">
    <dimension name="APDocuments" uniqueName="[APDocuments]" caption="APDocuments"/>
    <dimension name="APPayments" uniqueName="[APPayments]" caption="APPayments"/>
    <dimension name="ARDocuments" uniqueName="[ARDocuments]" caption="ARDocuments"/>
    <dimension name="ARReceipts" uniqueName="[ARReceipts]" caption="ARReceipts"/>
    <dimension name="Calendar" uniqueName="[Calendar]" caption="Calendar"/>
    <dimension name="COA" uniqueName="[COA]" caption="COA"/>
    <dimension name="Customer Group" uniqueName="[Customer Group]" caption="Customer Group"/>
    <dimension name="Customers" uniqueName="[Customers]" caption="Customers"/>
    <dimension name="DocumentType" uniqueName="[DocumentType]" caption="DocumentType"/>
    <dimension name="GL Entries" uniqueName="[GL Entries]" caption="GL Entries"/>
    <dimension measure="1" name="Measures" uniqueName="[Measures]" caption="Measures"/>
    <dimension name="TimeCalc" uniqueName="[TimeCalc]" caption="TimeCalc"/>
    <dimension name="TransactionType" uniqueName="[TransactionType]" caption="TransactionType"/>
    <dimension name="Vendor" uniqueName="[Vendor]" caption="Vendor"/>
    <dimension name="Vendor Group" uniqueName="[Vendor Group]" caption="Vendor Group"/>
  </dimensions>
  <measureGroups count="18">
    <measureGroup name="Actual Budget" caption="Actual Budget"/>
    <measureGroup name="AgeAsOf" caption="AgeAsOf"/>
    <measureGroup name="AgingPeriods" caption="AgingPeriods"/>
    <measureGroup name="APDocuments" caption="APDocuments"/>
    <measureGroup name="APPayments" caption="APPayments"/>
    <measureGroup name="ARDocuments" caption="ARDocuments"/>
    <measureGroup name="ARReceipts" caption="ARReceipts"/>
    <measureGroup name="Calendar" caption="Calendar"/>
    <measureGroup name="COA" caption="COA"/>
    <measureGroup name="Customer Group" caption="Customer Group"/>
    <measureGroup name="Customers" caption="Customers"/>
    <measureGroup name="DocumentType" caption="DocumentType"/>
    <measureGroup name="GL Entries" caption="GL Entries"/>
    <measureGroup name="OpenBAL" caption="OpenBAL"/>
    <measureGroup name="TimeCalc" caption="TimeCalc"/>
    <measureGroup name="TransactionType" caption="TransactionType"/>
    <measureGroup name="Vendor" caption="Vendor"/>
    <measureGroup name="Vendor Group" caption="Vendor Group"/>
  </measureGroups>
  <maps count="43">
    <map measureGroup="0" dimension="4"/>
    <map measureGroup="0" dimension="5"/>
    <map measureGroup="3" dimension="0"/>
    <map measureGroup="3" dimension="4"/>
    <map measureGroup="3" dimension="8"/>
    <map measureGroup="3" dimension="12"/>
    <map measureGroup="3" dimension="13"/>
    <map measureGroup="3" dimension="14"/>
    <map measureGroup="4" dimension="0"/>
    <map measureGroup="4" dimension="1"/>
    <map measureGroup="4" dimension="4"/>
    <map measureGroup="4" dimension="8"/>
    <map measureGroup="4" dimension="12"/>
    <map measureGroup="4" dimension="13"/>
    <map measureGroup="4" dimension="14"/>
    <map measureGroup="5" dimension="2"/>
    <map measureGroup="5" dimension="4"/>
    <map measureGroup="5" dimension="6"/>
    <map measureGroup="5" dimension="7"/>
    <map measureGroup="5" dimension="8"/>
    <map measureGroup="5" dimension="12"/>
    <map measureGroup="6" dimension="2"/>
    <map measureGroup="6" dimension="3"/>
    <map measureGroup="6" dimension="4"/>
    <map measureGroup="6" dimension="6"/>
    <map measureGroup="6" dimension="7"/>
    <map measureGroup="6" dimension="8"/>
    <map measureGroup="6" dimension="12"/>
    <map measureGroup="7" dimension="4"/>
    <map measureGroup="8" dimension="5"/>
    <map measureGroup="9" dimension="6"/>
    <map measureGroup="10" dimension="6"/>
    <map measureGroup="10" dimension="7"/>
    <map measureGroup="11" dimension="8"/>
    <map measureGroup="12" dimension="4"/>
    <map measureGroup="12" dimension="5"/>
    <map measureGroup="12" dimension="9"/>
    <map measureGroup="13" dimension="5"/>
    <map measureGroup="14" dimension="11"/>
    <map measureGroup="15" dimension="12"/>
    <map measureGroup="16" dimension="13"/>
    <map measureGroup="16" dimension="14"/>
    <map measureGroup="17" dimension="1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tony" refreshedDate="41493.550163425927" createdVersion="3" refreshedVersion="5" minRefreshableVersion="3" recordCount="0" supportSubquery="1" supportAdvancedDrill="1">
  <cacheSource type="external" connectionId="8">
    <extLst>
      <ext xmlns:x14="http://schemas.microsoft.com/office/spreadsheetml/2009/9/main" uri="{F057638F-6D5F-4e77-A914-E7F072B9BCA8}">
        <x14:sourceConnection name="ThisWorkbookDataModel"/>
      </ext>
    </extLst>
  </cacheSource>
  <cacheFields count="0"/>
  <cacheHierarchies count="279">
    <cacheHierarchy uniqueName="[APDocuments].[AccountSet]" caption="AccountSet" attribute="1" defaultMemberUniqueName="[APDocuments].[AccountSet].[All]" allUniqueName="[APDocuments].[AccountSet].[All]" dimensionUniqueName="[APDocuments]" displayFolder="" count="2" memberValueDatatype="130" unbalanced="0"/>
    <cacheHierarchy uniqueName="[APDocuments].[Batch]" caption="Batch" attribute="1" defaultMemberUniqueName="[APDocuments].[Batch].[All]" allUniqueName="[APDocuments].[Batch].[All]" dimensionUniqueName="[APDocuments]" displayFolder="" count="0" memberValueDatatype="5" unbalanced="0"/>
    <cacheHierarchy uniqueName="[APDocuments].[Batch Type]" caption="Batch Type" attribute="1" defaultMemberUniqueName="[APDocuments].[Batch Type].[All]" allUniqueName="[APDocuments].[Batch Type].[All]" dimensionUniqueName="[APDocuments]" displayFolder="" count="0" memberValueDatatype="130" unbalanced="0"/>
    <cacheHierarchy uniqueName="[APDocuments].[Document Date]" caption="Document Date" attribute="1" time="1" defaultMemberUniqueName="[APDocuments].[Document Date].[All]" allUniqueName="[APDocuments].[Document Date].[All]" dimensionUniqueName="[APDocuments]" displayFolder="" count="0" memberValueDatatype="7" unbalanced="0"/>
    <cacheHierarchy uniqueName="[APDocuments].[Document Number]" caption="Document Number" attribute="1" defaultMemberUniqueName="[APDocuments].[Document Number].[All]" allUniqueName="[APDocuments].[Document Number].[All]" dimensionUniqueName="[APDocuments]" displayFolder="" count="0" memberValueDatatype="130" unbalanced="0"/>
    <cacheHierarchy uniqueName="[APDocuments].[Due Date]" caption="Due Date" attribute="1" time="1" defaultMemberUniqueName="[APDocuments].[Due Date].[All]" allUniqueName="[APDocuments].[Due Date].[All]" dimensionUniqueName="[APDocuments]" displayFolder="" count="0" memberValueDatatype="7" unbalanced="0"/>
    <cacheHierarchy uniqueName="[APDocuments].[Entry]" caption="Entry" attribute="1" defaultMemberUniqueName="[APDocuments].[Entry].[All]" allUniqueName="[APDocuments].[Entry].[All]" dimensionUniqueName="[APDocuments]" displayFolder="" count="0" memberValueDatatype="5" unbalanced="0"/>
    <cacheHierarchy uniqueName="[APDocuments].[Fully Paid]" caption="Fully Paid" attribute="1" defaultMemberUniqueName="[APDocuments].[Fully Paid].[All]" allUniqueName="[APDocuments].[Fully Paid].[All]" dimensionUniqueName="[APDocuments]" displayFolder="" count="2" memberValueDatatype="130" unbalanced="0"/>
    <cacheHierarchy uniqueName="[APDocuments].[Payment Number]" caption="Payment Number" attribute="1" defaultMemberUniqueName="[APDocuments].[Payment Number].[All]" allUniqueName="[APDocuments].[Payment Number].[All]" dimensionUniqueName="[APDocuments]" displayFolder="" count="0" memberValueDatatype="5" unbalanced="0"/>
    <cacheHierarchy uniqueName="[APDocuments].[Posting Date]" caption="Posting Date" attribute="1" time="1" defaultMemberUniqueName="[APDocuments].[Posting Date].[All]" allUniqueName="[APDocuments].[Posting Date].[All]" dimensionUniqueName="[APDocuments]" displayFolder="" count="0" memberValueDatatype="7" unbalanced="0"/>
    <cacheHierarchy uniqueName="[APDocuments].[Posting Sequence]" caption="Posting Sequence" attribute="1" defaultMemberUniqueName="[APDocuments].[Posting Sequence].[All]" allUniqueName="[APDocuments].[Posting Sequence].[All]" dimensionUniqueName="[APDocuments]" displayFolder="" count="0" memberValueDatatype="5" unbalanced="0"/>
    <cacheHierarchy uniqueName="[APDocuments].[Remaining Amount]" caption="Remaining Amount" attribute="1" defaultMemberUniqueName="[APDocuments].[Remaining Amount].[All]" allUniqueName="[APDocuments].[Remaining Amount].[All]" dimensionUniqueName="[APDocuments]" displayFolder="" count="0" memberValueDatatype="5" unbalanced="0"/>
    <cacheHierarchy uniqueName="[APDocuments].[Remit-To Location]" caption="Remit-To Location" attribute="1" defaultMemberUniqueName="[APDocuments].[Remit-To Location].[All]" allUniqueName="[APDocuments].[Remit-To Location].[All]" dimensionUniqueName="[APDocuments]" displayFolder="" count="0" memberValueDatatype="130" unbalanced="0"/>
    <cacheHierarchy uniqueName="[APDocuments].[Source Application]" caption="Source Application" attribute="1" defaultMemberUniqueName="[APDocuments].[Source Application].[All]" allUniqueName="[APDocuments].[Source Application].[All]" dimensionUniqueName="[APDocuments]" displayFolder="" count="0" memberValueDatatype="130" unbalanced="0"/>
    <cacheHierarchy uniqueName="[APDocuments].[Terms]" caption="Terms" attribute="1" defaultMemberUniqueName="[APDocuments].[Terms].[All]" allUniqueName="[APDocuments].[Terms].[All]" dimensionUniqueName="[APDocuments]" displayFolder="" count="0" memberValueDatatype="130" unbalanced="0"/>
    <cacheHierarchy uniqueName="[APDocuments].[Vendor Number]" caption="Vendor Number" attribute="1" defaultMemberUniqueName="[APDocuments].[Vendor Number].[All]" allUniqueName="[APDocuments].[Vendor Number].[All]" dimensionUniqueName="[APDocuments]" displayFolder="" count="0" memberValueDatatype="130" unbalanced="0"/>
    <cacheHierarchy uniqueName="[APPayments].[Bank Code]" caption="Bank Code" attribute="1" defaultMemberUniqueName="[APPayments].[Bank Code].[All]" allUniqueName="[APPayments].[Bank Code].[All]" dimensionUniqueName="[APPayments]" displayFolder="" count="0" memberValueDatatype="130" unbalanced="0"/>
    <cacheHierarchy uniqueName="[APPayments].[Batch Number]" caption="Batch Number" attribute="1" defaultMemberUniqueName="[APPayments].[Batch Number].[All]" allUniqueName="[APPayments].[Batch Number].[All]" dimensionUniqueName="[APPayments]" displayFolder="" count="0" memberValueDatatype="5" unbalanced="0"/>
    <cacheHierarchy uniqueName="[APPayments].[Check Date]" caption="Check Date" attribute="1" time="1" defaultMemberUniqueName="[APPayments].[Check Date].[All]" allUniqueName="[APPayments].[Check Date].[All]" dimensionUniqueName="[APPayments]" displayFolder="" count="0" memberValueDatatype="7" unbalanced="0"/>
    <cacheHierarchy uniqueName="[APPayments].[Check No]" caption="Check No" attribute="1" defaultMemberUniqueName="[APPayments].[Check No].[All]" allUniqueName="[APPayments].[Check No].[All]" dimensionUniqueName="[APPayments]" displayFolder="" count="0" memberValueDatatype="130" unbalanced="0"/>
    <cacheHierarchy uniqueName="[APPayments].[Document Number]" caption="Document Number" attribute="1" defaultMemberUniqueName="[APPayments].[Document Number].[All]" allUniqueName="[APPayments].[Document Number].[All]" dimensionUniqueName="[APPayments]" displayFolder="" count="0" memberValueDatatype="130" unbalanced="0"/>
    <cacheHierarchy uniqueName="[APPayments].[Entry Number]" caption="Entry Number" attribute="1" defaultMemberUniqueName="[APPayments].[Entry Number].[All]" allUniqueName="[APPayments].[Entry Number].[All]" dimensionUniqueName="[APPayments]" displayFolder="" count="0" memberValueDatatype="5" unbalanced="0"/>
    <cacheHierarchy uniqueName="[APPayments].[Payment Number]" caption="Payment Number" attribute="1" defaultMemberUniqueName="[APPayments].[Payment Number].[All]" allUniqueName="[APPayments].[Payment Number].[All]" dimensionUniqueName="[APPayments]" displayFolder="" count="0" memberValueDatatype="5" unbalanced="0"/>
    <cacheHierarchy uniqueName="[APPayments].[Posting Date]" caption="Posting Date" attribute="1" time="1" defaultMemberUniqueName="[APPayments].[Posting Date].[All]" allUniqueName="[APPayments].[Posting Date].[All]" dimensionUniqueName="[APPayments]" displayFolder="" count="0" memberValueDatatype="7" unbalanced="0"/>
    <cacheHierarchy uniqueName="[APPayments].[Sequence No]" caption="Sequence No" attribute="1" defaultMemberUniqueName="[APPayments].[Sequence No].[All]" allUniqueName="[APPayments].[Sequence No].[All]" dimensionUniqueName="[APPayments]" displayFolder="" count="0" memberValueDatatype="5" unbalanced="0"/>
    <cacheHierarchy uniqueName="[APPayments].[Src Doc Typ]" caption="Src Doc Typ" attribute="1" defaultMemberUniqueName="[APPayments].[Src Doc Typ].[All]" allUniqueName="[APPayments].[Src Doc Typ].[All]" dimensionUniqueName="[APPayments]" displayFolder="" count="0" memberValueDatatype="20" unbalanced="0"/>
    <cacheHierarchy uniqueName="[APPayments].[Vendor Number]" caption="Vendor Number" attribute="1" defaultMemberUniqueName="[APPayments].[Vendor Number].[All]" allUniqueName="[APPayments].[Vendor Number].[All]" dimensionUniqueName="[APPayments]" displayFolder="" count="0" memberValueDatatype="130" unbalanced="0"/>
    <cacheHierarchy uniqueName="[ARDocuments].[AccountSet]" caption="AccountSet" attribute="1" defaultMemberUniqueName="[ARDocuments].[AccountSet].[All]" allUniqueName="[ARDocuments].[AccountSet].[All]" dimensionUniqueName="[ARDocuments]" displayFolder="" count="2" memberValueDatatype="130" unbalanced="0"/>
    <cacheHierarchy uniqueName="[ARDocuments].[Bank Code]" caption="Bank Code" attribute="1" defaultMemberUniqueName="[ARDocuments].[Bank Code].[All]" allUniqueName="[ARDocuments].[Bank Code].[All]" dimensionUniqueName="[ARDocuments]" displayFolder="" count="0" memberValueDatatype="130" unbalanced="0"/>
    <cacheHierarchy uniqueName="[ARDocuments].[Batch]" caption="Batch" attribute="1" defaultMemberUniqueName="[ARDocuments].[Batch].[All]" allUniqueName="[ARDocuments].[Batch].[All]" dimensionUniqueName="[ARDocuments]" displayFolder="" count="0" memberValueDatatype="5" unbalanced="0"/>
    <cacheHierarchy uniqueName="[ARDocuments].[Batch Type]" caption="Batch Type" attribute="1" defaultMemberUniqueName="[ARDocuments].[Batch Type].[All]" allUniqueName="[ARDocuments].[Batch Type].[All]" dimensionUniqueName="[ARDocuments]" displayFolder="" count="0" memberValueDatatype="130" unbalanced="0"/>
    <cacheHierarchy uniqueName="[ARDocuments].[CheckReceipt No]" caption="CheckReceipt No" attribute="1" defaultMemberUniqueName="[ARDocuments].[CheckReceipt No].[All]" allUniqueName="[ARDocuments].[CheckReceipt No].[All]" dimensionUniqueName="[ARDocuments]" displayFolder="" count="0" memberValueDatatype="130" unbalanced="0"/>
    <cacheHierarchy uniqueName="[ARDocuments].[Customer Number]" caption="Customer Number" attribute="1" defaultMemberUniqueName="[ARDocuments].[Customer Number].[All]" allUniqueName="[ARDocuments].[Customer Number].[All]" dimensionUniqueName="[ARDocuments]" displayFolder="" count="0" memberValueDatatype="130" unbalanced="0"/>
    <cacheHierarchy uniqueName="[ARDocuments].[Deposit Number]" caption="Deposit Number" attribute="1" defaultMemberUniqueName="[ARDocuments].[Deposit Number].[All]" allUniqueName="[ARDocuments].[Deposit Number].[All]" dimensionUniqueName="[ARDocuments]" displayFolder="" count="0" memberValueDatatype="5" unbalanced="0"/>
    <cacheHierarchy uniqueName="[ARDocuments].[Document Date]" caption="Document Date" attribute="1" time="1" defaultMemberUniqueName="[ARDocuments].[Document Date].[All]" allUniqueName="[ARDocuments].[Document Date].[All]" dimensionUniqueName="[ARDocuments]" displayFolder="" count="0" memberValueDatatype="7" unbalanced="0"/>
    <cacheHierarchy uniqueName="[ARDocuments].[Document Number]" caption="Document Number" attribute="1" defaultMemberUniqueName="[ARDocuments].[Document Number].[All]" allUniqueName="[ARDocuments].[Document Number].[All]" dimensionUniqueName="[ARDocuments]" displayFolder="" count="0" memberValueDatatype="130" unbalanced="0"/>
    <cacheHierarchy uniqueName="[ARDocuments].[Due Date]" caption="Due Date" attribute="1" time="1" defaultMemberUniqueName="[ARDocuments].[Due Date].[All]" allUniqueName="[ARDocuments].[Due Date].[All]" dimensionUniqueName="[ARDocuments]" displayFolder="" count="0" memberValueDatatype="7" unbalanced="0"/>
    <cacheHierarchy uniqueName="[ARDocuments].[Entry]" caption="Entry" attribute="1" defaultMemberUniqueName="[ARDocuments].[Entry].[All]" allUniqueName="[ARDocuments].[Entry].[All]" dimensionUniqueName="[ARDocuments]" displayFolder="" count="0" memberValueDatatype="5" unbalanced="0"/>
    <cacheHierarchy uniqueName="[ARDocuments].[Fully Paid]" caption="Fully Paid" attribute="1" defaultMemberUniqueName="[ARDocuments].[Fully Paid].[All]" allUniqueName="[ARDocuments].[Fully Paid].[All]" dimensionUniqueName="[ARDocuments]" displayFolder="" count="2" memberValueDatatype="130" unbalanced="0"/>
    <cacheHierarchy uniqueName="[ARDocuments].[National Account Number]" caption="National Account Number" attribute="1" defaultMemberUniqueName="[ARDocuments].[National Account Number].[All]" allUniqueName="[ARDocuments].[National Account Number].[All]" dimensionUniqueName="[ARDocuments]" displayFolder="" count="0" memberValueDatatype="130" unbalanced="0"/>
    <cacheHierarchy uniqueName="[ARDocuments].[Posting Date]" caption="Posting Date" attribute="1" time="1" defaultMemberUniqueName="[ARDocuments].[Posting Date].[All]" allUniqueName="[ARDocuments].[Posting Date].[All]" dimensionUniqueName="[ARDocuments]" displayFolder="" count="0" memberValueDatatype="7" unbalanced="0"/>
    <cacheHierarchy uniqueName="[ARDocuments].[Posting Sequence]" caption="Posting Sequence" attribute="1" defaultMemberUniqueName="[ARDocuments].[Posting Sequence].[All]" allUniqueName="[ARDocuments].[Posting Sequence].[All]" dimensionUniqueName="[ARDocuments]" displayFolder="" count="0" memberValueDatatype="5" unbalanced="0"/>
    <cacheHierarchy uniqueName="[ARDocuments].[Ship-To Location]" caption="Ship-To Location" attribute="1" defaultMemberUniqueName="[ARDocuments].[Ship-To Location].[All]" allUniqueName="[ARDocuments].[Ship-To Location].[All]" dimensionUniqueName="[ARDocuments]" displayFolder="" count="2" memberValueDatatype="130" unbalanced="0"/>
    <cacheHierarchy uniqueName="[ARDocuments].[Source Application]" caption="Source Application" attribute="1" defaultMemberUniqueName="[ARDocuments].[Source Application].[All]" allUniqueName="[ARDocuments].[Source Application].[All]" dimensionUniqueName="[ARDocuments]" displayFolder="" count="0" memberValueDatatype="130" unbalanced="0"/>
    <cacheHierarchy uniqueName="[ARDocuments].[Terms]" caption="Terms" attribute="1" defaultMemberUniqueName="[ARDocuments].[Terms].[All]" allUniqueName="[ARDocuments].[Terms].[All]" dimensionUniqueName="[ARDocuments]" displayFolder="" count="0" memberValueDatatype="130" unbalanced="0"/>
    <cacheHierarchy uniqueName="[ARReceipts].[Bank Code]" caption="Bank Code" attribute="1" defaultMemberUniqueName="[ARReceipts].[Bank Code].[All]" allUniqueName="[ARReceipts].[Bank Code].[All]" dimensionUniqueName="[ARReceipts]" displayFolder="" count="0" memberValueDatatype="130" unbalanced="0"/>
    <cacheHierarchy uniqueName="[ARReceipts].[Batch Number]" caption="Batch Number" attribute="1" defaultMemberUniqueName="[ARReceipts].[Batch Number].[All]" allUniqueName="[ARReceipts].[Batch Number].[All]" dimensionUniqueName="[ARReceipts]" displayFolder="" count="0" memberValueDatatype="5" unbalanced="0"/>
    <cacheHierarchy uniqueName="[ARReceipts].[CheckReceipt No]" caption="CheckReceipt No" attribute="1" defaultMemberUniqueName="[ARReceipts].[CheckReceipt No].[All]" allUniqueName="[ARReceipts].[CheckReceipt No].[All]" dimensionUniqueName="[ARReceipts]" displayFolder="" count="0" memberValueDatatype="130" unbalanced="0"/>
    <cacheHierarchy uniqueName="[ARReceipts].[Customer Number]" caption="Customer Number" attribute="1" defaultMemberUniqueName="[ARReceipts].[Customer Number].[All]" allUniqueName="[ARReceipts].[Customer Number].[All]" dimensionUniqueName="[ARReceipts]" displayFolder="" count="0" memberValueDatatype="130" unbalanced="0"/>
    <cacheHierarchy uniqueName="[ARReceipts].[Deposit Line Number]" caption="Deposit Line Number" attribute="1" defaultMemberUniqueName="[ARReceipts].[Deposit Line Number].[All]" allUniqueName="[ARReceipts].[Deposit Line Number].[All]" dimensionUniqueName="[ARReceipts]" displayFolder="" count="0" memberValueDatatype="3" unbalanced="0"/>
    <cacheHierarchy uniqueName="[ARReceipts].[Deposit Number]" caption="Deposit Number" attribute="1" defaultMemberUniqueName="[ARReceipts].[Deposit Number].[All]" allUniqueName="[ARReceipts].[Deposit Number].[All]" dimensionUniqueName="[ARReceipts]" displayFolder="" count="0" memberValueDatatype="5" unbalanced="0"/>
    <cacheHierarchy uniqueName="[ARReceipts].[Deposit Serial Number]" caption="Deposit Serial Number" attribute="1" defaultMemberUniqueName="[ARReceipts].[Deposit Serial Number].[All]" allUniqueName="[ARReceipts].[Deposit Serial Number].[All]" dimensionUniqueName="[ARReceipts]" displayFolder="" count="0" memberValueDatatype="3" unbalanced="0"/>
    <cacheHierarchy uniqueName="[ARReceipts].[Document Number]" caption="Document Number" attribute="1" defaultMemberUniqueName="[ARReceipts].[Document Number].[All]" allUniqueName="[ARReceipts].[Document Number].[All]" dimensionUniqueName="[ARReceipts]" displayFolder="" count="0" memberValueDatatype="130" unbalanced="0"/>
    <cacheHierarchy uniqueName="[ARReceipts].[Entry Number]" caption="Entry Number" attribute="1" defaultMemberUniqueName="[ARReceipts].[Entry Number].[All]" allUniqueName="[ARReceipts].[Entry Number].[All]" dimensionUniqueName="[ARReceipts]" displayFolder="" count="0" memberValueDatatype="5" unbalanced="0"/>
    <cacheHierarchy uniqueName="[ARReceipts].[Payment Number]" caption="Payment Number" attribute="1" defaultMemberUniqueName="[ARReceipts].[Payment Number].[All]" allUniqueName="[ARReceipts].[Payment Number].[All]" dimensionUniqueName="[ARReceipts]" displayFolder="" count="0" memberValueDatatype="5" unbalanced="0"/>
    <cacheHierarchy uniqueName="[ARReceipts].[Posting Date]" caption="Posting Date" attribute="1" time="1" defaultMemberUniqueName="[ARReceipts].[Posting Date].[All]" allUniqueName="[ARReceipts].[Posting Date].[All]" dimensionUniqueName="[ARReceipts]" displayFolder="" count="0" memberValueDatatype="7" unbalanced="0"/>
    <cacheHierarchy uniqueName="[ARReceipts].[Receipt Date]" caption="Receipt Date" attribute="1" time="1" defaultMemberUniqueName="[ARReceipts].[Receipt Date].[All]" allUniqueName="[ARReceipts].[Receipt Date].[All]" dimensionUniqueName="[ARReceipts]" displayFolder="" count="0" memberValueDatatype="7" unbalanced="0"/>
    <cacheHierarchy uniqueName="[ARReceipts].[Sequence No]" caption="Sequence No" attribute="1" defaultMemberUniqueName="[ARReceipts].[Sequence No].[All]" allUniqueName="[ARReceipts].[Sequence No].[All]" dimensionUniqueName="[ARReceipts]" displayFolder="" count="0" memberValueDatatype="5" unbalanced="0"/>
    <cacheHierarchy uniqueName="[ARReceipts].[Src Doc Typ]" caption="Src Doc Typ" attribute="1" defaultMemberUniqueName="[ARReceipts].[Src Doc Typ].[All]" allUniqueName="[ARReceipts].[Src Doc Typ].[All]" dimensionUniqueName="[ARReceipts]" displayFolder="" count="0" memberValueDatatype="20" unbalanced="0"/>
    <cacheHierarchy uniqueName="[Calendar].[CalendarQuarter]" caption="CalendarQuarter" attribute="1" time="1" defaultMemberUniqueName="[Calendar].[CalendarQuarter].[All]" allUniqueName="[Calendar].[CalendarQuarter].[All]" dimensionUniqueName="[Calendar]" displayFolder="" count="0" memberValueDatatype="20" unbalanced="0"/>
    <cacheHierarchy uniqueName="[Calendar].[CalendarYear]" caption="CalendarYear" attribute="1" time="1" defaultMemberUniqueName="[Calendar].[CalendarYear].[All]" allUniqueName="[Calendar].[CalendarYear].[All]" dimensionUniqueName="[Calendar]" displayFolder="" count="2" memberValueDatatype="20" unbalanced="0"/>
    <cacheHierarchy uniqueName="[Calendar].[CalendarYearMonth]" caption="CalendarYearMonth" attribute="1" time="1" defaultMemberUniqueName="[Calendar].[CalendarYearMonth].[All]" allUniqueName="[Calendar].[CalendarYearMonth].[All]" dimensionUniqueName="[Calendar]" displayFolder="" count="0" memberValueDatatype="130" unbalanced="0"/>
    <cacheHierarchy uniqueName="[Calendar].[CalendarYearQtr]" caption="CalendarYearQtr" attribute="1" time="1" defaultMemberUniqueName="[Calendar].[CalendarYearQtr].[All]" allUniqueName="[Calendar].[CalendarYearQtr].[All]" dimensionUniqueName="[Calendar]" displayFolder="" count="0" memberValueDatatype="130" unbalanced="0"/>
    <cacheHierarchy uniqueName="[Calendar].[DayNameOfWeek]" caption="DayNameOfWeek" attribute="1" time="1" defaultMemberUniqueName="[Calendar].[DayNameOfWeek].[All]" allUniqueName="[Calendar].[DayNameOfWeek].[All]" dimensionUniqueName="[Calendar]" displayFolder="" count="0" memberValueDatatype="130" unbalanced="0"/>
    <cacheHierarchy uniqueName="[Calendar].[DayOfMonth]" caption="DayOfMonth" attribute="1" time="1" defaultMemberUniqueName="[Calendar].[DayOfMonth].[All]" allUniqueName="[Calendar].[DayOfMonth].[All]" dimensionUniqueName="[Calendar]" displayFolder="" count="2" memberValueDatatype="20" unbalanced="0"/>
    <cacheHierarchy uniqueName="[Calendar].[DayOfWeek]" caption="DayOfWeek" attribute="1" time="1" defaultMemberUniqueName="[Calendar].[DayOfWeek].[All]" allUniqueName="[Calendar].[DayOfWeek].[All]" dimensionUniqueName="[Calendar]" displayFolder="" count="0" memberValueDatatype="20" unbalanced="0"/>
    <cacheHierarchy uniqueName="[Calendar].[DayOfYear]" caption="DayOfYear" attribute="1" time="1" defaultMemberUniqueName="[Calendar].[DayOfYear].[All]" allUniqueName="[Calendar].[DayOfYear].[All]" dimensionUniqueName="[Calendar]" displayFolder="" count="0" memberValueDatatype="20" unbalanced="0"/>
    <cacheHierarchy uniqueName="[Calendar].[IsLastDayOfMonth]" caption="IsLastDayOfMonth" attribute="1" time="1" defaultMemberUniqueName="[Calendar].[IsLastDayOfMonth].[All]" allUniqueName="[Calendar].[IsLastDayOfMonth].[All]" dimensionUniqueName="[Calendar]" displayFolder="" count="0" memberValueDatatype="130" unbalanced="0"/>
    <cacheHierarchy uniqueName="[Calendar].[MonthName]" caption="MonthName" attribute="1" time="1" defaultMemberUniqueName="[Calendar].[MonthName].[All]" allUniqueName="[Calendar].[MonthName].[All]" dimensionUniqueName="[Calendar]" displayFolder="" count="0" memberValueDatatype="130" unbalanced="0"/>
    <cacheHierarchy uniqueName="[Calendar].[MonthOfYear]" caption="MonthOfYear" attribute="1" time="1" defaultMemberUniqueName="[Calendar].[MonthOfYear].[All]" allUniqueName="[Calendar].[MonthOfYear].[All]" dimensionUniqueName="[Calendar]" displayFolder="" count="2" memberValueDatatype="20" unbalanced="0"/>
    <cacheHierarchy uniqueName="[Calendar].[WeekdayWeekend]" caption="WeekdayWeekend" attribute="1" time="1" defaultMemberUniqueName="[Calendar].[WeekdayWeekend].[All]" allUniqueName="[Calendar].[WeekdayWeekend].[All]" dimensionUniqueName="[Calendar]" displayFolder="" count="0" memberValueDatatype="130" unbalanced="0"/>
    <cacheHierarchy uniqueName="[Calendar].[WeekOfYear]" caption="WeekOfYear" attribute="1" time="1" defaultMemberUniqueName="[Calendar].[WeekOfYear].[All]" allUniqueName="[Calendar].[WeekOfYear].[All]" dimensionUniqueName="[Calendar]" displayFolder="" count="0" memberValueDatatype="20" unbalanced="0"/>
    <cacheHierarchy uniqueName="[Calendar].[YR-MTH]" caption="YR-MTH" attribute="1" time="1" defaultMemberUniqueName="[Calendar].[YR-MTH].[All]" allUniqueName="[Calendar].[YR-MTH].[All]" dimensionUniqueName="[Calendar]" displayFolder="" count="0" memberValueDatatype="130" unbalanced="0"/>
    <cacheHierarchy uniqueName="[COA].[Account Group]" caption="Account Group" attribute="1" defaultMemberUniqueName="[COA].[Account Group].[All]" allUniqueName="[COA].[Account Group].[All]" dimensionUniqueName="[COA]" displayFolder="" count="2" memberValueDatatype="130" unbalanced="0"/>
    <cacheHierarchy uniqueName="[COA].[Account Group Code]" caption="Account Group Code" attribute="1" defaultMemberUniqueName="[COA].[Account Group Code].[All]" allUniqueName="[COA].[Account Group Code].[All]" dimensionUniqueName="[COA]" displayFolder="" count="0" memberValueDatatype="130" unbalanced="0"/>
    <cacheHierarchy uniqueName="[COA].[Account Number]" caption="Account Number" attribute="1" defaultMemberUniqueName="[COA].[Account Number].[All]" allUniqueName="[COA].[Account Number].[All]" dimensionUniqueName="[COA]" displayFolder="" count="0" memberValueDatatype="130" unbalanced="0"/>
    <cacheHierarchy uniqueName="[COA].[Account Segment Code 1]" caption="Account Segment Code 1" attribute="1" defaultMemberUniqueName="[COA].[Account Segment Code 1].[All]" allUniqueName="[COA].[Account Segment Code 1].[All]" dimensionUniqueName="[COA]" displayFolder="" count="0" memberValueDatatype="130" unbalanced="0"/>
    <cacheHierarchy uniqueName="[COA].[Account Segment Code 2]" caption="Account Segment Code 2" attribute="1" defaultMemberUniqueName="[COA].[Account Segment Code 2].[All]" allUniqueName="[COA].[Account Segment Code 2].[All]" dimensionUniqueName="[COA]" displayFolder="" count="0" memberValueDatatype="130" unbalanced="0"/>
    <cacheHierarchy uniqueName="[COA].[Account Segment Code 3]" caption="Account Segment Code 3" attribute="1" defaultMemberUniqueName="[COA].[Account Segment Code 3].[All]" allUniqueName="[COA].[Account Segment Code 3].[All]" dimensionUniqueName="[COA]" displayFolder="" count="0" memberValueDatatype="130" unbalanced="0"/>
    <cacheHierarchy uniqueName="[COA].[Account Type]" caption="Account Type" attribute="1" defaultMemberUniqueName="[COA].[Account Type].[All]" allUniqueName="[COA].[Account Type].[All]" dimensionUniqueName="[COA]" displayFolder="" count="0" memberValueDatatype="130" unbalanced="0"/>
    <cacheHierarchy uniqueName="[COA].[Description]" caption="Description" attribute="1" defaultMemberUniqueName="[COA].[Description].[All]" allUniqueName="[COA].[Description].[All]" dimensionUniqueName="[COA]" displayFolder="" count="0" memberValueDatatype="130" unbalanced="0"/>
    <cacheHierarchy uniqueName="[COA].[Normal Balance]" caption="Normal Balance" attribute="1" defaultMemberUniqueName="[COA].[Normal Balance].[All]" allUniqueName="[COA].[Normal Balance].[All]" dimensionUniqueName="[COA]" displayFolder="" count="0" memberValueDatatype="3" unbalanced="0"/>
    <cacheHierarchy uniqueName="[COA].[Quantities Allowed]" caption="Quantities Allowed" attribute="1" defaultMemberUniqueName="[COA].[Quantities Allowed].[All]" allUniqueName="[COA].[Quantities Allowed].[All]" dimensionUniqueName="[COA]" displayFolder="" count="0" memberValueDatatype="130" unbalanced="0"/>
    <cacheHierarchy uniqueName="[COA].[Status]" caption="Status" attribute="1" defaultMemberUniqueName="[COA].[Status].[All]" allUniqueName="[COA].[Status].[All]" dimensionUniqueName="[COA]" displayFolder="" count="0" memberValueDatatype="130" unbalanced="0"/>
    <cacheHierarchy uniqueName="[COA].[Structure Code]" caption="Structure Code" attribute="1" defaultMemberUniqueName="[COA].[Structure Code].[All]" allUniqueName="[COA].[Structure Code].[All]" dimensionUniqueName="[COA]" displayFolder="" count="0" memberValueDatatype="130" unbalanced="0"/>
    <cacheHierarchy uniqueName="[Customer Group].[Account Set]" caption="Account Set" attribute="1" defaultMemberUniqueName="[Customer Group].[Account Set].[All]" allUniqueName="[Customer Group].[Account Set].[All]" dimensionUniqueName="[Customer Group]" displayFolder="" count="0" memberValueDatatype="130" unbalanced="0"/>
    <cacheHierarchy uniqueName="[Customer Group].[Description]" caption="Description" attribute="1" defaultMemberUniqueName="[Customer Group].[Description].[All]" allUniqueName="[Customer Group].[Description].[All]" dimensionUniqueName="[Customer Group]" displayFolder="" count="2" memberValueDatatype="130" unbalanced="0"/>
    <cacheHierarchy uniqueName="[Customer Group].[Group Code]" caption="Group Code" attribute="1" defaultMemberUniqueName="[Customer Group].[Group Code].[All]" allUniqueName="[Customer Group].[Group Code].[All]" dimensionUniqueName="[Customer Group]" displayFolder="" count="0" memberValueDatatype="130" unbalanced="0"/>
    <cacheHierarchy uniqueName="[Customer Group].[Status]" caption="Status" attribute="1" defaultMemberUniqueName="[Customer Group].[Status].[All]" allUniqueName="[Customer Group].[Status].[All]" dimensionUniqueName="[Customer Group]" displayFolder="" count="0" memberValueDatatype="130" unbalanced="0"/>
    <cacheHierarchy uniqueName="[Customer Group].[Terms]" caption="Terms" attribute="1" defaultMemberUniqueName="[Customer Group].[Terms].[All]" allUniqueName="[Customer Group].[Terms].[All]" dimensionUniqueName="[Customer Group]" displayFolder="" count="0" memberValueDatatype="130" unbalanced="0"/>
    <cacheHierarchy uniqueName="[Customers].[Account Set]" caption="Account Set" attribute="1" defaultMemberUniqueName="[Customers].[Account Set].[All]" allUniqueName="[Customers].[Account Set].[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Contact]" caption="Contact" attribute="1" defaultMemberUniqueName="[Customers].[Contact].[All]" allUniqueName="[Customers].[Contact].[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Credit Limit]" caption="Credit Limit" attribute="1" defaultMemberUniqueName="[Customers].[Credit Limit].[All]" allUniqueName="[Customers].[Credit Limit].[All]" dimensionUniqueName="[Customers]" displayFolder="" count="0" memberValueDatatype="5" unbalanced="0"/>
    <cacheHierarchy uniqueName="[Customers].[Customer Name]" caption="Customer Name" attribute="1" defaultMemberUniqueName="[Customers].[Customer Name].[All]" allUniqueName="[Customers].[Customer Name].[All]" dimensionUniqueName="[Customers]" displayFolder="" count="0" memberValueDatatype="130" unbalanced="0"/>
    <cacheHierarchy uniqueName="[Customers].[Customer Number]" caption="Customer Number" attribute="1" defaultMemberUniqueName="[Customers].[Customer Number].[All]" allUniqueName="[Customers].[Customer Number].[All]" dimensionUniqueName="[Customers]" displayFolder="" count="2" memberValueDatatype="130" unbalanced="0"/>
    <cacheHierarchy uniqueName="[Customers].[Customer Short Name]" caption="Customer Short Name" attribute="1" defaultMemberUniqueName="[Customers].[Customer Short Name].[All]" allUniqueName="[Customers].[Customer Short Name].[All]" dimensionUniqueName="[Customers]" displayFolder="" count="0" memberValueDatatype="130" unbalanced="0"/>
    <cacheHierarchy uniqueName="[Customers].[Group Code]" caption="Group Code" attribute="1" defaultMemberUniqueName="[Customers].[Group Code].[All]" allUniqueName="[Customers].[Group Code].[All]" dimensionUniqueName="[Customers]" displayFolder="" count="0" memberValueDatatype="130" unbalanced="0"/>
    <cacheHierarchy uniqueName="[Customers].[National Account]" caption="National Account" attribute="1" defaultMemberUniqueName="[Customers].[National Account].[All]" allUniqueName="[Customers].[National Account].[All]" dimensionUniqueName="[Customers]" displayFolder="" count="0" memberValueDatatype="130" unbalanced="0"/>
    <cacheHierarchy uniqueName="[Customers].[On Hold]" caption="On Hold" attribute="1" defaultMemberUniqueName="[Customers].[On Hold].[All]" allUniqueName="[Customers].[On Hold].[All]" dimensionUniqueName="[Customers]" displayFolder="" count="0" memberValueDatatype="130" unbalanced="0"/>
    <cacheHierarchy uniqueName="[Customers].[Price List]" caption="Price List" attribute="1" defaultMemberUniqueName="[Customers].[Price List].[All]" allUniqueName="[Customers].[Price List].[All]" dimensionUniqueName="[Customers]" displayFolder="" count="0" memberValueDatatype="130" unbalanced="0"/>
    <cacheHierarchy uniqueName="[Customers].[State]" caption="State" attribute="1" defaultMemberUniqueName="[Customers].[State].[All]" allUniqueName="[Customers].[State].[All]" dimensionUniqueName="[Customers]" displayFolder="" count="2" memberValueDatatype="130" unbalanced="0"/>
    <cacheHierarchy uniqueName="[Customers].[Status]" caption="Status" attribute="1" defaultMemberUniqueName="[Customers].[Status].[All]" allUniqueName="[Customers].[Status].[All]" dimensionUniqueName="[Customers]" displayFolder="" count="0" memberValueDatatype="130" unbalanced="0"/>
    <cacheHierarchy uniqueName="[Customers].[Terms]" caption="Terms" attribute="1" defaultMemberUniqueName="[Customers].[Terms].[All]" allUniqueName="[Customers].[Terms].[All]" dimensionUniqueName="[Customers]" displayFolder="" count="0" memberValueDatatype="130" unbalanced="0"/>
    <cacheHierarchy uniqueName="[Customers].[Territory]" caption="Territory" attribute="1" defaultMemberUniqueName="[Customers].[Territory].[All]" allUniqueName="[Customers].[Territory].[All]" dimensionUniqueName="[Customers]" displayFolder="" count="0" memberValueDatatype="130" unbalanced="0"/>
    <cacheHierarchy uniqueName="[Customers].[Zip]" caption="Zip" attribute="1" defaultMemberUniqueName="[Customers].[Zip].[All]" allUniqueName="[Customers].[Zip].[All]" dimensionUniqueName="[Customers]" displayFolder="" count="0" memberValueDatatype="130" unbalanced="0"/>
    <cacheHierarchy uniqueName="[DocumentType].[DocTyp]" caption="DocTyp" attribute="1" defaultMemberUniqueName="[DocumentType].[DocTyp].[All]" allUniqueName="[DocumentType].[DocTyp].[All]" dimensionUniqueName="[DocumentType]" displayFolder="" count="0" memberValueDatatype="130" unbalanced="0"/>
    <cacheHierarchy uniqueName="[DocumentType].[Document Type]" caption="Document Type" attribute="1" defaultMemberUniqueName="[DocumentType].[Document Type].[All]" allUniqueName="[DocumentType].[Document Type].[All]" dimensionUniqueName="[DocumentType]" displayFolder="" count="2" memberValueDatatype="130" unbalanced="0"/>
    <cacheHierarchy uniqueName="[GL Entries].[Batch]" caption="Batch" attribute="1" defaultMemberUniqueName="[GL Entries].[Batch].[All]" allUniqueName="[GL Entries].[Batch].[All]" dimensionUniqueName="[GL Entries]" displayFolder="" count="0" memberValueDatatype="130" unbalanced="0"/>
    <cacheHierarchy uniqueName="[GL Entries].[Batch Type]" caption="Batch Type" attribute="1" defaultMemberUniqueName="[GL Entries].[Batch Type].[All]" allUniqueName="[GL Entries].[Batch Type].[All]" dimensionUniqueName="[GL Entries]" displayFolder="" count="0" memberValueDatatype="130" unbalanced="0"/>
    <cacheHierarchy uniqueName="[GL Entries].[BatchStatus]" caption="BatchStatus" attribute="1" defaultMemberUniqueName="[GL Entries].[BatchStatus].[All]" allUniqueName="[GL Entries].[BatchStatus].[All]" dimensionUniqueName="[GL Entries]" displayFolder="" count="0" memberValueDatatype="130" unbalanced="0"/>
    <cacheHierarchy uniqueName="[GL Entries].[Edited By]" caption="Edited By" attribute="1" defaultMemberUniqueName="[GL Entries].[Edited By].[All]" allUniqueName="[GL Entries].[Edited By].[All]" dimensionUniqueName="[GL Entries]" displayFolder="" count="0" memberValueDatatype="130" unbalanced="0"/>
    <cacheHierarchy uniqueName="[GL Entries].[Entry]" caption="Entry" attribute="1" defaultMemberUniqueName="[GL Entries].[Entry].[All]" allUniqueName="[GL Entries].[Entry].[All]" dimensionUniqueName="[GL Entries]" displayFolder="" count="0" memberValueDatatype="130" unbalanced="0"/>
    <cacheHierarchy uniqueName="[GL Entries].[Entry Date]" caption="Entry Date" attribute="1" defaultMemberUniqueName="[GL Entries].[Entry Date].[All]" allUniqueName="[GL Entries].[Entry Date].[All]" dimensionUniqueName="[GL Entries]" displayFolder="" count="0" memberValueDatatype="5" unbalanced="0"/>
    <cacheHierarchy uniqueName="[GL Entries].[Fiscal Period]" caption="Fiscal Period" attribute="1" defaultMemberUniqueName="[GL Entries].[Fiscal Period].[All]" allUniqueName="[GL Entries].[Fiscal Period].[All]" dimensionUniqueName="[GL Entries]" displayFolder="" count="0" memberValueDatatype="130" unbalanced="0"/>
    <cacheHierarchy uniqueName="[GL Entries].[Fiscal Year]" caption="Fiscal Year" attribute="1" defaultMemberUniqueName="[GL Entries].[Fiscal Year].[All]" allUniqueName="[GL Entries].[Fiscal Year].[All]" dimensionUniqueName="[GL Entries]" displayFolder="" count="0" memberValueDatatype="130" unbalanced="0"/>
    <cacheHierarchy uniqueName="[GL Entries].[Posting Sequence]" caption="Posting Sequence" attribute="1" defaultMemberUniqueName="[GL Entries].[Posting Sequence].[All]" allUniqueName="[GL Entries].[Posting Sequence].[All]" dimensionUniqueName="[GL Entries]" displayFolder="" count="0" memberValueDatatype="130" unbalanced="0"/>
    <cacheHierarchy uniqueName="[GL Entries].[Source Ledger]" caption="Source Ledger" attribute="1" defaultMemberUniqueName="[GL Entries].[Source Ledger].[All]" allUniqueName="[GL Entries].[Source Ledger].[All]" dimensionUniqueName="[GL Entries]" displayFolder="" count="0" memberValueDatatype="130" unbalanced="0"/>
    <cacheHierarchy uniqueName="[GL Entries].[Source Type]" caption="Source Type" attribute="1" defaultMemberUniqueName="[GL Entries].[Source Type].[All]" allUniqueName="[GL Entries].[Source Type].[All]" dimensionUniqueName="[GL Entries]" displayFolder="" count="0" memberValueDatatype="130" unbalanced="0"/>
    <cacheHierarchy uniqueName="[TimeCalc].[Calculation]" caption="Calculation" attribute="1" defaultMemberUniqueName="[TimeCalc].[Calculation].[All]" allUniqueName="[TimeCalc].[Calculation].[All]" dimensionUniqueName="[TimeCalc]" displayFolder="" count="2" memberValueDatatype="130" unbalanced="0"/>
    <cacheHierarchy uniqueName="[TimeCalc].[Comparison]" caption="Comparison" attribute="1" defaultMemberUniqueName="[TimeCalc].[Comparison].[All]" allUniqueName="[TimeCalc].[Comparison].[All]" dimensionUniqueName="[TimeCalc]" displayFolder="" count="2" memberValueDatatype="130" unbalanced="0"/>
    <cacheHierarchy uniqueName="[TransactionType].[Transaction Type]" caption="Transaction Type" attribute="1" defaultMemberUniqueName="[TransactionType].[Transaction Type].[All]" allUniqueName="[TransactionType].[Transaction Type].[All]" dimensionUniqueName="[TransactionType]" displayFolder="" count="0" memberValueDatatype="130" unbalanced="0"/>
    <cacheHierarchy uniqueName="[Vendor].[Account Set]" caption="Account Set" attribute="1" defaultMemberUniqueName="[Vendor].[Account Set].[All]" allUniqueName="[Vendor].[Account Set].[All]" dimensionUniqueName="[Vendor]" displayFolder="" count="0" memberValueDatatype="130" unbalanced="0"/>
    <cacheHierarchy uniqueName="[Vendor].[Bank Code]" caption="Bank Code" attribute="1" defaultMemberUniqueName="[Vendor].[Bank Code].[All]" allUniqueName="[Vendor].[Bank Code].[All]" dimensionUniqueName="[Vendor]" displayFolder="" count="0" memberValueDatatype="130" unbalanced="0"/>
    <cacheHierarchy uniqueName="[Vendor].[City]" caption="City" attribute="1" defaultMemberUniqueName="[Vendor].[City].[All]" allUniqueName="[Vendor].[City].[All]" dimensionUniqueName="[Vendor]" displayFolder="" count="0" memberValueDatatype="130" unbalanced="0"/>
    <cacheHierarchy uniqueName="[Vendor].[Contact]" caption="Contact" attribute="1" defaultMemberUniqueName="[Vendor].[Contact].[All]" allUniqueName="[Vendor].[Contact].[All]" dimensionUniqueName="[Vendor]" displayFolder="" count="0" memberValueDatatype="130" unbalanced="0"/>
    <cacheHierarchy uniqueName="[Vendor].[Country]" caption="Country" attribute="1" defaultMemberUniqueName="[Vendor].[Country].[All]" allUniqueName="[Vendor].[Country].[All]" dimensionUniqueName="[Vendor]" displayFolder="" count="0" memberValueDatatype="130" unbalanced="0"/>
    <cacheHierarchy uniqueName="[Vendor].[Credit Limit]" caption="Credit Limit" attribute="1" defaultMemberUniqueName="[Vendor].[Credit Limit].[All]" allUniqueName="[Vendor].[Credit Limit].[All]" dimensionUniqueName="[Vendor]" displayFolder="" count="0" memberValueDatatype="5" unbalanced="0"/>
    <cacheHierarchy uniqueName="[Vendor].[Group Code]" caption="Group Code" attribute="1" defaultMemberUniqueName="[Vendor].[Group Code].[All]" allUniqueName="[Vendor].[Group Code].[All]" dimensionUniqueName="[Vendor]" displayFolder="" count="0" memberValueDatatype="130" unbalanced="0"/>
    <cacheHierarchy uniqueName="[Vendor].[On Hold]" caption="On Hold" attribute="1" defaultMemberUniqueName="[Vendor].[On Hold].[All]" allUniqueName="[Vendor].[On Hold].[All]" dimensionUniqueName="[Vendor]" displayFolder="" count="0" memberValueDatatype="130" unbalanced="0"/>
    <cacheHierarchy uniqueName="[Vendor].[State]" caption="State" attribute="1" defaultMemberUniqueName="[Vendor].[State].[All]" allUniqueName="[Vendor].[State].[All]" dimensionUniqueName="[Vendor]" displayFolder="" count="2" memberValueDatatype="130" unbalanced="0"/>
    <cacheHierarchy uniqueName="[Vendor].[Status]" caption="Status" attribute="1" defaultMemberUniqueName="[Vendor].[Status].[All]" allUniqueName="[Vendor].[Status].[All]" dimensionUniqueName="[Vendor]" displayFolder="" count="0" memberValueDatatype="130" unbalanced="0"/>
    <cacheHierarchy uniqueName="[Vendor].[Terms]" caption="Terms" attribute="1" defaultMemberUniqueName="[Vendor].[Terms].[All]" allUniqueName="[Vendor].[Terms].[All]" dimensionUniqueName="[Vendor]" displayFolder="" count="0" memberValueDatatype="130" unbalanced="0"/>
    <cacheHierarchy uniqueName="[Vendor].[Vendor Name]" caption="Vendor Name" attribute="1" defaultMemberUniqueName="[Vendor].[Vendor Name].[All]" allUniqueName="[Vendor].[Vendor Name].[All]" dimensionUniqueName="[Vendor]" displayFolder="" count="0" memberValueDatatype="130" unbalanced="0"/>
    <cacheHierarchy uniqueName="[Vendor].[Vendor Number]" caption="Vendor Number" attribute="1" defaultMemberUniqueName="[Vendor].[Vendor Number].[All]" allUniqueName="[Vendor].[Vendor Number].[All]" dimensionUniqueName="[Vendor]" displayFolder="" count="2" memberValueDatatype="130" unbalanced="0"/>
    <cacheHierarchy uniqueName="[Vendor].[Vendor Short Name]" caption="Vendor Short Name" attribute="1" defaultMemberUniqueName="[Vendor].[Vendor Short Name].[All]" allUniqueName="[Vendor].[Vendor Short Name].[All]" dimensionUniqueName="[Vendor]" displayFolder="" count="0" memberValueDatatype="130" unbalanced="0"/>
    <cacheHierarchy uniqueName="[Vendor].[Zip]" caption="Zip" attribute="1" defaultMemberUniqueName="[Vendor].[Zip].[All]" allUniqueName="[Vendor].[Zip].[All]" dimensionUniqueName="[Vendor]" displayFolder="" count="2" memberValueDatatype="130" unbalanced="0"/>
    <cacheHierarchy uniqueName="[Vendor Group].[Account Set]" caption="Account Set" attribute="1" defaultMemberUniqueName="[Vendor Group].[Account Set].[All]" allUniqueName="[Vendor Group].[Account Set].[All]" dimensionUniqueName="[Vendor Group]" displayFolder="" count="0" memberValueDatatype="130" unbalanced="0"/>
    <cacheHierarchy uniqueName="[Vendor Group].[Description]" caption="Description" attribute="1" defaultMemberUniqueName="[Vendor Group].[Description].[All]" allUniqueName="[Vendor Group].[Description].[All]" dimensionUniqueName="[Vendor Group]" displayFolder="" count="2" memberValueDatatype="130" unbalanced="0"/>
    <cacheHierarchy uniqueName="[Vendor Group].[Group Code]" caption="Group Code" attribute="1" defaultMemberUniqueName="[Vendor Group].[Group Code].[All]" allUniqueName="[Vendor Group].[Group Code].[All]" dimensionUniqueName="[Vendor Group]" displayFolder="" count="0" memberValueDatatype="130" unbalanced="0"/>
    <cacheHierarchy uniqueName="[Vendor Group].[Status]" caption="Status" attribute="1" defaultMemberUniqueName="[Vendor Group].[Status].[All]" allUniqueName="[Vendor Group].[Status].[All]" dimensionUniqueName="[Vendor Group]" displayFolder="" count="0" memberValueDatatype="130" unbalanced="0"/>
    <cacheHierarchy uniqueName="[Vendor Group].[Terms]" caption="Terms" attribute="1" defaultMemberUniqueName="[Vendor Group].[Terms].[All]" allUniqueName="[Vendor Group].[Terms].[All]" dimensionUniqueName="[Vendor Group]" displayFolder="" count="0" memberValueDatatype="130" unbalanced="0"/>
    <cacheHierarchy uniqueName="[Actual Budget].[Actual]" caption="Actual" attribute="1" defaultMemberUniqueName="[Actual Budget].[Actual].[All]" allUniqueName="[Actual Budget].[Actual].[All]" dimensionUniqueName="[Actual Budget]" displayFolder="" count="0" memberValueDatatype="5" unbalanced="0" hidden="1"/>
    <cacheHierarchy uniqueName="[Actual Budget].[Budget1]" caption="Budget1" attribute="1" defaultMemberUniqueName="[Actual Budget].[Budget1].[All]" allUniqueName="[Actual Budget].[Budget1].[All]" dimensionUniqueName="[Actual Budget]" displayFolder="" count="0" memberValueDatatype="5" unbalanced="0" hidden="1"/>
    <cacheHierarchy uniqueName="[Actual Budget].[Budget2]" caption="Budget2" attribute="1" defaultMemberUniqueName="[Actual Budget].[Budget2].[All]" allUniqueName="[Actual Budget].[Budget2].[All]" dimensionUniqueName="[Actual Budget]" displayFolder="" count="0" memberValueDatatype="5" unbalanced="0" hidden="1"/>
    <cacheHierarchy uniqueName="[Actual Budget].[Budget3]" caption="Budget3" attribute="1" defaultMemberUniqueName="[Actual Budget].[Budget3].[All]" allUniqueName="[Actual Budget].[Budget3].[All]" dimensionUniqueName="[Actual Budget]" displayFolder="" count="0" memberValueDatatype="5" unbalanced="0" hidden="1"/>
    <cacheHierarchy uniqueName="[Actual Budget].[Budget4]" caption="Budget4" attribute="1" defaultMemberUniqueName="[Actual Budget].[Budget4].[All]" allUniqueName="[Actual Budget].[Budget4].[All]" dimensionUniqueName="[Actual Budget]" displayFolder="" count="0" memberValueDatatype="5" unbalanced="0" hidden="1"/>
    <cacheHierarchy uniqueName="[Actual Budget].[Budget5]" caption="Budget5" attribute="1" defaultMemberUniqueName="[Actual Budget].[Budget5].[All]" allUniqueName="[Actual Budget].[Budget5].[All]" dimensionUniqueName="[Actual Budget]" displayFolder="" count="0" memberValueDatatype="5" unbalanced="0" hidden="1"/>
    <cacheHierarchy uniqueName="[Actual Budget].[Date]" caption="Date" attribute="1" time="1" defaultMemberUniqueName="[Actual Budget].[Date].[All]" allUniqueName="[Actual Budget].[Date].[All]" dimensionUniqueName="[Actual Budget]" displayFolder="" count="0" memberValueDatatype="7" unbalanced="0" hidden="1"/>
    <cacheHierarchy uniqueName="[Actual Budget].[Unformatted Account]" caption="Unformatted Account" attribute="1" defaultMemberUniqueName="[Actual Budget].[Unformatted Account].[All]" allUniqueName="[Actual Budget].[Unformatted Account].[All]" dimensionUniqueName="[Actual Budget]" displayFolder="" count="0" memberValueDatatype="130" unbalanced="0" hidden="1"/>
    <cacheHierarchy uniqueName="[AgeAsOf].[Age As Of]" caption="Age As Of" attribute="1" time="1" defaultMemberUniqueName="[AgeAsOf].[Age As Of].[All]" allUniqueName="[AgeAsOf].[Age As Of].[All]" dimensionUniqueName="[AgeAsOf]" displayFolder="" count="0" memberValueDatatype="7" unbalanced="0" hidden="1"/>
    <cacheHierarchy uniqueName="[AgeAsOf].[Age-As-Of Day]" caption="Age-As-Of Day" attribute="1" defaultMemberUniqueName="[AgeAsOf].[Age-As-Of Day].[All]" allUniqueName="[AgeAsOf].[Age-As-Of Day].[All]" dimensionUniqueName="[AgeAsOf]" displayFolder="" count="2" memberValueDatatype="20" unbalanced="0" hidden="1"/>
    <cacheHierarchy uniqueName="[AgeAsOf].[Age-As-Of Month]" caption="Age-As-Of Month" attribute="1" defaultMemberUniqueName="[AgeAsOf].[Age-As-Of Month].[All]" allUniqueName="[AgeAsOf].[Age-As-Of Month].[All]" dimensionUniqueName="[AgeAsOf]" displayFolder="" count="2" memberValueDatatype="20" unbalanced="0" hidden="1"/>
    <cacheHierarchy uniqueName="[AgeAsOf].[Age-As-Of Year]" caption="Age-As-Of Year" attribute="1" defaultMemberUniqueName="[AgeAsOf].[Age-As-Of Year].[All]" allUniqueName="[AgeAsOf].[Age-As-Of Year].[All]" dimensionUniqueName="[AgeAsOf]" displayFolder="" count="2" memberValueDatatype="20" unbalanced="0" hidden="1"/>
    <cacheHierarchy uniqueName="[AgingPeriods].[Aging Period]" caption="Aging Period" attribute="1" defaultMemberUniqueName="[AgingPeriods].[Aging Period].[All]" allUniqueName="[AgingPeriods].[Aging Period].[All]" dimensionUniqueName="[AgingPeriods]" displayFolder="" count="0" memberValueDatatype="20" unbalanced="0" hidden="1"/>
    <cacheHierarchy uniqueName="[AgingPeriods].[From]" caption="From" attribute="1" defaultMemberUniqueName="[AgingPeriods].[From].[All]" allUniqueName="[AgingPeriods].[From].[All]" dimensionUniqueName="[AgingPeriods]" displayFolder="" count="0" memberValueDatatype="20" unbalanced="0" hidden="1"/>
    <cacheHierarchy uniqueName="[AgingPeriods].[Name]" caption="Name" attribute="1" defaultMemberUniqueName="[AgingPeriods].[Name].[All]" allUniqueName="[AgingPeriods].[Name].[All]" dimensionUniqueName="[AgingPeriods]" displayFolder="" count="0" memberValueDatatype="130" unbalanced="0" hidden="1"/>
    <cacheHierarchy uniqueName="[AgingPeriods].[To]" caption="To" attribute="1" defaultMemberUniqueName="[AgingPeriods].[To].[All]" allUniqueName="[AgingPeriods].[To].[All]" dimensionUniqueName="[AgingPeriods]" displayFolder="" count="0" memberValueDatatype="20" unbalanced="0" hidden="1"/>
    <cacheHierarchy uniqueName="[APDocuments].[Document Type]" caption="Document Type" attribute="1" defaultMemberUniqueName="[APDocuments].[Document Type].[All]" allUniqueName="[APDocuments].[Document Type].[All]" dimensionUniqueName="[APDocuments]" displayFolder="" count="0" memberValueDatatype="2" unbalanced="0" hidden="1"/>
    <cacheHierarchy uniqueName="[APDocuments].[Original Amount]" caption="Original Amount" attribute="1" defaultMemberUniqueName="[APDocuments].[Original Amount].[All]" allUniqueName="[APDocuments].[Original Amount].[All]" dimensionUniqueName="[APDocuments]" displayFolder="" count="0" memberValueDatatype="5" unbalanced="0" hidden="1"/>
    <cacheHierarchy uniqueName="[APDocuments].[Transaction Type]" caption="Transaction Type" attribute="1" defaultMemberUniqueName="[APDocuments].[Transaction Type].[All]" allUniqueName="[APDocuments].[Transaction Type].[All]" dimensionUniqueName="[APDocuments]" displayFolder="" count="0" memberValueDatatype="2" unbalanced="0" hidden="1"/>
    <cacheHierarchy uniqueName="[APDocuments].[UNIQ]" caption="UNIQ" attribute="1" defaultMemberUniqueName="[APDocuments].[UNIQ].[All]" allUniqueName="[APDocuments].[UNIQ].[All]" dimensionUniqueName="[APDocuments]" displayFolder="" count="0" memberValueDatatype="130" unbalanced="0" hidden="1"/>
    <cacheHierarchy uniqueName="[APPayments].[Document Type]" caption="Document Type" attribute="1" defaultMemberUniqueName="[APPayments].[Document Type].[All]" allUniqueName="[APPayments].[Document Type].[All]" dimensionUniqueName="[APPayments]" displayFolder="" count="0" memberValueDatatype="2" unbalanced="0" hidden="1"/>
    <cacheHierarchy uniqueName="[APPayments].[Receipt Amount]" caption="Receipt Amount" attribute="1" defaultMemberUniqueName="[APPayments].[Receipt Amount].[All]" allUniqueName="[APPayments].[Receipt Amount].[All]" dimensionUniqueName="[APPayments]" displayFolder="" count="0" memberValueDatatype="5" unbalanced="0" hidden="1"/>
    <cacheHierarchy uniqueName="[APPayments].[Transaction Type]" caption="Transaction Type" attribute="1" defaultMemberUniqueName="[APPayments].[Transaction Type].[All]" allUniqueName="[APPayments].[Transaction Type].[All]" dimensionUniqueName="[APPayments]" displayFolder="" count="0" memberValueDatatype="2" unbalanced="0" hidden="1"/>
    <cacheHierarchy uniqueName="[APPayments].[UNIQ]" caption="UNIQ" attribute="1" defaultMemberUniqueName="[APPayments].[UNIQ].[All]" allUniqueName="[APPayments].[UNIQ].[All]" dimensionUniqueName="[APPayments]" displayFolder="" count="0" memberValueDatatype="130" unbalanced="0" hidden="1"/>
    <cacheHierarchy uniqueName="[ARDocuments].[Document Type]" caption="Document Type" attribute="1" defaultMemberUniqueName="[ARDocuments].[Document Type].[All]" allUniqueName="[ARDocuments].[Document Type].[All]" dimensionUniqueName="[ARDocuments]" displayFolder="" count="0" memberValueDatatype="2" unbalanced="0" hidden="1"/>
    <cacheHierarchy uniqueName="[ARDocuments].[Original Amount]" caption="Original Amount" attribute="1" defaultMemberUniqueName="[ARDocuments].[Original Amount].[All]" allUniqueName="[ARDocuments].[Original Amount].[All]" dimensionUniqueName="[ARDocuments]" displayFolder="" count="0" memberValueDatatype="5" unbalanced="0" hidden="1"/>
    <cacheHierarchy uniqueName="[ARDocuments].[Remaining Amount]" caption="Remaining Amount" attribute="1" defaultMemberUniqueName="[ARDocuments].[Remaining Amount].[All]" allUniqueName="[ARDocuments].[Remaining Amount].[All]" dimensionUniqueName="[ARDocuments]" displayFolder="" count="0" memberValueDatatype="5" unbalanced="0" hidden="1"/>
    <cacheHierarchy uniqueName="[ARDocuments].[Transaction Type]" caption="Transaction Type" attribute="1" defaultMemberUniqueName="[ARDocuments].[Transaction Type].[All]" allUniqueName="[ARDocuments].[Transaction Type].[All]" dimensionUniqueName="[ARDocuments]" displayFolder="" count="0" memberValueDatatype="2" unbalanced="0" hidden="1"/>
    <cacheHierarchy uniqueName="[ARDocuments].[UNIQ]" caption="UNIQ" attribute="1" defaultMemberUniqueName="[ARDocuments].[UNIQ].[All]" allUniqueName="[ARDocuments].[UNIQ].[All]" dimensionUniqueName="[ARDocuments]" displayFolder="" count="0" memberValueDatatype="130" unbalanced="0" hidden="1"/>
    <cacheHierarchy uniqueName="[ARReceipts].[Document Type]" caption="Document Type" attribute="1" defaultMemberUniqueName="[ARReceipts].[Document Type].[All]" allUniqueName="[ARReceipts].[Document Type].[All]" dimensionUniqueName="[ARReceipts]" displayFolder="" count="0" memberValueDatatype="2" unbalanced="0" hidden="1"/>
    <cacheHierarchy uniqueName="[ARReceipts].[Receipt Amount]" caption="Receipt Amount" attribute="1" defaultMemberUniqueName="[ARReceipts].[Receipt Amount].[All]" allUniqueName="[ARReceipts].[Receipt Amount].[All]" dimensionUniqueName="[ARReceipts]" displayFolder="" count="0" memberValueDatatype="5" unbalanced="0" hidden="1"/>
    <cacheHierarchy uniqueName="[ARReceipts].[Transaction Type]" caption="Transaction Type" attribute="1" defaultMemberUniqueName="[ARReceipts].[Transaction Type].[All]" allUniqueName="[ARReceipts].[Transaction Type].[All]" dimensionUniqueName="[ARReceipts]" displayFolder="" count="0" memberValueDatatype="2" unbalanced="0" hidden="1"/>
    <cacheHierarchy uniqueName="[ARReceipts].[UNIQ]" caption="UNIQ" attribute="1" defaultMemberUniqueName="[ARReceipts].[UNIQ].[All]" allUniqueName="[ARReceipts].[UNIQ].[All]" dimensionUniqueName="[ARReceipts]" displayFolder="" count="0" memberValueDatatype="130" unbalanced="0" hidden="1"/>
    <cacheHierarchy uniqueName="[Calendar].[DateKey]" caption="DateKey" attribute="1" time="1" defaultMemberUniqueName="[Calendar].[DateKey].[All]" allUniqueName="[Calendar].[DateKey].[All]" dimensionUniqueName="[Calendar]" displayFolder="" count="0" memberValueDatatype="130" unbalanced="0" hidden="1"/>
    <cacheHierarchy uniqueName="[Calendar].[TransDate]" caption="TransDate" attribute="1" time="1" keyAttribute="1" defaultMemberUniqueName="[Calendar].[TransDate].[All]" allUniqueName="[Calendar].[TransDate].[All]" dimensionUniqueName="[Calendar]" displayFolder="" count="0" memberValueDatatype="7" unbalanced="0" hidden="1"/>
    <cacheHierarchy uniqueName="[COA].[Unformatted Account]" caption="Unformatted Account" attribute="1" defaultMemberUniqueName="[COA].[Unformatted Account].[All]" allUniqueName="[COA].[Unformatted Account].[All]" dimensionUniqueName="[COA]" displayFolder="" count="0" memberValueDatatype="130" unbalanced="0" hidden="1"/>
    <cacheHierarchy uniqueName="[DocumentType].[DOCTYPEID]" caption="DOCTYPEID" attribute="1" defaultMemberUniqueName="[DocumentType].[DOCTYPEID].[All]" allUniqueName="[DocumentType].[DOCTYPEID].[All]" dimensionUniqueName="[DocumentType]" displayFolder="" count="0" memberValueDatatype="20" unbalanced="0" hidden="1"/>
    <cacheHierarchy uniqueName="[GL Entries].[Amout]" caption="Amout" attribute="1" defaultMemberUniqueName="[GL Entries].[Amout].[All]" allUniqueName="[GL Entries].[Amout].[All]" dimensionUniqueName="[GL Entries]" displayFolder="" count="0" memberValueDatatype="5" unbalanced="0" hidden="1"/>
    <cacheHierarchy uniqueName="[GL Entries].[Cr]" caption="Cr" attribute="1" defaultMemberUniqueName="[GL Entries].[Cr].[All]" allUniqueName="[GL Entries].[Cr].[All]" dimensionUniqueName="[GL Entries]" displayFolder="" count="0" memberValueDatatype="5" unbalanced="0" hidden="1"/>
    <cacheHierarchy uniqueName="[GL Entries].[DRILLDWNLK]" caption="DRILLDWNLK" attribute="1" defaultMemberUniqueName="[GL Entries].[DRILLDWNLK].[All]" allUniqueName="[GL Entries].[DRILLDWNLK].[All]" dimensionUniqueName="[GL Entries]" displayFolder="" count="0" memberValueDatatype="5" unbalanced="0" hidden="1"/>
    <cacheHierarchy uniqueName="[GL Entries].[Dt]" caption="Dt" attribute="1" defaultMemberUniqueName="[GL Entries].[Dt].[All]" allUniqueName="[GL Entries].[Dt].[All]" dimensionUniqueName="[GL Entries]" displayFolder="" count="0" memberValueDatatype="5" unbalanced="0" hidden="1"/>
    <cacheHierarchy uniqueName="[GL Entries].[Posting Date]" caption="Posting Date" attribute="1" time="1" defaultMemberUniqueName="[GL Entries].[Posting Date].[All]" allUniqueName="[GL Entries].[Posting Date].[All]" dimensionUniqueName="[GL Entries]" displayFolder="" count="0" memberValueDatatype="7" unbalanced="0" hidden="1"/>
    <cacheHierarchy uniqueName="[GL Entries].[Quantity]" caption="Quantity" attribute="1" defaultMemberUniqueName="[GL Entries].[Quantity].[All]" allUniqueName="[GL Entries].[Quantity].[All]" dimensionUniqueName="[GL Entries]" displayFolder="" count="0" memberValueDatatype="5" unbalanced="0" hidden="1"/>
    <cacheHierarchy uniqueName="[GL Entries].[Unformatted Account]" caption="Unformatted Account" attribute="1" defaultMemberUniqueName="[GL Entries].[Unformatted Account].[All]" allUniqueName="[GL Entries].[Unformatted Account].[All]" dimensionUniqueName="[GL Entries]" displayFolder="" count="0" memberValueDatatype="130" unbalanced="0" hidden="1"/>
    <cacheHierarchy uniqueName="[OpenBAL].[OPENBAL]" caption="OPENBAL" attribute="1" defaultMemberUniqueName="[OpenBAL].[OPENBAL].[All]" allUniqueName="[OpenBAL].[OPENBAL].[All]" dimensionUniqueName="[OpenBAL]" displayFolder="" count="0" memberValueDatatype="5" unbalanced="0" hidden="1"/>
    <cacheHierarchy uniqueName="[OpenBAL].[Unformatted Account]" caption="Unformatted Account" attribute="1" defaultMemberUniqueName="[OpenBAL].[Unformatted Account].[All]" allUniqueName="[OpenBAL].[Unformatted Account].[All]" dimensionUniqueName="[OpenBAL]" displayFolder="" count="0" memberValueDatatype="130" unbalanced="0" hidden="1"/>
    <cacheHierarchy uniqueName="[TimeCalc].[CALCID]" caption="CALCID" attribute="1" defaultMemberUniqueName="[TimeCalc].[CALCID].[All]" allUniqueName="[TimeCalc].[CALCID].[All]" dimensionUniqueName="[TimeCalc]" displayFolder="" count="0" memberValueDatatype="20" unbalanced="0" hidden="1"/>
    <cacheHierarchy uniqueName="[TimeCalc].[COMPID]" caption="COMPID" attribute="1" defaultMemberUniqueName="[TimeCalc].[COMPID].[All]" allUniqueName="[TimeCalc].[COMPID].[All]" dimensionUniqueName="[TimeCalc]" displayFolder="" count="0" memberValueDatatype="20" unbalanced="0" hidden="1"/>
    <cacheHierarchy uniqueName="[TransactionType].[TRXTYPEID]" caption="TRXTYPEID" attribute="1" defaultMemberUniqueName="[TransactionType].[TRXTYPEID].[All]" allUniqueName="[TransactionType].[TRXTYPEID].[All]" dimensionUniqueName="[TransactionType]" displayFolder="" count="0" memberValueDatatype="20" unbalanced="0" hidden="1"/>
    <cacheHierarchy uniqueName="[Measures].[Document Amount]" caption="Document Amount" measure="1" displayFolder="" measureGroup="ARDocuments" count="0"/>
    <cacheHierarchy uniqueName="[Measures].[Payment Amount]" caption="Payment Amount" measure="1" displayFolder="" measureGroup="ARReceipts" count="0"/>
    <cacheHierarchy uniqueName="[Measures].[Document Balance]" caption="Document Balance" measure="1" displayFolder="" measureGroup="ARDocuments" count="0"/>
    <cacheHierarchy uniqueName="[Measures].[Aged Balance]" caption="Aged Balance" measure="1" displayFolder="" measureGroup="ARDocuments" count="0"/>
    <cacheHierarchy uniqueName="[Measures].[MATBilling]" caption="MATBilling" measure="1" displayFolder="" measureGroup="ARDocuments" count="0"/>
    <cacheHierarchy uniqueName="[Measures].[DSO]" caption="DSO" measure="1" displayFolder="" measureGroup="ARDocuments" count="0"/>
    <cacheHierarchy uniqueName="[Measures].[AP Document Amount]" caption="AP Document Amount" measure="1" displayFolder="" measureGroup="APDocuments" count="0"/>
    <cacheHierarchy uniqueName="[Measures].[AP Payment Amount]" caption="AP Payment Amount" measure="1" displayFolder="" measureGroup="APPayments" count="0"/>
    <cacheHierarchy uniqueName="[Measures].[AP Document Balance]" caption="AP Document Balance" measure="1" displayFolder="" measureGroup="APDocuments" count="0"/>
    <cacheHierarchy uniqueName="[Measures].[AP Aged Balance]" caption="AP Aged Balance" measure="1" displayFolder="" measureGroup="APDocuments" count="0"/>
    <cacheHierarchy uniqueName="[Measures].[AP MATInvoice]" caption="AP MATInvoice" measure="1" displayFolder="" measureGroup="APDocuments" count="0"/>
    <cacheHierarchy uniqueName="[Measures].[DPO]" caption="DPO" measure="1" displayFolder="" measureGroup="APDocuments" count="0"/>
    <cacheHierarchy uniqueName="[Measures].[Transaction Amount]" caption="Transaction Amount" measure="1" displayFolder="" measureGroup="ARDocuments" count="0"/>
    <cacheHierarchy uniqueName="[Measures].[AP Transaction Amount]" caption="AP Transaction Amount" measure="1" displayFolder="" measureGroup="APDocuments" count="0"/>
    <cacheHierarchy uniqueName="[Measures].[Transaction Amount Pmt]" caption="Transaction Amount Pmt" measure="1" displayFolder="" measureGroup="ARReceipts" count="0"/>
    <cacheHierarchy uniqueName="[Measures].[Transaction Count]" caption="Transaction Count" measure="1" displayFolder="" measureGroup="ARDocuments" count="0"/>
    <cacheHierarchy uniqueName="[Measures].[Transaction Pmt Count]" caption="Transaction Pmt Count" measure="1" displayFolder="" measureGroup="ARReceipts" count="0"/>
    <cacheHierarchy uniqueName="[Measures].[Transaction Amount YTD]" caption="Transaction Amount YTD" measure="1" displayFolder="" measureGroup="ARDocuments" count="0"/>
    <cacheHierarchy uniqueName="[Measures].[Transaction Count YTD]" caption="Transaction Count YTD" measure="1" displayFolder="" measureGroup="ARDocuments" count="0"/>
    <cacheHierarchy uniqueName="[Measures].[Transaction Amount Pmt YTD]" caption="Transaction Amount Pmt YTD" measure="1" displayFolder="" measureGroup="ARReceipts" count="0"/>
    <cacheHierarchy uniqueName="[Measures].[Transaction Pmt Count YTD]" caption="Transaction Pmt Count YTD" measure="1" displayFolder="" measureGroup="ARReceipts" count="0"/>
    <cacheHierarchy uniqueName="[Measures].[AP Transaction Count]" caption="AP Transaction Count" measure="1" displayFolder="" measureGroup="APDocuments" count="0"/>
    <cacheHierarchy uniqueName="[Measures].[AP Transaction Amount Pmt]" caption="AP Transaction Amount Pmt" measure="1" displayFolder="" measureGroup="APPayments" count="0"/>
    <cacheHierarchy uniqueName="[Measures].[AP Transaction Pmt Count]" caption="AP Transaction Pmt Count" measure="1" displayFolder="" measureGroup="APPayments" count="0"/>
    <cacheHierarchy uniqueName="[Measures].[AP Payment Amount YTD]" caption="AP Payment Amount YTD" measure="1" displayFolder="" measureGroup="APPayments" count="0"/>
    <cacheHierarchy uniqueName="[Measures].[AP Transaction Amount YTD]" caption="AP Transaction Amount YTD" measure="1" displayFolder="" measureGroup="APDocuments" count="0"/>
    <cacheHierarchy uniqueName="[Measures].[AP Transaction Count YTD]" caption="AP Transaction Count YTD" measure="1" displayFolder="" measureGroup="APDocuments" count="0"/>
    <cacheHierarchy uniqueName="[Measures].[AP Transaction Pmt Count YTD]" caption="AP Transaction Pmt Count YTD" measure="1" displayFolder="" measureGroup="APPayments" count="0"/>
    <cacheHierarchy uniqueName="[Measures].[CY NET]" caption="CY NET" measure="1" displayFolder="" measureGroup="GL Entries" count="0"/>
    <cacheHierarchy uniqueName="[Measures].[CY QTD]" caption="CY QTD" measure="1" displayFolder="" measureGroup="GL Entries" count="0"/>
    <cacheHierarchy uniqueName="[Measures].[CY YTD]" caption="CY YTD" measure="1" displayFolder="" measureGroup="GL Entries" count="0"/>
    <cacheHierarchy uniqueName="[Measures].[LY NET]" caption="LY NET" measure="1" displayFolder="" measureGroup="GL Entries" count="0"/>
    <cacheHierarchy uniqueName="[Measures].[LY QTD]" caption="LY QTD" measure="1" displayFolder="" measureGroup="GL Entries" count="0"/>
    <cacheHierarchy uniqueName="[Measures].[LY YTD]" caption="LY YTD" measure="1" displayFolder="" measureGroup="GL Entries" count="0"/>
    <cacheHierarchy uniqueName="[Measures].[Total]" caption="Total" measure="1" displayFolder="" measureGroup="GL Entries" count="0"/>
    <cacheHierarchy uniqueName="[Measures].[BGT NET]" caption="BGT NET" measure="1" displayFolder="" measureGroup="Actual Budget" count="0"/>
    <cacheHierarchy uniqueName="[Measures].[BGT QTD]" caption="BGT QTD" measure="1" displayFolder="" measureGroup="Actual Budget" count="0"/>
    <cacheHierarchy uniqueName="[Measures].[BGT YTD]" caption="BGT YTD" measure="1" displayFolder="" measureGroup="Actual Budget" count="0"/>
    <cacheHierarchy uniqueName="[Measures].[CY BAL]" caption="CY BAL" measure="1" displayFolder="" measureGroup="Actual Budget" count="0"/>
    <cacheHierarchy uniqueName="[Measures].[LY BAL]" caption="LY BAL" measure="1" displayFolder="" measureGroup="Actual Budget" count="0"/>
    <cacheHierarchy uniqueName="[Measures].[YOY NET %]" caption="YOY NET %" measure="1" displayFolder="" measureGroup="GL Entries" count="0"/>
    <cacheHierarchy uniqueName="[Measures].[YOY NET $]" caption="YOY NET $" measure="1" displayFolder="" measureGroup="GL Entries" count="0"/>
    <cacheHierarchy uniqueName="[Measures].[YOY BAL $]" caption="YOY BAL $" measure="1" displayFolder="" measureGroup="Actual Budget" count="0"/>
    <cacheHierarchy uniqueName="[Measures].[YOY QTD $]" caption="YOY QTD $" measure="1" displayFolder="" measureGroup="GL Entries" count="0"/>
    <cacheHierarchy uniqueName="[Measures].[YOY YTD $]" caption="YOY YTD $" measure="1" displayFolder="" measureGroup="GL Entries" count="0"/>
    <cacheHierarchy uniqueName="[Measures].[AvB NET $]" caption="AvB NET $" measure="1" displayFolder="" measureGroup="GL Entries" count="0"/>
    <cacheHierarchy uniqueName="[Measures].[AvB QTD $]" caption="AvB QTD $" measure="1" displayFolder="" measureGroup="GL Entries" count="0"/>
    <cacheHierarchy uniqueName="[Measures].[AvB YTD $]" caption="AvB YTD $" measure="1" displayFolder="" measureGroup="GL Entries" count="0"/>
    <cacheHierarchy uniqueName="[Measures].[AvB QTD %]" caption="AvB QTD %" measure="1" displayFolder="" measureGroup="GL Entries" count="0"/>
    <cacheHierarchy uniqueName="[Measures].[AvB NET %]" caption="AvB NET %" measure="1" displayFolder="" measureGroup="GL Entries" count="0"/>
    <cacheHierarchy uniqueName="[Measures].[AvB YTD %]" caption="AvB YTD %" measure="1" displayFolder="" measureGroup="GL Entries" count="0"/>
    <cacheHierarchy uniqueName="[Measures].[YOY QTD %]" caption="YOY QTD %" measure="1" displayFolder="" measureGroup="GL Entries" count="0"/>
    <cacheHierarchy uniqueName="[Measures].[YOY YTD %]" caption="YOY YTD %" measure="1" displayFolder="" measureGroup="GL Entries" count="0"/>
    <cacheHierarchy uniqueName="[Measures].[YOY BAL %]" caption="YOY BAL %" measure="1" displayFolder="" measureGroup="Actual Budget" count="0"/>
    <cacheHierarchy uniqueName="[Measures].[AP Aged Cash Requirements]" caption="AP Aged Cash Requirements" measure="1" displayFolder="" measureGroup="APDocuments" count="0"/>
    <cacheHierarchy uniqueName="[Measures].[AP Current Amount]" caption="AP Current Amount" measure="1" displayFolder="" measureGroup="APDocuments" count="0"/>
    <cacheHierarchy uniqueName="[Measures].[Days Over]" caption="Days Over" measure="1" displayFolder="" measureGroup="ARDocuments" count="0"/>
    <cacheHierarchy uniqueName="[Measures].[AP Days Over]" caption="AP Days Over" measure="1" displayFolder="" measureGroup="APDocuments" count="0"/>
    <cacheHierarchy uniqueName="[Measures].[Current Amount]" caption="Current Amount" measure="1" displayFolder="" measureGroup="ARDocuments" count="0"/>
    <cacheHierarchy uniqueName="[Measures].[Debit]" caption="Debit" measure="1" displayFolder="" measureGroup="GL Entries" count="0"/>
    <cacheHierarchy uniqueName="[Measures].[Credit]" caption="Credit" measure="1" displayFolder="" measureGroup="GL Entries" count="0"/>
    <cacheHierarchy uniqueName="[Measures].[Aged Receivable]" caption="Aged Receivable" measure="1" displayFolder="" measureGroup="ARDocuments" count="0"/>
    <cacheHierarchy uniqueName="[Measures].[__XL_Count Calendar]" caption="__XL_Count Calendar" measure="1" displayFolder="" measureGroup="Calendar" count="0" hidden="1"/>
    <cacheHierarchy uniqueName="[Measures].[_Count ARDocuments]" caption="_Count ARDocuments" measure="1" displayFolder="" measureGroup="ARDocuments" count="0" hidden="1"/>
    <cacheHierarchy uniqueName="[Measures].[_Count ARReceipts]" caption="_Count ARReceipts" measure="1" displayFolder="" measureGroup="ARReceipts" count="0" hidden="1"/>
    <cacheHierarchy uniqueName="[Measures].[__XL_Count AgeAsOf]" caption="__XL_Count AgeAsOf" measure="1" displayFolder="" measureGroup="AgeAsOf" count="0" hidden="1"/>
    <cacheHierarchy uniqueName="[Measures].[_Count Customer Group]" caption="_Count Customer Group" measure="1" displayFolder="" measureGroup="Customer Group" count="0" hidden="1"/>
    <cacheHierarchy uniqueName="[Measures].[_Count Customers]" caption="_Count Customers" measure="1" displayFolder="" measureGroup="Customers" count="0" hidden="1"/>
    <cacheHierarchy uniqueName="[Measures].[__XL_Count TransactionType]" caption="__XL_Count TransactionType" measure="1" displayFolder="" measureGroup="TransactionType" count="0" hidden="1"/>
    <cacheHierarchy uniqueName="[Measures].[__XL_Count DocumentType]" caption="__XL_Count DocumentType" measure="1" displayFolder="" measureGroup="DocumentType" count="0" hidden="1"/>
    <cacheHierarchy uniqueName="[Measures].[__XL_Count AgingPeriods]" caption="__XL_Count AgingPeriods" measure="1" displayFolder="" measureGroup="AgingPeriods" count="0" hidden="1"/>
    <cacheHierarchy uniqueName="[Measures].[_Count APDocuments]" caption="_Count APDocuments" measure="1" displayFolder="" measureGroup="APDocuments" count="0" hidden="1"/>
    <cacheHierarchy uniqueName="[Measures].[_Count APPayments]" caption="_Count APPayments" measure="1" displayFolder="" measureGroup="APPayments" count="0" hidden="1"/>
    <cacheHierarchy uniqueName="[Measures].[_Count Vendor Group]" caption="_Count Vendor Group" measure="1" displayFolder="" measureGroup="Vendor Group" count="0" hidden="1"/>
    <cacheHierarchy uniqueName="[Measures].[_Count Vendor]" caption="_Count Vendor" measure="1" displayFolder="" measureGroup="Vendor" count="0" hidden="1"/>
    <cacheHierarchy uniqueName="[Measures].[_Count COA]" caption="_Count COA" measure="1" displayFolder="" measureGroup="COA" count="0" hidden="1"/>
    <cacheHierarchy uniqueName="[Measures].[_Count Actual Budget]" caption="_Count Actual Budget" measure="1" displayFolder="" measureGroup="Actual Budget" count="0" hidden="1"/>
    <cacheHierarchy uniqueName="[Measures].[_Count GL Entries]" caption="_Count GL Entries" measure="1" displayFolder="" measureGroup="GL Entries" count="0" hidden="1"/>
    <cacheHierarchy uniqueName="[Measures].[__XL_Count TimeCalc]" caption="__XL_Count TimeCalc" measure="1" displayFolder="" measureGroup="TimeCalc" count="0" hidden="1"/>
    <cacheHierarchy uniqueName="[Measures].[_Count OpenBAL]" caption="_Count OpenBAL" measure="1" displayFolder="" measureGroup="OpenBAL" count="0" hidden="1"/>
    <cacheHierarchy uniqueName="[Measures].[__XL_Count of Models]" caption="__XL_Count of Models" measure="1" displayFolder="" count="0" hidden="1"/>
    <cacheHierarchy uniqueName="[Measures].[Last Date]" caption="Last Date" measure="1" displayFolder="" measureGroup="Calendar" count="0" hidden="1"/>
    <cacheHierarchy uniqueName="[Measures].[Last Date AagAsOf]" caption="Last Date AagAsOf" measure="1" displayFolder="" measureGroup="AgeAsOf" count="0" hidden="1"/>
    <cacheHierarchy uniqueName="[Measures].[CALC_ID]" caption="CALC_ID" measure="1" displayFolder="" measureGroup="TimeCalc" count="0" hidden="1"/>
    <cacheHierarchy uniqueName="[Measures].[COMP_ID]" caption="COMP_ID" measure="1" displayFolder="" measureGroup="TimeCalc" count="0" hidden="1"/>
    <cacheHierarchy uniqueName="[Measures].[Account Description]" caption="Account Description" measure="1" displayFolder="" measureGroup="COA" count="0" hidden="1"/>
    <cacheHierarchy uniqueName="[Measures].[Account Nbr]" caption="Account Nbr" measure="1" displayFolder="" measureGroup="COA" count="0" hidden="1"/>
  </cacheHierarchies>
  <kpis count="0"/>
  <extLst>
    <ext xmlns:x14="http://schemas.microsoft.com/office/spreadsheetml/2009/9/main" uri="{725AE2AE-9491-48be-B2B4-4EB974FC3084}">
      <x14:pivotCacheDefinition slicerData="1" pivotCacheId="1323"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ChartTable6" cacheId="11" applyNumberFormats="0" applyBorderFormats="0" applyFontFormats="0" applyPatternFormats="0" applyAlignmentFormats="0" applyWidthHeightFormats="1" dataCaption="Values" updatedVersion="5" minRefreshableVersion="3" useAutoFormatting="1" subtotalHiddenItems="1" itemPrintTitles="1" createdVersion="5" indent="0" outline="1" outlineData="1" multipleFieldFilters="0" chartFormat="1">
  <location ref="A1:D22" firstHeaderRow="0" firstDataRow="1" firstDataCol="1"/>
  <pivotFields count="12">
    <pivotField dataField="1" showAll="0"/>
    <pivotField dataField="1" showAll="0"/>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dataField="1" showAll="0"/>
    <pivotField axis="axisRow" allDrilled="1" showAll="0" dataSourceSort="1" defaultAttributeDrillState="1">
      <items count="21">
        <item x="0"/>
        <item x="1"/>
        <item x="2"/>
        <item x="3"/>
        <item x="4"/>
        <item x="5"/>
        <item x="6"/>
        <item x="7"/>
        <item x="8"/>
        <item x="9"/>
        <item x="10"/>
        <item x="11"/>
        <item x="12"/>
        <item x="13"/>
        <item x="14"/>
        <item x="15"/>
        <item x="16"/>
        <item x="17"/>
        <item x="18"/>
        <item x="19"/>
        <item t="default"/>
      </items>
    </pivotField>
    <pivotField allDrilled="1" showAll="0" dataSourceSort="1" defaultAttributeDrillState="1"/>
    <pivotField allDrilled="1" showAll="0" dataSourceSort="1" defaultAttributeDrillState="1"/>
    <pivotField allDrilled="1" showAll="0" dataSourceSort="1" defaultAttributeDrillState="1"/>
  </pivotFields>
  <rowFields count="1">
    <field x="8"/>
  </rowFields>
  <rowItems count="21">
    <i>
      <x/>
    </i>
    <i>
      <x v="1"/>
    </i>
    <i>
      <x v="2"/>
    </i>
    <i>
      <x v="3"/>
    </i>
    <i>
      <x v="4"/>
    </i>
    <i>
      <x v="5"/>
    </i>
    <i>
      <x v="6"/>
    </i>
    <i>
      <x v="7"/>
    </i>
    <i>
      <x v="8"/>
    </i>
    <i>
      <x v="9"/>
    </i>
    <i>
      <x v="10"/>
    </i>
    <i>
      <x v="11"/>
    </i>
    <i>
      <x v="12"/>
    </i>
    <i>
      <x v="13"/>
    </i>
    <i>
      <x v="14"/>
    </i>
    <i>
      <x v="15"/>
    </i>
    <i>
      <x v="16"/>
    </i>
    <i>
      <x v="17"/>
    </i>
    <i>
      <x v="18"/>
    </i>
    <i>
      <x v="19"/>
    </i>
    <i t="grand">
      <x/>
    </i>
  </rowItems>
  <colFields count="1">
    <field x="-2"/>
  </colFields>
  <colItems count="3">
    <i>
      <x/>
    </i>
    <i i="1">
      <x v="1"/>
    </i>
    <i i="2">
      <x v="2"/>
    </i>
  </colItems>
  <dataFields count="3">
    <dataField fld="7" subtotal="count" baseField="0" baseItem="0"/>
    <dataField fld="0" subtotal="count" baseField="0" baseItem="0"/>
    <dataField fld="1" subtotal="count" baseField="0" baseItem="0"/>
  </dataFields>
  <chartFormats count="3">
    <chartFormat chart="0" format="3" series="1">
      <pivotArea type="data" outline="0" fieldPosition="0">
        <references count="1">
          <reference field="4294967294" count="1" selected="0">
            <x v="0"/>
          </reference>
        </references>
      </pivotArea>
    </chartFormat>
    <chartFormat chart="0" format="4" series="1">
      <pivotArea type="data" outline="0" fieldPosition="0">
        <references count="1">
          <reference field="4294967294" count="1" selected="0">
            <x v="1"/>
          </reference>
        </references>
      </pivotArea>
    </chartFormat>
    <chartFormat chart="0" format="5" series="1">
      <pivotArea type="data" outline="0" fieldPosition="0">
        <references count="1">
          <reference field="4294967294" count="1" selected="0">
            <x v="2"/>
          </reference>
        </references>
      </pivotArea>
    </chartFormat>
  </chartFormats>
  <pivotHierarchies count="27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alendar].[CalendarYear].&amp;[2012]"/>
      </members>
    </pivotHierarchy>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members count="1" level="1">
        <member name="[Calendar].[MonthOfYear].&amp;[1]"/>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AgeAsOf].[Age-As-Of Day].&amp;[31]"/>
      </members>
    </pivotHierarchy>
    <pivotHierarchy multipleItemSelectionAllowed="1" dragToData="1">
      <members count="1" level="1">
        <member name="[AgeAsOf].[Age-As-Of Month].&amp;[7]"/>
      </members>
    </pivotHierarchy>
    <pivotHierarchy multipleItemSelectionAllowed="1" dragToData="1">
      <members count="1" level="1">
        <member name="[AgeAsOf].[Age-As-Of Year].&amp;[201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rowHierarchiesUsage count="1">
    <rowHierarchyUsage hierarchyUsage="7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C510F80B-63DE-4267-81D5-13C33094786E}">
      <x15:pivotTableServerFormats count="2">
        <x15:serverFormat format="#,0.00"/>
        <x15:serverFormat format="#,0"/>
      </x15:pivotTableServerFormats>
    </ext>
    <ext xmlns:x15="http://schemas.microsoft.com/office/spreadsheetml/2010/11/main" uri="{44433962-1CF7-4059-B4EE-95C3D5FFCF73}">
      <x15:pivotTableData rowCount="21" columnCount="3" cacheId="74">
        <x15:pivotRow count="3">
          <x15:c>
            <x15:v>53146.089999999989</x15:v>
            <x15:x in="0"/>
          </x15:c>
          <x15:c>
            <x15:v>83602.819999999992</x15:v>
            <x15:x in="0"/>
          </x15:c>
          <x15:c>
            <x15:v>232.02952783171668</x15:v>
            <x15:x in="1"/>
          </x15:c>
        </x15:pivotRow>
        <x15:pivotRow count="3">
          <x15:c>
            <x15:v>21514.690000000002</x15:v>
            <x15:x in="0"/>
          </x15:c>
          <x15:c>
            <x15:v>45903.69</x15:v>
            <x15:x in="0"/>
          </x15:c>
          <x15:c>
            <x15:v>171.07256192258183</x15:v>
            <x15:x in="1"/>
          </x15:c>
        </x15:pivotRow>
        <x15:pivotRow count="3">
          <x15:c>
            <x15:v>60837.87</x15:v>
            <x15:x in="0"/>
          </x15:c>
          <x15:c>
            <x15:v>85226.87</x15:v>
            <x15:x in="0"/>
          </x15:c>
          <x15:c>
            <x15:v>260.54954910346936</x15:v>
            <x15:x in="1"/>
          </x15:c>
        </x15:pivotRow>
        <x15:pivotRow count="3">
          <x15:c>
            <x15:v>64591.39</x15:v>
            <x15:x in="0"/>
          </x15:c>
          <x15:c>
            <x15:v>88980.39</x15:v>
            <x15:x in="0"/>
          </x15:c>
          <x15:c>
            <x15:v>264.95565315009299</x15:v>
            <x15:x in="1"/>
          </x15:c>
        </x15:pivotRow>
        <x15:pivotRow count="3">
          <x15:c>
            <x15:v>2212362.52</x15:v>
            <x15:x in="0"/>
          </x15:c>
          <x15:c>
            <x15:v>2267514.7800000003</x15:v>
            <x15:x in="0"/>
          </x15:c>
          <x15:c>
            <x15:v>356.12218580555395</x15:v>
            <x15:x in="1"/>
          </x15:c>
        </x15:pivotRow>
        <x15:pivotRow count="3">
          <x15:c>
            <x15:v>2212362.52</x15:v>
            <x15:x in="0"/>
          </x15:c>
          <x15:c>
            <x15:v>2267514.7800000003</x15:v>
            <x15:x in="0"/>
          </x15:c>
          <x15:c>
            <x15:v>356.12218580555395</x15:v>
            <x15:x in="1"/>
          </x15:c>
        </x15:pivotRow>
        <x15:pivotRow count="3">
          <x15:c>
            <x15:v>1657942.35</x15:v>
            <x15:x in="0"/>
          </x15:c>
          <x15:c>
            <x15:v>2267514.7800000003</x15:v>
            <x15:x in="0"/>
          </x15:c>
          <x15:c>
            <x15:v>266.87762438752435</x15:v>
            <x15:x in="1"/>
          </x15:c>
        </x15:pivotRow>
        <x15:pivotRow count="3">
          <x15:c t="e">
            <x15:v/>
            <x15:x in="0"/>
          </x15:c>
          <x15:c>
            <x15:v>2275014.7100000004</x15:v>
            <x15:x in="0"/>
          </x15:c>
          <x15:c t="e">
            <x15:v/>
            <x15:x in="1"/>
          </x15:c>
        </x15:pivotRow>
        <x15:pivotRow count="3">
          <x15:c t="e">
            <x15:v/>
            <x15:x in="0"/>
          </x15:c>
          <x15:c>
            <x15:v>2275014.7100000004</x15:v>
            <x15:x in="0"/>
          </x15:c>
          <x15:c t="e">
            <x15:v/>
            <x15:x in="1"/>
          </x15:c>
        </x15:pivotRow>
        <x15:pivotRow count="3">
          <x15:c t="e">
            <x15:v/>
            <x15:x in="0"/>
          </x15:c>
          <x15:c>
            <x15:v>2275014.7100000004</x15:v>
            <x15:x in="0"/>
          </x15:c>
          <x15:c t="e">
            <x15:v/>
            <x15:x in="1"/>
          </x15:c>
        </x15:pivotRow>
        <x15:pivotRow count="3">
          <x15:c>
            <x15:v>6868.61</x15:v>
            <x15:x in="0"/>
          </x15:c>
          <x15:c>
            <x15:v>2281883.3200000003</x15:v>
            <x15:x in="0"/>
          </x15:c>
          <x15:c>
            <x15:v>1.0986725868174538</x15:v>
            <x15:x in="1"/>
          </x15:c>
        </x15:pivotRow>
        <x15:pivotRow count="3">
          <x15:c>
            <x15:v>9173.5299999999988</x15:v>
            <x15:x in="0"/>
          </x15:c>
          <x15:c>
            <x15:v>2284188.2400000002</x15:v>
            <x15:x in="0"/>
          </x15:c>
          <x15:c>
            <x15:v>1.4658767571625355</x15:v>
            <x15:x in="1"/>
          </x15:c>
        </x15:pivotRow>
        <x15:pivotRow count="3">
          <x15:c>
            <x15:v>16673.46</x15:v>
            <x15:x in="0"/>
          </x15:c>
          <x15:c>
            <x15:v>2291688.1700000004</x15:v>
            <x15:x in="0"/>
          </x15:c>
          <x15:c>
            <x15:v>2.6556025290299416</x15:v>
            <x15:x in="1"/>
          </x15:c>
        </x15:pivotRow>
        <x15:pivotRow count="3">
          <x15:c>
            <x15:v>17166.849999999999</x15:v>
            <x15:x in="0"/>
          </x15:c>
          <x15:c>
            <x15:v>2246242.8699999996</x15:v>
            <x15:x in="0"/>
          </x15:c>
          <x15:c>
            <x15:v>2.7895025661227808</x15:v>
            <x15:x in="1"/>
          </x15:c>
        </x15:pivotRow>
        <x15:pivotRow count="3">
          <x15:c>
            <x15:v>17350.329999999998</x15:v>
            <x15:x in="0"/>
          </x15:c>
          <x15:c>
            <x15:v>2207103.17</x15:v>
            <x15:x in="0"/>
          </x15:c>
          <x15:c>
            <x15:v>2.8693132863381279</x15:v>
            <x15:x in="1"/>
          </x15:c>
        </x15:pivotRow>
        <x15:pivotRow count="3">
          <x15:c>
            <x15:v>6188.0899999999983</x15:v>
            <x15:x in="0"/>
          </x15:c>
          <x15:c>
            <x15:v>2203349.65</x15:v>
            <x15:x in="0"/>
          </x15:c>
          <x15:c>
            <x15:v>1.02509960232594</x15:v>
            <x15:x in="1"/>
          </x15:c>
        </x15:pivotRow>
        <x15:pivotRow count="3">
          <x15:c>
            <x15:v>183.47999999999774</x15:v>
            <x15:x in="0"/>
          </x15:c>
          <x15:c>
            <x15:v>24815.26</x15:v>
            <x15:x in="0"/>
          </x15:c>
          <x15:c>
            <x15:v>2.6987506880846377</x15:v>
            <x15:x in="1"/>
          </x15:c>
        </x15:pivotRow>
        <x15:pivotRow count="3">
          <x15:c>
            <x15:v>19250.279999999995</x15:v>
            <x15:x in="0"/>
          </x15:c>
          <x15:c>
            <x15:v>46318.080000000002</x15:v>
            <x15:x in="0"/>
          </x15:c>
          <x15:c>
            <x15:v>151.69782944370746</x15:v>
            <x15:x in="1"/>
          </x15:c>
        </x15:pivotRow>
        <x15:pivotRow count="3">
          <x15:c>
            <x15:v>48662.579999999994</x15:v>
            <x15:x in="0"/>
          </x15:c>
          <x15:c>
            <x15:v>81351.66</x15:v>
            <x15:x in="0"/>
          </x15:c>
          <x15:c>
            <x15:v>218.33410283207496</x15:v>
            <x15:x in="1"/>
          </x15:c>
        </x15:pivotRow>
        <x15:pivotRow count="3">
          <x15:c>
            <x15:v>53146.089999999989</x15:v>
            <x15:x in="0"/>
          </x15:c>
          <x15:c>
            <x15:v>2375290.9899999998</x15:v>
            <x15:x in="0"/>
          </x15:c>
          <x15:c>
            <x15:v>8.1667142811837135</x15:v>
            <x15:x in="1"/>
          </x15:c>
        </x15:pivotRow>
        <x15:pivotRow count="3">
          <x15:c>
            <x15:v>53146.090000000004</x15:v>
            <x15:x in="0"/>
          </x15:c>
          <x15:c>
            <x15:v>83602.820000000007</x15:v>
            <x15:x in="0"/>
          </x15:c>
          <x15:c>
            <x15:v>232.02952783171668</x15:v>
            <x15:x in="1"/>
          </x15:c>
        </x15:pivotRow>
      </x15:pivotTableData>
    </ext>
    <ext xmlns:x15="http://schemas.microsoft.com/office/spreadsheetml/2010/11/main" uri="{E67621CE-5B39-4880-91FE-76760E9C1902}">
      <x15:pivotTableUISettings>
        <x15:activeTabTopLevelEntity name="[Calendar]"/>
        <x15:activeTabTopLevelEntity name="[APDocuments]"/>
        <x15:activeTabTopLevelEntity name="[Vendor Group]"/>
        <x15:activeTabTopLevelEntity name="[Vendor]"/>
        <x15:activeTabTopLevelEntity name="[TransactionType]"/>
      </x15:pivotTableUISettings>
    </ext>
  </extLst>
</pivotTableDefinition>
</file>

<file path=xl/pivotTables/pivotTable10.xml><?xml version="1.0" encoding="utf-8"?>
<pivotTableDefinition xmlns="http://schemas.openxmlformats.org/spreadsheetml/2006/main" name="Vendor Transactions" cacheId="1" applyNumberFormats="0" applyBorderFormats="0" applyFontFormats="0" applyPatternFormats="0" applyAlignmentFormats="0" applyWidthHeightFormats="1" dataCaption="Values" tag="01b4048a-cf53-481b-9c1c-3e1d26e573b6" updatedVersion="5" minRefreshableVersion="5" useAutoFormatting="1" subtotalHiddenItems="1" itemPrintTitles="1" createdVersion="5" indent="0" compact="0" compactData="0" multipleFieldFilters="0">
  <location ref="A1:J18" firstHeaderRow="0" firstDataRow="1" firstDataCol="7"/>
  <pivotFields count="18">
    <pivotField dataField="1" compact="0" outline="0" showAll="0"/>
    <pivotField axis="axisRow" compact="0" allDrilled="1" outline="0" showAll="0" dataSourceSort="1" defaultSubtotal="0" defaultAttributeDrillState="1">
      <items count="9">
        <item x="0"/>
        <item x="1"/>
        <item x="2"/>
        <item x="3"/>
        <item x="4"/>
        <item x="5"/>
        <item x="6"/>
        <item x="7"/>
        <item x="8"/>
      </items>
    </pivotField>
    <pivotField axis="axisRow" compact="0" allDrilled="1" outline="0" showAll="0" dataSourceSort="1" defaultSubtotal="0" defaultAttributeDrillState="1">
      <items count="3">
        <item x="0"/>
        <item x="1"/>
        <item x="2"/>
      </items>
    </pivotField>
    <pivotField axis="axisRow" compact="0" allDrilled="1" outline="0" showAll="0" dataSourceSort="1" defaultSubtotal="0" defaultAttributeDrillState="1">
      <items count="6">
        <item x="0"/>
        <item x="1"/>
        <item x="2"/>
        <item x="3"/>
        <item x="4"/>
        <item x="5"/>
      </items>
    </pivotField>
    <pivotField compact="0" allDrilled="1" outline="0" showAll="0" dataSourceSort="1" defaultAttributeDrillState="1"/>
    <pivotField axis="axisRow" compact="0" allDrilled="1" outline="0" showAll="0" dataSourceSort="1" defaultSubtotal="0" defaultAttributeDrillState="1">
      <items count="4">
        <item x="0"/>
        <item x="1"/>
        <item x="2"/>
        <item x="3"/>
      </items>
    </pivotField>
    <pivotField dataField="1" compact="0" outline="0" showAll="0"/>
    <pivotField axis="axisRow" compact="0" allDrilled="1" outline="0" showAll="0" dataSourceSort="1" defaultSubtotal="0" defaultAttributeDrillState="1">
      <items count="6">
        <item x="0"/>
        <item x="1"/>
        <item x="2"/>
        <item x="3"/>
        <item x="4"/>
        <item x="5"/>
      </items>
    </pivotField>
    <pivotField axis="axisRow" compact="0" allDrilled="1" outline="0" showAll="0" dataSourceSort="1" defaultSubtotal="0" defaultAttributeDrillState="1">
      <items count="5">
        <item x="0"/>
        <item x="1"/>
        <item x="2"/>
        <item x="3"/>
        <item x="4"/>
      </items>
    </pivotField>
    <pivotField axis="axisRow" compact="0" allDrilled="1" outline="0" showAll="0" dataSourceSort="1" defaultAttributeDrillState="1">
      <items count="8">
        <item x="0"/>
        <item x="1"/>
        <item x="2"/>
        <item x="3"/>
        <item x="4"/>
        <item x="5"/>
        <item x="6"/>
        <item t="default"/>
      </items>
    </pivotField>
    <pivotField dataField="1" compact="0" outline="0" showAll="0"/>
    <pivotField compact="0" allDrilled="1" outline="0" showAll="0" dataSourceSort="1" defaultAttributeDrillState="1"/>
    <pivotField compact="0" allDrilled="1" outline="0" showAll="0" dataSourceSort="1" defaultAttributeDrillState="1"/>
    <pivotField compact="0" allDrilled="1" outline="0" showAll="0" dataSourceSort="1" defaultAttributeDrillState="1"/>
    <pivotField compact="0" allDrilled="1" outline="0" showAll="0" dataSourceSort="1" defaultAttributeDrillState="1">
      <items count="1">
        <item t="default"/>
      </items>
    </pivotField>
    <pivotField compact="0" allDrilled="1" outline="0" showAll="0" dataSourceSort="1" defaultAttributeDrillState="1"/>
    <pivotField compact="0" allDrilled="1" outline="0" showAll="0" dataSourceSort="1" defaultAttributeDrillState="1"/>
    <pivotField compact="0" allDrilled="1" outline="0" showAll="0" dataSourceSort="1" defaultAttributeDrillState="1"/>
  </pivotFields>
  <rowFields count="7">
    <field x="9"/>
    <field x="1"/>
    <field x="2"/>
    <field x="3"/>
    <field x="5"/>
    <field x="7"/>
    <field x="8"/>
  </rowFields>
  <rowItems count="17">
    <i>
      <x/>
      <x/>
      <x/>
      <x/>
      <x/>
      <x/>
      <x/>
    </i>
    <i r="1">
      <x v="1"/>
      <x/>
      <x/>
      <x/>
      <x/>
      <x v="1"/>
    </i>
    <i t="default">
      <x/>
    </i>
    <i>
      <x v="1"/>
      <x v="2"/>
      <x/>
      <x v="1"/>
      <x v="1"/>
      <x v="1"/>
      <x v="2"/>
    </i>
    <i t="default">
      <x v="1"/>
    </i>
    <i>
      <x v="2"/>
      <x v="3"/>
      <x v="1"/>
      <x v="2"/>
      <x/>
      <x v="2"/>
      <x v="3"/>
    </i>
    <i t="default">
      <x v="2"/>
    </i>
    <i>
      <x v="3"/>
      <x v="4"/>
      <x/>
      <x v="3"/>
      <x v="2"/>
      <x v="1"/>
      <x v="3"/>
    </i>
    <i t="default">
      <x v="3"/>
    </i>
    <i>
      <x v="4"/>
      <x v="5"/>
      <x/>
      <x v="4"/>
      <x v="3"/>
      <x v="3"/>
      <x/>
    </i>
    <i t="default">
      <x v="4"/>
    </i>
    <i>
      <x v="5"/>
      <x v="6"/>
      <x/>
      <x v="5"/>
      <x v="3"/>
      <x v="3"/>
      <x v="1"/>
    </i>
    <i r="1">
      <x v="7"/>
      <x v="2"/>
      <x v="4"/>
      <x v="2"/>
      <x v="4"/>
      <x/>
    </i>
    <i t="default">
      <x v="5"/>
    </i>
    <i>
      <x v="6"/>
      <x v="8"/>
      <x v="2"/>
      <x v="2"/>
      <x/>
      <x v="5"/>
      <x v="4"/>
    </i>
    <i t="default">
      <x v="6"/>
    </i>
    <i t="grand">
      <x/>
    </i>
  </rowItems>
  <colFields count="1">
    <field x="-2"/>
  </colFields>
  <colItems count="3">
    <i>
      <x/>
    </i>
    <i i="1">
      <x v="1"/>
    </i>
    <i i="2">
      <x v="2"/>
    </i>
  </colItems>
  <dataFields count="3">
    <dataField name="AP Days Over" fld="10" subtotal="count" baseField="8" baseItem="0" numFmtId="3"/>
    <dataField fld="0" subtotal="count" baseField="0" baseItem="0"/>
    <dataField name="AP Current Amount" fld="6" subtotal="count" baseField="0" baseItem="0"/>
  </dataFields>
  <pivotHierarchies count="279">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APDocuments].[Fully Paid].&amp;[No]"/>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AgeAsOf].[Age-As-Of Day].&amp;[30]"/>
      </members>
    </pivotHierarchy>
    <pivotHierarchy multipleItemSelectionAllowed="1" dragToData="1">
      <members count="1" level="1">
        <member name="[AgeAsOf].[Age-As-Of Month].&amp;[6]"/>
      </members>
    </pivotHierarchy>
    <pivotHierarchy multipleItemSelectionAllowed="1" dragToData="1">
      <members count="1" level="1">
        <member name="[AgeAsOf].[Age-As-Of Year].&amp;[202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AP Current Amount"/>
    <pivotHierarchy dragToRow="0" dragToCol="0" dragToPage="0" dragToData="1" caption="Days Over"/>
    <pivotHierarchy dragToRow="0" dragToCol="0" dragToPage="0" dragToData="1" caption="AP Days Over"/>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4" showRowHeaders="1" showColHeaders="1" showRowStripes="0" showColStripes="0" showLastColumn="1"/>
  <filters count="1">
    <filter fld="14" type="dateBetween" evalOrder="-1" id="52" name="[APDocuments].[Posting Date]">
      <autoFilter ref="A1">
        <filterColumn colId="0">
          <customFilters and="1">
            <customFilter operator="greaterThanOrEqual" val="44013"/>
            <customFilter operator="lessThanOrEqual" val="44043"/>
          </customFilters>
        </filterColumn>
      </autoFilter>
      <extLst>
        <ext xmlns:x15="http://schemas.microsoft.com/office/spreadsheetml/2010/11/main" uri="{0605FD5F-26C8-4aeb-8148-2DB25E43C511}">
          <x15:pivotFilter useWholeDay="1"/>
        </ext>
      </extLst>
    </filter>
  </filters>
  <rowHierarchiesUsage count="7">
    <rowHierarchyUsage hierarchyUsage="15"/>
    <rowHierarchyUsage hierarchyUsage="4"/>
    <rowHierarchyUsage hierarchyUsage="107"/>
    <rowHierarchyUsage hierarchyUsage="3"/>
    <rowHierarchyUsage hierarchyUsage="5"/>
    <rowHierarchyUsage hierarchyUsage="1"/>
    <rowHierarchyUsage hierarchyUsage="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relNeededHidden="1">
        <x15:activeTabTopLevelEntity name="[Vendor]"/>
        <x15:activeTabTopLevelEntity name="[ARDocuments]"/>
        <x15:activeTabTopLevelEntity name="[APDocuments]"/>
        <x15:activeTabTopLevelEntity name="[DocumentType]"/>
        <x15:activeTabTopLevelEntity name="[AgeAsOf]"/>
        <x15:activeTabTopLevelEntity name="[Vendor Group]"/>
      </x15:pivotTableUISettings>
    </ext>
  </extLst>
</pivotTableDefinition>
</file>

<file path=xl/pivotTables/pivotTable11.xml><?xml version="1.0" encoding="utf-8"?>
<pivotTableDefinition xmlns="http://schemas.openxmlformats.org/spreadsheetml/2006/main" name="Trial Balance" cacheId="49" applyNumberFormats="0" applyBorderFormats="0" applyFontFormats="0" applyPatternFormats="0" applyAlignmentFormats="0" applyWidthHeightFormats="1" dataCaption="Values" tag="d3cfaaa1-b44e-4c97-8d82-8040abf92768" updatedVersion="5" minRefreshableVersion="3" subtotalHiddenItems="1" itemPrintTitles="1" createdVersion="5" indent="0" outline="1" outlineData="1" multipleFieldFilters="0">
  <location ref="B8:AB19" firstHeaderRow="0" firstDataRow="1" firstDataCol="1"/>
  <pivotFields count="32">
    <pivotField axis="axisRow" allDrilled="1" showAll="0" dataSourceSort="1" defaultAttributeDrillState="1">
      <items count="11">
        <item x="0"/>
        <item x="1"/>
        <item x="2"/>
        <item x="3"/>
        <item x="4"/>
        <item x="5"/>
        <item x="6"/>
        <item x="7"/>
        <item x="8"/>
        <item x="9"/>
        <item t="default"/>
      </items>
    </pivotField>
    <pivotField dataField="1" showAll="0"/>
    <pivotField dataField="1" showAll="0"/>
    <pivotField allDrilled="1" showAll="0" dataSourceSort="1" defaultAttributeDrillState="1"/>
    <pivotField allDrilled="1" showAll="0" dataSourceSort="1" defaultAttributeDrillState="1"/>
    <pivotField allDrilled="1" showAll="0" dataSourceSort="1" defaultAttributeDrillState="1"/>
    <pivotField dataField="1" showAll="0"/>
    <pivotField dataField="1" showAll="0"/>
    <pivotField dataField="1" showAll="0"/>
    <pivotField dataField="1" showAll="0"/>
    <pivotField dataField="1" showAll="0"/>
    <pivotField dataField="1" showAll="0"/>
    <pivotField dataField="1" showAll="0"/>
    <pivotField dataField="1" showAll="0"/>
    <pivotField allDrilled="1" showAll="0" dataSourceSort="1" defaultAttributeDrillState="1"/>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llDrilled="1" showAll="0" dataSourceSort="1" defaultAttributeDrillState="1"/>
  </pivotFields>
  <rowFields count="1">
    <field x="0"/>
  </rowFields>
  <rowItems count="11">
    <i>
      <x/>
    </i>
    <i>
      <x v="1"/>
    </i>
    <i>
      <x v="2"/>
    </i>
    <i>
      <x v="3"/>
    </i>
    <i>
      <x v="4"/>
    </i>
    <i>
      <x v="5"/>
    </i>
    <i>
      <x v="6"/>
    </i>
    <i>
      <x v="7"/>
    </i>
    <i>
      <x v="8"/>
    </i>
    <i>
      <x v="9"/>
    </i>
    <i t="grand">
      <x/>
    </i>
  </rowItems>
  <colFields count="1">
    <field x="-2"/>
  </colFields>
  <colItems count="26">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colItems>
  <dataFields count="26">
    <dataField fld="13" subtotal="count" baseField="0" baseItem="0"/>
    <dataField name="CY NET" fld="1" subtotal="count" baseField="0" baseItem="0"/>
    <dataField fld="10" subtotal="count" baseField="0" baseItem="0"/>
    <dataField fld="19" subtotal="count" baseField="0" baseItem="0"/>
    <dataField fld="20" subtotal="count" baseField="0" baseItem="0"/>
    <dataField name="LY NET" fld="7" subtotal="count" baseField="0" baseItem="0"/>
    <dataField fld="21" subtotal="count" baseField="0" baseItem="0"/>
    <dataField fld="22" subtotal="count" baseField="0" baseItem="0"/>
    <dataField name="CY QTD" fld="2" subtotal="count" baseField="0" baseItem="0"/>
    <dataField fld="11" subtotal="count" baseField="0" baseItem="0"/>
    <dataField fld="25" subtotal="count" baseField="0" baseItem="0"/>
    <dataField fld="27" subtotal="count" baseField="0" baseItem="0"/>
    <dataField name="LY QTD" fld="8" subtotal="count" baseField="0" baseItem="0"/>
    <dataField fld="23" subtotal="count" baseField="0" baseItem="0"/>
    <dataField fld="29" subtotal="count" baseField="0" baseItem="0"/>
    <dataField name="CY YTD" fld="6" subtotal="count" baseField="0" baseItem="0"/>
    <dataField fld="12" subtotal="count" baseField="0" baseItem="0"/>
    <dataField fld="26" subtotal="count" baseField="0" baseItem="0"/>
    <dataField fld="28" subtotal="count" baseField="0" baseItem="0"/>
    <dataField name="LY YTD" fld="9" subtotal="count" baseField="0" baseItem="0"/>
    <dataField fld="24" subtotal="count" baseField="0" baseItem="0"/>
    <dataField fld="30" subtotal="count" baseField="0" baseItem="0"/>
    <dataField name="CY BAL" fld="15" subtotal="count" baseField="0" baseItem="0"/>
    <dataField name="LY BAL" fld="16" subtotal="count" baseField="0" baseItem="0"/>
    <dataField fld="17" subtotal="count" baseField="0" baseItem="0"/>
    <dataField fld="18" subtotal="count" baseField="0" baseItem="0"/>
  </dataFields>
  <formats count="21">
    <format dxfId="136">
      <pivotArea outline="0" collapsedLevelsAreSubtotals="1" fieldPosition="0">
        <references count="1">
          <reference field="4294967294" count="1" selected="0">
            <x v="16"/>
          </reference>
        </references>
      </pivotArea>
    </format>
    <format dxfId="135">
      <pivotArea dataOnly="0" labelOnly="1" outline="0" fieldPosition="0">
        <references count="1">
          <reference field="4294967294" count="12">
            <x v="0"/>
            <x v="1"/>
            <x v="2"/>
            <x v="5"/>
            <x v="8"/>
            <x v="9"/>
            <x v="12"/>
            <x v="15"/>
            <x v="16"/>
            <x v="19"/>
            <x v="22"/>
            <x v="23"/>
          </reference>
        </references>
      </pivotArea>
    </format>
    <format dxfId="134">
      <pivotArea outline="0" collapsedLevelsAreSubtotals="1" fieldPosition="0">
        <references count="1">
          <reference field="4294967294" count="1" selected="0">
            <x v="23"/>
          </reference>
        </references>
      </pivotArea>
    </format>
    <format dxfId="133">
      <pivotArea dataOnly="0" labelOnly="1" outline="0" fieldPosition="0">
        <references count="1">
          <reference field="4294967294" count="1">
            <x v="23"/>
          </reference>
        </references>
      </pivotArea>
    </format>
    <format dxfId="132">
      <pivotArea outline="0" collapsedLevelsAreSubtotals="1" fieldPosition="0">
        <references count="1">
          <reference field="4294967294" count="1" selected="0">
            <x v="25"/>
          </reference>
        </references>
      </pivotArea>
    </format>
    <format dxfId="131">
      <pivotArea dataOnly="0" labelOnly="1" outline="0" fieldPosition="0">
        <references count="1">
          <reference field="4294967294" count="1">
            <x v="25"/>
          </reference>
        </references>
      </pivotArea>
    </format>
    <format dxfId="130">
      <pivotArea dataOnly="0" outline="0" fieldPosition="0">
        <references count="1">
          <reference field="4294967294" count="1">
            <x v="7"/>
          </reference>
        </references>
      </pivotArea>
    </format>
    <format dxfId="129">
      <pivotArea outline="0" collapsedLevelsAreSubtotals="1" fieldPosition="0">
        <references count="1">
          <reference field="4294967294" count="1" selected="0">
            <x v="0"/>
          </reference>
        </references>
      </pivotArea>
    </format>
    <format dxfId="128">
      <pivotArea outline="0" collapsedLevelsAreSubtotals="1" fieldPosition="0">
        <references count="1">
          <reference field="4294967294" count="1" selected="0">
            <x v="14"/>
          </reference>
        </references>
      </pivotArea>
    </format>
    <format dxfId="127">
      <pivotArea outline="0" collapsedLevelsAreSubtotals="1" fieldPosition="0">
        <references count="1">
          <reference field="4294967294" count="1" selected="0">
            <x v="21"/>
          </reference>
        </references>
      </pivotArea>
    </format>
    <format dxfId="126">
      <pivotArea outline="0" collapsedLevelsAreSubtotals="1" fieldPosition="0">
        <references count="1">
          <reference field="4294967294" count="1" selected="0">
            <x v="15"/>
          </reference>
        </references>
      </pivotArea>
    </format>
    <format dxfId="125">
      <pivotArea dataOnly="0" labelOnly="1" outline="0" fieldPosition="0">
        <references count="1">
          <reference field="4294967294" count="1">
            <x v="15"/>
          </reference>
        </references>
      </pivotArea>
    </format>
    <format dxfId="124">
      <pivotArea dataOnly="0" outline="0" fieldPosition="0">
        <references count="1">
          <reference field="4294967294" count="1">
            <x v="16"/>
          </reference>
        </references>
      </pivotArea>
    </format>
    <format dxfId="123">
      <pivotArea outline="0" collapsedLevelsAreSubtotals="1" fieldPosition="0">
        <references count="1">
          <reference field="4294967294" count="1" selected="0">
            <x v="19"/>
          </reference>
        </references>
      </pivotArea>
    </format>
    <format dxfId="122">
      <pivotArea dataOnly="0" labelOnly="1" outline="0" fieldPosition="0">
        <references count="1">
          <reference field="4294967294" count="1">
            <x v="19"/>
          </reference>
        </references>
      </pivotArea>
    </format>
    <format dxfId="121">
      <pivotArea dataOnly="0" outline="0" fieldPosition="0">
        <references count="1">
          <reference field="4294967294" count="1">
            <x v="14"/>
          </reference>
        </references>
      </pivotArea>
    </format>
    <format dxfId="120">
      <pivotArea dataOnly="0" labelOnly="1" outline="0" fieldPosition="0">
        <references count="1">
          <reference field="4294967294" count="7">
            <x v="1"/>
            <x v="2"/>
            <x v="3"/>
            <x v="4"/>
            <x v="5"/>
            <x v="6"/>
            <x v="7"/>
          </reference>
        </references>
      </pivotArea>
    </format>
    <format dxfId="119">
      <pivotArea dataOnly="0" labelOnly="1" outline="0" fieldPosition="0">
        <references count="1">
          <reference field="4294967294" count="1">
            <x v="0"/>
          </reference>
        </references>
      </pivotArea>
    </format>
    <format dxfId="118">
      <pivotArea dataOnly="0" labelOnly="1" outline="0" fieldPosition="0">
        <references count="1">
          <reference field="4294967294" count="1">
            <x v="7"/>
          </reference>
        </references>
      </pivotArea>
    </format>
    <format dxfId="117">
      <pivotArea dataOnly="0" labelOnly="1" outline="0" fieldPosition="0">
        <references count="1">
          <reference field="4294967294" count="1">
            <x v="14"/>
          </reference>
        </references>
      </pivotArea>
    </format>
    <format dxfId="116">
      <pivotArea dataOnly="0" labelOnly="1" outline="0" fieldPosition="0">
        <references count="1">
          <reference field="4294967294" count="1">
            <x v="21"/>
          </reference>
        </references>
      </pivotArea>
    </format>
  </formats>
  <pivotHierarchies count="27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alendar].[CalendarYear].&amp;[2020]"/>
      </members>
    </pivotHierarchy>
    <pivotHierarchy dragToData="1"/>
    <pivotHierarchy dragToData="1"/>
    <pivotHierarchy dragToData="1"/>
    <pivotHierarchy multipleItemSelectionAllowed="1" dragToData="1">
      <members count="1" level="1">
        <member name="[Calendar].[DayOfMonth].&amp;[30]"/>
      </members>
    </pivotHierarchy>
    <pivotHierarchy dragToData="1"/>
    <pivotHierarchy dragToData="1"/>
    <pivotHierarchy dragToData="1"/>
    <pivotHierarchy dragToData="1"/>
    <pivotHierarchy multipleItemSelectionAllowed="1" dragToData="1">
      <members count="1" level="1">
        <member name="[Calendar].[MonthOfYear].&amp;[6]"/>
      </members>
    </pivotHierarchy>
    <pivotHierarchy dragToData="1"/>
    <pivotHierarchy dragToData="1"/>
    <pivotHierarchy dragToData="1"/>
    <pivotHierarchy multipleItemSelectionAllowed="1" dragToData="1">
      <members count="1" level="1">
        <member name="[COA].[Account Group].&amp;[Cash and Cash Equivalent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TimeCalc].[Calculation].&amp;[BAL]"/>
      </members>
    </pivotHierarchy>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Y NET"/>
    <pivotHierarchy dragToRow="0" dragToCol="0" dragToPage="0" dragToData="1" caption="CY QTD"/>
    <pivotHierarchy dragToRow="0" dragToCol="0" dragToPage="0" dragToData="1" caption="CY YTD"/>
    <pivotHierarchy dragToRow="0" dragToCol="0" dragToPage="0" dragToData="1" caption="LY NET"/>
    <pivotHierarchy dragToRow="0" dragToCol="0" dragToPage="0" dragToData="1" caption="LY QTD"/>
    <pivotHierarchy dragToRow="0" dragToCol="0" dragToPage="0" dragToData="1" caption="LY YTD"/>
    <pivotHierarchy dragToRow="0" dragToCol="0" dragToPage="0" dragToData="1" caption="Total"/>
    <pivotHierarchy dragToRow="0" dragToCol="0" dragToPage="0" dragToData="1"/>
    <pivotHierarchy dragToRow="0" dragToCol="0" dragToPage="0" dragToData="1"/>
    <pivotHierarchy dragToRow="0" dragToCol="0" dragToPage="0" dragToData="1" caption="BGT YTD"/>
    <pivotHierarchy dragToRow="0" dragToCol="0" dragToPage="0" dragToData="1" caption="CY BAL"/>
    <pivotHierarchy dragToRow="0" dragToCol="0" dragToPage="0" dragToData="1" caption="LY BAL"/>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ALC_ID"/>
    <pivotHierarchy dragToRow="0" dragToCol="0" dragToPage="0" dragToData="1" caption="COMP_ID"/>
    <pivotHierarchy dragToRow="0" dragToCol="0" dragToPage="0" dragToData="1"/>
    <pivotHierarchy dragToRow="0" dragToCol="0" dragToPage="0" dragToData="1"/>
  </pivotHierarchies>
  <pivotTableStyleInfo name="PivotStyleMedium15" showRowHeaders="1" showColHeaders="1" showRowStripes="0" showColStripes="1" showLastColumn="1"/>
  <rowHierarchiesUsage count="1">
    <rowHierarchyUsage hierarchyUsage="7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relNeededHidden="1">
        <x15:activeTabTopLevelEntity name="[COA]"/>
        <x15:activeTabTopLevelEntity name="[TimeCalc]"/>
        <x15:activeTabTopLevelEntity name="[GL Entries]"/>
        <x15:activeTabTopLevelEntity name="[Calendar]"/>
        <x15:activeTabTopLevelEntity name="[Actual Budget]"/>
      </x15:pivotTableUISettings>
    </ext>
  </extLst>
</pivotTableDefinition>
</file>

<file path=xl/pivotTables/pivotTable2.xml><?xml version="1.0" encoding="utf-8"?>
<pivotTableDefinition xmlns="http://schemas.openxmlformats.org/spreadsheetml/2006/main" name="PivotChartTable5" cacheId="55" applyNumberFormats="0" applyBorderFormats="0" applyFontFormats="0" applyPatternFormats="0" applyAlignmentFormats="0" applyWidthHeightFormats="1" dataCaption="Values" updatedVersion="5" minRefreshableVersion="3" useAutoFormatting="1" subtotalHiddenItems="1" itemPrintTitles="1" createdVersion="5" indent="0" showEmptyCol="1" outline="1" outlineData="1" multipleFieldFilters="0">
  <location ref="A1:I3" firstHeaderRow="1" firstDataRow="2" firstDataCol="1"/>
  <pivotFields count="8">
    <pivotField allDrilled="1" showAll="0" dataSourceSort="1" defaultAttributeDrillState="1"/>
    <pivotField allDrilled="1" showAll="0" dataSourceSort="1" defaultAttributeDrillState="1"/>
    <pivotField allDrilled="1" showAll="0" dataSourceSort="1" defaultAttributeDrillState="1"/>
    <pivotField dataField="1" showAll="0"/>
    <pivotField axis="axisCol" allDrilled="1" showAll="0" dataSourceSort="1" defaultAttributeDrillState="1">
      <items count="8">
        <item x="0"/>
        <item x="1"/>
        <item x="2"/>
        <item x="3"/>
        <item x="4"/>
        <item x="5"/>
        <item x="6"/>
        <item t="default"/>
      </items>
    </pivotField>
    <pivotField allDrilled="1" showAll="0" dataSourceSort="1" defaultAttributeDrillState="1"/>
    <pivotField allDrilled="1" showAll="0" dataSourceSort="1" defaultAttributeDrillState="1"/>
    <pivotField allDrilled="1" showAll="0" dataSourceSort="1" defaultAttributeDrillState="1"/>
  </pivotFields>
  <rowItems count="1">
    <i/>
  </rowItems>
  <colFields count="1">
    <field x="4"/>
  </colFields>
  <colItems count="8">
    <i>
      <x/>
    </i>
    <i>
      <x v="1"/>
    </i>
    <i>
      <x v="2"/>
    </i>
    <i>
      <x v="3"/>
    </i>
    <i>
      <x v="4"/>
    </i>
    <i>
      <x v="5"/>
    </i>
    <i>
      <x v="6"/>
    </i>
    <i t="grand">
      <x/>
    </i>
  </colItems>
  <dataFields count="1">
    <dataField fld="3" subtotal="count" baseField="0" baseItem="0"/>
  </dataFields>
  <chartFormats count="7">
    <chartFormat chart="0" format="13" series="1">
      <pivotArea type="data" outline="0" fieldPosition="0">
        <references count="2">
          <reference field="4294967294" count="1" selected="0">
            <x v="0"/>
          </reference>
          <reference field="4" count="1" selected="0">
            <x v="3"/>
          </reference>
        </references>
      </pivotArea>
    </chartFormat>
    <chartFormat chart="0" format="14" series="1">
      <pivotArea type="data" outline="0" fieldPosition="0">
        <references count="2">
          <reference field="4294967294" count="1" selected="0">
            <x v="0"/>
          </reference>
          <reference field="4" count="1" selected="0">
            <x v="4"/>
          </reference>
        </references>
      </pivotArea>
    </chartFormat>
    <chartFormat chart="0" format="15" series="1">
      <pivotArea type="data" outline="0" fieldPosition="0">
        <references count="2">
          <reference field="4294967294" count="1" selected="0">
            <x v="0"/>
          </reference>
          <reference field="4" count="1" selected="0">
            <x v="5"/>
          </reference>
        </references>
      </pivotArea>
    </chartFormat>
    <chartFormat chart="0" format="18" series="1">
      <pivotArea type="data" outline="0" fieldPosition="0">
        <references count="2">
          <reference field="4294967294" count="1" selected="0">
            <x v="0"/>
          </reference>
          <reference field="4" count="1" selected="0">
            <x v="0"/>
          </reference>
        </references>
      </pivotArea>
    </chartFormat>
    <chartFormat chart="0" format="19" series="1">
      <pivotArea type="data" outline="0" fieldPosition="0">
        <references count="2">
          <reference field="4294967294" count="1" selected="0">
            <x v="0"/>
          </reference>
          <reference field="4" count="1" selected="0">
            <x v="1"/>
          </reference>
        </references>
      </pivotArea>
    </chartFormat>
    <chartFormat chart="0" format="20" series="1">
      <pivotArea type="data" outline="0" fieldPosition="0">
        <references count="2">
          <reference field="4294967294" count="1" selected="0">
            <x v="0"/>
          </reference>
          <reference field="4" count="1" selected="0">
            <x v="2"/>
          </reference>
        </references>
      </pivotArea>
    </chartFormat>
    <chartFormat chart="0" format="21" series="1">
      <pivotArea type="data" outline="0" fieldPosition="0">
        <references count="2">
          <reference field="4294967294" count="1" selected="0">
            <x v="0"/>
          </reference>
          <reference field="4" count="1" selected="0">
            <x v="6"/>
          </reference>
        </references>
      </pivotArea>
    </chartFormat>
  </chartFormats>
  <pivotHierarchies count="27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alendar].[CalendarYear].&amp;[2020]"/>
      </members>
    </pivotHierarchy>
    <pivotHierarchy dragToData="1"/>
    <pivotHierarchy dragToData="1"/>
    <pivotHierarchy dragToData="1"/>
    <pivotHierarchy multipleItemSelectionAllowed="1" dragToData="1">
      <members count="1" level="1">
        <member name="[Calendar].[DayOfMonth].&amp;[30]"/>
      </members>
    </pivotHierarchy>
    <pivotHierarchy dragToData="1"/>
    <pivotHierarchy dragToData="1"/>
    <pivotHierarchy dragToData="1"/>
    <pivotHierarchy dragToData="1"/>
    <pivotHierarchy multipleItemSelectionAllowed="1" dragToData="1">
      <members count="1" level="1">
        <member name="[Calendar].[MonthOfYear].&amp;[6]"/>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AgeAsOf].[Age-As-Of Day].&amp;[30]"/>
      </members>
    </pivotHierarchy>
    <pivotHierarchy multipleItemSelectionAllowed="1" dragToData="1">
      <members count="1" level="1">
        <member name="[AgeAsOf].[Age-As-Of Month].&amp;[6]"/>
      </members>
    </pivotHierarchy>
    <pivotHierarchy multipleItemSelectionAllowed="1" dragToData="1">
      <members count="1" level="1">
        <member name="[AgeAsOf].[Age-As-Of Year].&amp;[202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colHierarchiesUsage count="1">
    <colHierarchyUsage hierarchyUsage="15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C510F80B-63DE-4267-81D5-13C33094786E}">
      <x15:pivotTableServerFormats count="1">
        <x15:serverFormat format="#,0.00"/>
      </x15:pivotTableServerFormats>
    </ext>
    <ext xmlns:x15="http://schemas.microsoft.com/office/spreadsheetml/2010/11/main" uri="{44433962-1CF7-4059-B4EE-95C3D5FFCF73}">
      <x15:pivotTableData rowCount="1" columnCount="8" cacheId="69">
        <x15:pivotRow count="8">
          <x15:c>
            <x15:v>30757.299999999996</x15:v>
            <x15:x in="0"/>
          </x15:c>
          <x15:c>
            <x15:v>-60</x15:v>
            <x15:x in="0"/>
          </x15:c>
          <x15:c>
            <x15:v>5561.6900000000005</x15:v>
            <x15:x in="0"/>
          </x15:c>
          <x15:c>
            <x15:v>12403.59</x15:v>
            <x15:x in="0"/>
          </x15:c>
          <x15:c t="e">
            <x15:v/>
            <x15:x in="0"/>
          </x15:c>
          <x15:c t="e">
            <x15:v/>
            <x15:x in="0"/>
          </x15:c>
          <x15:c t="e">
            <x15:v/>
            <x15:x in="0"/>
          </x15:c>
          <x15:c>
            <x15:v>48662.579999999994</x15:v>
            <x15:x in="0"/>
          </x15:c>
        </x15:pivotRow>
      </x15:pivotTableData>
    </ext>
    <ext xmlns:x15="http://schemas.microsoft.com/office/spreadsheetml/2010/11/main" uri="{E67621CE-5B39-4880-91FE-76760E9C1902}">
      <x15:pivotTableUISettings>
        <x15:activeTabTopLevelEntity name="[CutOff]"/>
        <x15:activeTabTopLevelEntity name="[AgeAsOf]"/>
        <x15:activeTabTopLevelEntity name="[APDocuments]"/>
        <x15:activeTabTopLevelEntity name="[AgingPeriods]"/>
      </x15:pivotTableUISettings>
    </ext>
  </extLst>
</pivotTableDefinition>
</file>

<file path=xl/pivotTables/pivotTable3.xml><?xml version="1.0" encoding="utf-8"?>
<pivotTableDefinition xmlns="http://schemas.openxmlformats.org/spreadsheetml/2006/main" name="PivotChartTable2" cacheId="10" applyNumberFormats="0" applyBorderFormats="0" applyFontFormats="0" applyPatternFormats="0" applyAlignmentFormats="0" applyWidthHeightFormats="1" dataCaption="Values" updatedVersion="5" minRefreshableVersion="3" useAutoFormatting="1" subtotalHiddenItems="1" itemPrintTitles="1" createdVersion="5" indent="0" outline="1" outlineData="1" multipleFieldFilters="0" chartFormat="1">
  <location ref="A1:D22" firstHeaderRow="0" firstDataRow="1" firstDataCol="1"/>
  <pivotFields count="14">
    <pivotField dataField="1" showAll="0"/>
    <pivotField dataField="1" showAll="0"/>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dataField="1" showAll="0"/>
    <pivotField axis="axisRow" allDrilled="1" showAll="0" dataSourceSort="1" defaultAttributeDrillState="1">
      <items count="21">
        <item x="0"/>
        <item x="1"/>
        <item x="2"/>
        <item x="3"/>
        <item x="4"/>
        <item x="5"/>
        <item x="6"/>
        <item x="7"/>
        <item x="8"/>
        <item x="9"/>
        <item x="10"/>
        <item x="11"/>
        <item x="12"/>
        <item x="13"/>
        <item x="14"/>
        <item x="15"/>
        <item x="16"/>
        <item x="17"/>
        <item x="18"/>
        <item x="19"/>
        <item t="default"/>
      </items>
    </pivotField>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 allDrilled="1" showAll="0" dataSourceSort="1" defaultAttributeDrillState="1"/>
  </pivotFields>
  <rowFields count="1">
    <field x="8"/>
  </rowFields>
  <rowItems count="21">
    <i>
      <x/>
    </i>
    <i>
      <x v="1"/>
    </i>
    <i>
      <x v="2"/>
    </i>
    <i>
      <x v="3"/>
    </i>
    <i>
      <x v="4"/>
    </i>
    <i>
      <x v="5"/>
    </i>
    <i>
      <x v="6"/>
    </i>
    <i>
      <x v="7"/>
    </i>
    <i>
      <x v="8"/>
    </i>
    <i>
      <x v="9"/>
    </i>
    <i>
      <x v="10"/>
    </i>
    <i>
      <x v="11"/>
    </i>
    <i>
      <x v="12"/>
    </i>
    <i>
      <x v="13"/>
    </i>
    <i>
      <x v="14"/>
    </i>
    <i>
      <x v="15"/>
    </i>
    <i>
      <x v="16"/>
    </i>
    <i>
      <x v="17"/>
    </i>
    <i>
      <x v="18"/>
    </i>
    <i>
      <x v="19"/>
    </i>
    <i t="grand">
      <x/>
    </i>
  </rowItems>
  <colFields count="1">
    <field x="-2"/>
  </colFields>
  <colItems count="3">
    <i>
      <x/>
    </i>
    <i i="1">
      <x v="1"/>
    </i>
    <i i="2">
      <x v="2"/>
    </i>
  </colItems>
  <dataFields count="3">
    <dataField fld="7" subtotal="count" baseField="0" baseItem="0"/>
    <dataField fld="0" subtotal="count" baseField="0" baseItem="0"/>
    <dataField fld="1" subtotal="count" baseField="0" baseItem="0"/>
  </dataFields>
  <chartFormats count="3">
    <chartFormat chart="0" format="3" series="1">
      <pivotArea type="data" outline="0" fieldPosition="0">
        <references count="1">
          <reference field="4294967294" count="1" selected="0">
            <x v="0"/>
          </reference>
        </references>
      </pivotArea>
    </chartFormat>
    <chartFormat chart="0" format="4" series="1">
      <pivotArea type="data" outline="0" fieldPosition="0">
        <references count="1">
          <reference field="4294967294" count="1" selected="0">
            <x v="1"/>
          </reference>
        </references>
      </pivotArea>
    </chartFormat>
    <chartFormat chart="0" format="5" series="1">
      <pivotArea type="data" outline="0" fieldPosition="0">
        <references count="1">
          <reference field="4294967294" count="1" selected="0">
            <x v="2"/>
          </reference>
        </references>
      </pivotArea>
    </chartFormat>
  </chartFormats>
  <pivotHierarchies count="27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alendar].[CalendarYear].&amp;[2012]"/>
      </members>
    </pivotHierarchy>
    <pivotHierarchy dragToData="1"/>
    <pivotHierarchy dragToData="1"/>
    <pivotHierarchy dragToData="1"/>
    <pivotHierarchy multipleItemSelectionAllowed="1" dragToData="1"/>
    <pivotHierarchy dragToData="1"/>
    <pivotHierarchy dragToData="1"/>
    <pivotHierarchy dragToData="1"/>
    <pivotHierarchy dragToData="1"/>
    <pivotHierarchy multipleItemSelectionAllowed="1" dragToData="1">
      <members count="1" level="1">
        <member name="[Calendar].[MonthOfYear].&amp;[1]"/>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AgeAsOf].[Age-As-Of Day].&amp;[31]"/>
      </members>
    </pivotHierarchy>
    <pivotHierarchy multipleItemSelectionAllowed="1" dragToData="1">
      <members count="1" level="1">
        <member name="[AgeAsOf].[Age-As-Of Month].&amp;[7]"/>
      </members>
    </pivotHierarchy>
    <pivotHierarchy multipleItemSelectionAllowed="1" dragToData="1">
      <members count="1" level="1">
        <member name="[AgeAsOf].[Age-As-Of Year].&amp;[2012]"/>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rowHierarchiesUsage count="1">
    <rowHierarchyUsage hierarchyUsage="7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C510F80B-63DE-4267-81D5-13C33094786E}">
      <x15:pivotTableServerFormats count="2">
        <x15:serverFormat format="#,0.00"/>
        <x15:serverFormat format="#,0"/>
      </x15:pivotTableServerFormats>
    </ext>
    <ext xmlns:x15="http://schemas.microsoft.com/office/spreadsheetml/2010/11/main" uri="{44433962-1CF7-4059-B4EE-95C3D5FFCF73}">
      <x15:pivotTableData rowCount="21" columnCount="3" cacheId="32">
        <x15:pivotRow count="3">
          <x15:c>
            <x15:v>27404.7</x15:v>
            <x15:x in="0"/>
          </x15:c>
          <x15:c>
            <x15:v>59232.840000000004</x15:v>
            <x15:x in="0"/>
          </x15:c>
          <x15:c>
            <x15:v>168.87111102557296</x15:v>
            <x15:x in="1"/>
          </x15:c>
        </x15:pivotRow>
        <x15:pivotRow count="3">
          <x15:c>
            <x15:v>351.58</x15:v>
            <x15:x in="0"/>
          </x15:c>
          <x15:c>
            <x15:v>351.58</x15:v>
            <x15:x in="0"/>
          </x15:c>
          <x15:c>
            <x15:v>365</x15:v>
            <x15:x in="1"/>
          </x15:c>
        </x15:pivotRow>
        <x15:pivotRow count="3">
          <x15:c>
            <x15:v>-3296.73</x15:v>
            <x15:x in="0"/>
          </x15:c>
          <x15:c>
            <x15:v>2310.56</x15:v>
            <x15:x in="0"/>
          </x15:c>
          <x15:c>
            <x15:v>-520.7856320545668</x15:v>
            <x15:x in="1"/>
          </x15:c>
        </x15:pivotRow>
        <x15:pivotRow count="3">
          <x15:c>
            <x15:v>-3296.73</x15:v>
            <x15:x in="0"/>
          </x15:c>
          <x15:c>
            <x15:v>2310.56</x15:v>
            <x15:x in="0"/>
          </x15:c>
          <x15:c>
            <x15:v>-520.7856320545668</x15:v>
            <x15:x in="1"/>
          </x15:c>
        </x15:pivotRow>
        <x15:pivotRow count="3">
          <x15:c>
            <x15:v>-3296.73</x15:v>
            <x15:x in="0"/>
          </x15:c>
          <x15:c>
            <x15:v>2310.56</x15:v>
            <x15:x in="0"/>
          </x15:c>
          <x15:c>
            <x15:v>-520.7856320545668</x15:v>
            <x15:x in="1"/>
          </x15:c>
        </x15:pivotRow>
        <x15:pivotRow count="3">
          <x15:c>
            <x15:v>34.090000000000146</x15:v>
            <x15:x in="0"/>
          </x15:c>
          <x15:c>
            <x15:v>5641.38</x15:v>
            <x15:x in="0"/>
          </x15:c>
          <x15:c>
            <x15:v>2.2056394002885913</x15:v>
            <x15:x in="1"/>
          </x15:c>
        </x15:pivotRow>
        <x15:pivotRow count="3">
          <x15:c>
            <x15:v>-1749.9899999999998</x15:v>
            <x15:x in="0"/>
          </x15:c>
          <x15:c>
            <x15:v>5641.38</x15:v>
            <x15:x in="0"/>
          </x15:c>
          <x15:c>
            <x15:v>-113.22519489912042</x15:v>
            <x15:x in="1"/>
          </x15:c>
        </x15:pivotRow>
        <x15:pivotRow count="3">
          <x15:c>
            <x15:v>-1749.9899999999998</x15:v>
            <x15:x in="0"/>
          </x15:c>
          <x15:c>
            <x15:v>5641.38</x15:v>
            <x15:x in="0"/>
          </x15:c>
          <x15:c>
            <x15:v>-113.22519489912042</x15:v>
            <x15:x in="1"/>
          </x15:c>
        </x15:pivotRow>
        <x15:pivotRow count="3">
          <x15:c>
            <x15:v>1580.8300000000004</x15:v>
            <x15:x in="0"/>
          </x15:c>
          <x15:c>
            <x15:v>8972.2000000000007</x15:v>
            <x15:x in="0"/>
          </x15:c>
          <x15:c>
            <x15:v>64.310085597735238</x15:v>
            <x15:x in="1"/>
          </x15:c>
        </x15:pivotRow>
        <x15:pivotRow count="3">
          <x15:c>
            <x15:v>9745.01</x15:v>
            <x15:x in="0"/>
          </x15:c>
          <x15:c>
            <x15:v>18749.400000000001</x15:v>
            <x15:x in="0"/>
          </x15:c>
          <x15:c>
            <x15:v>189.70893201915791</x15:v>
            <x15:x in="1"/>
          </x15:c>
        </x15:pivotRow>
        <x15:pivotRow count="3">
          <x15:c>
            <x15:v>11405.04</x15:v>
            <x15:x in="0"/>
          </x15:c>
          <x15:c>
            <x15:v>20409.43</x15:v>
            <x15:x in="0"/>
          </x15:c>
          <x15:c>
            <x15:v>203.96648020057395</x15:v>
            <x15:x in="1"/>
          </x15:c>
        </x15:pivotRow>
        <x15:pivotRow count="3">
          <x15:c>
            <x15:v>11405.04</x15:v>
            <x15:x in="0"/>
          </x15:c>
          <x15:c>
            <x15:v>20409.43</x15:v>
            <x15:x in="0"/>
          </x15:c>
          <x15:c>
            <x15:v>203.96648020057395</x15:v>
            <x15:x in="1"/>
          </x15:c>
        </x15:pivotRow>
        <x15:pivotRow count="3">
          <x15:c>
            <x15:v>14737.390000000001</x15:v>
            <x15:x in="0"/>
          </x15:c>
          <x15:c>
            <x15:v>23741.78</x15:v>
            <x15:x in="0"/>
          </x15:c>
          <x15:c>
            <x15:v>226.56883140185786</x15:v>
            <x15:x in="1"/>
          </x15:c>
        </x15:pivotRow>
        <x15:pivotRow count="3">
          <x15:c>
            <x15:v>19418.080000000002</x15:v>
            <x15:x in="0"/>
          </x15:c>
          <x15:c>
            <x15:v>32021.03</x15:v>
            <x15:x in="0"/>
          </x15:c>
          <x15:c>
            <x15:v>221.34201179662242</x15:v>
            <x15:x in="1"/>
          </x15:c>
        </x15:pivotRow>
        <x15:pivotRow count="3">
          <x15:c>
            <x15:v>21464.010000000002</x15:v>
            <x15:x in="0"/>
          </x15:c>
          <x15:c>
            <x15:v>32107.98</x15:v>
            <x15:x in="0"/>
          </x15:c>
          <x15:c>
            <x15:v>244.00051482528644</x15:v>
            <x15:x in="1"/>
          </x15:c>
        </x15:pivotRow>
        <x15:pivotRow count="3">
          <x15:c>
            <x15:v>24407.29</x15:v>
            <x15:x in="0"/>
          </x15:c>
          <x15:c>
            <x15:v>41816.009999999995</x15:v>
            <x15:x in="0"/>
          </x15:c>
          <x15:c>
            <x15:v>213.0442586463893</x15:v>
            <x15:x in="1"/>
          </x15:c>
        </x15:pivotRow>
        <x15:pivotRow count="3">
          <x15:c>
            <x15:v>26597.07</x15:v>
            <x15:x in="0"/>
          </x15:c>
          <x15:c>
            <x15:v>53500.849999999991</x15:v>
            <x15:x in="0"/>
          </x15:c>
          <x15:c>
            <x15:v>181.45376288414113</x15:v>
            <x15:x in="1"/>
          </x15:c>
        </x15:pivotRow>
        <x15:pivotRow count="3">
          <x15:c>
            <x15:v>22491.039999999997</x15:v>
            <x15:x in="0"/>
          </x15:c>
          <x15:c>
            <x15:v>65083.670000000006</x15:v>
            <x15:x in="0"/>
          </x15:c>
          <x15:c>
            <x15:v>126.13347710723747</x15:v>
            <x15:x in="1"/>
          </x15:c>
        </x15:pivotRow>
        <x15:pivotRow count="3">
          <x15:c>
            <x15:v>26624.719999999998</x15:v>
            <x15:x in="0"/>
          </x15:c>
          <x15:c>
            <x15:v>72563.570000000007</x15:v>
            <x15:x in="0"/>
          </x15:c>
          <x15:c>
            <x15:v>133.92426530282341</x15:v>
            <x15:x in="1"/>
          </x15:c>
        </x15:pivotRow>
        <x15:pivotRow count="3">
          <x15:c>
            <x15:v>27404.7</x15:v>
            <x15:x in="0"/>
          </x15:c>
          <x15:c>
            <x15:v>82974.62</x15:v>
            <x15:x in="0"/>
          </x15:c>
          <x15:c>
            <x15:v>120.55150719581482</x15:v>
            <x15:x in="1"/>
          </x15:c>
        </x15:pivotRow>
        <x15:pivotRow count="3">
          <x15:c>
            <x15:v>27404.7</x15:v>
            <x15:x in="0"/>
          </x15:c>
          <x15:c>
            <x15:v>59232.84</x15:v>
            <x15:x in="0"/>
          </x15:c>
          <x15:c>
            <x15:v>168.87111102557299</x15:v>
            <x15:x in="1"/>
          </x15:c>
        </x15:pivotRow>
      </x15:pivotTableData>
    </ext>
    <ext xmlns:x15="http://schemas.microsoft.com/office/spreadsheetml/2010/11/main" uri="{E67621CE-5B39-4880-91FE-76760E9C1902}">
      <x15:pivotTableUISettings>
        <x15:activeTabTopLevelEntity name="[Calendar]"/>
        <x15:activeTabTopLevelEntity name="[ARDocuments]"/>
        <x15:activeTabTopLevelEntity name="[Customers]"/>
        <x15:activeTabTopLevelEntity name="[DocumentType]"/>
        <x15:activeTabTopLevelEntity name="[Customer Group]"/>
        <x15:activeTabTopLevelEntity name="[TransactionType]"/>
        <x15:activeTabTopLevelEntity name="[AgeAsOf]"/>
      </x15:pivotTableUISettings>
    </ext>
  </extLst>
</pivotTableDefinition>
</file>

<file path=xl/pivotTables/pivotTable4.xml><?xml version="1.0" encoding="utf-8"?>
<pivotTableDefinition xmlns="http://schemas.openxmlformats.org/spreadsheetml/2006/main" name="PivotChartTable1" cacheId="52" applyNumberFormats="0" applyBorderFormats="0" applyFontFormats="0" applyPatternFormats="0" applyAlignmentFormats="0" applyWidthHeightFormats="1" dataCaption="Values" updatedVersion="5" minRefreshableVersion="3" useAutoFormatting="1" subtotalHiddenItems="1" itemPrintTitles="1" createdVersion="5" indent="0" showEmptyCol="1" outline="1" outlineData="1" multipleFieldFilters="0" chartFormat="1">
  <location ref="A1:I3" firstHeaderRow="1" firstDataRow="2" firstDataCol="1"/>
  <pivotFields count="8">
    <pivotField dataField="1" showAll="0"/>
    <pivotField allDrilled="1" showAll="0" dataSourceSort="1" defaultAttributeDrillState="1"/>
    <pivotField allDrilled="1" showAll="0" dataSourceSort="1" defaultAttributeDrillState="1"/>
    <pivotField allDrilled="1" showAll="0" dataSourceSort="1" defaultAttributeDrillState="1"/>
    <pivotField axis="axisCol" allDrilled="1" showAll="0" dataSourceSort="1" defaultAttributeDrillState="1">
      <items count="8">
        <item x="0"/>
        <item x="1"/>
        <item x="2"/>
        <item x="3"/>
        <item x="4"/>
        <item x="5"/>
        <item x="6"/>
        <item t="default"/>
      </items>
    </pivotField>
    <pivotField allDrilled="1" showAll="0" dataSourceSort="1" defaultAttributeDrillState="1"/>
    <pivotField allDrilled="1" showAll="0" dataSourceSort="1" defaultAttributeDrillState="1"/>
    <pivotField allDrilled="1" showAll="0" dataSourceSort="1" defaultAttributeDrillState="1"/>
  </pivotFields>
  <rowItems count="1">
    <i/>
  </rowItems>
  <colFields count="1">
    <field x="4"/>
  </colFields>
  <colItems count="8">
    <i>
      <x/>
    </i>
    <i>
      <x v="1"/>
    </i>
    <i>
      <x v="2"/>
    </i>
    <i>
      <x v="3"/>
    </i>
    <i>
      <x v="4"/>
    </i>
    <i>
      <x v="5"/>
    </i>
    <i>
      <x v="6"/>
    </i>
    <i t="grand">
      <x/>
    </i>
  </colItems>
  <dataFields count="1">
    <dataField fld="0" subtotal="count" baseField="0" baseItem="0"/>
  </dataFields>
  <chartFormats count="8">
    <chartFormat chart="0" format="0" series="1">
      <pivotArea type="data" outline="0" fieldPosition="0">
        <references count="1">
          <reference field="4294967294" count="1" selected="0">
            <x v="0"/>
          </reference>
        </references>
      </pivotArea>
    </chartFormat>
    <chartFormat chart="0" format="6" series="1">
      <pivotArea type="data" outline="0" fieldPosition="0">
        <references count="2">
          <reference field="4294967294" count="1" selected="0">
            <x v="0"/>
          </reference>
          <reference field="4" count="1" selected="0">
            <x v="3"/>
          </reference>
        </references>
      </pivotArea>
    </chartFormat>
    <chartFormat chart="0" format="7" series="1">
      <pivotArea type="data" outline="0" fieldPosition="0">
        <references count="2">
          <reference field="4294967294" count="1" selected="0">
            <x v="0"/>
          </reference>
          <reference field="4" count="1" selected="0">
            <x v="4"/>
          </reference>
        </references>
      </pivotArea>
    </chartFormat>
    <chartFormat chart="0" format="8" series="1">
      <pivotArea type="data" outline="0" fieldPosition="0">
        <references count="2">
          <reference field="4294967294" count="1" selected="0">
            <x v="0"/>
          </reference>
          <reference field="4" count="1" selected="0">
            <x v="5"/>
          </reference>
        </references>
      </pivotArea>
    </chartFormat>
    <chartFormat chart="0" format="11" series="1">
      <pivotArea type="data" outline="0" fieldPosition="0">
        <references count="2">
          <reference field="4294967294" count="1" selected="0">
            <x v="0"/>
          </reference>
          <reference field="4" count="1" selected="0">
            <x v="0"/>
          </reference>
        </references>
      </pivotArea>
    </chartFormat>
    <chartFormat chart="0" format="12" series="1">
      <pivotArea type="data" outline="0" fieldPosition="0">
        <references count="2">
          <reference field="4294967294" count="1" selected="0">
            <x v="0"/>
          </reference>
          <reference field="4" count="1" selected="0">
            <x v="1"/>
          </reference>
        </references>
      </pivotArea>
    </chartFormat>
    <chartFormat chart="0" format="13" series="1">
      <pivotArea type="data" outline="0" fieldPosition="0">
        <references count="2">
          <reference field="4294967294" count="1" selected="0">
            <x v="0"/>
          </reference>
          <reference field="4" count="1" selected="0">
            <x v="2"/>
          </reference>
        </references>
      </pivotArea>
    </chartFormat>
    <chartFormat chart="0" format="14" series="1">
      <pivotArea type="data" outline="0" fieldPosition="0">
        <references count="2">
          <reference field="4294967294" count="1" selected="0">
            <x v="0"/>
          </reference>
          <reference field="4" count="1" selected="0">
            <x v="6"/>
          </reference>
        </references>
      </pivotArea>
    </chartFormat>
  </chartFormats>
  <pivotHierarchies count="27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alendar].[CalendarYear].&amp;[2020]"/>
      </members>
    </pivotHierarchy>
    <pivotHierarchy dragToData="1"/>
    <pivotHierarchy dragToData="1"/>
    <pivotHierarchy dragToData="1"/>
    <pivotHierarchy multipleItemSelectionAllowed="1" dragToData="1">
      <members count="1" level="1">
        <member name="[Calendar].[DayOfMonth].&amp;[30]"/>
      </members>
    </pivotHierarchy>
    <pivotHierarchy dragToData="1"/>
    <pivotHierarchy dragToData="1"/>
    <pivotHierarchy dragToData="1"/>
    <pivotHierarchy dragToData="1"/>
    <pivotHierarchy multipleItemSelectionAllowed="1" dragToData="1">
      <members count="1" level="1">
        <member name="[Calendar].[MonthOfYear].&amp;[6]"/>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AgeAsOf].[Age-As-Of Day].&amp;[30]"/>
      </members>
    </pivotHierarchy>
    <pivotHierarchy multipleItemSelectionAllowed="1" dragToData="1">
      <members count="1" level="1">
        <member name="[AgeAsOf].[Age-As-Of Month].&amp;[6]"/>
      </members>
    </pivotHierarchy>
    <pivotHierarchy multipleItemSelectionAllowed="1" dragToData="1">
      <members count="1" level="1">
        <member name="[AgeAsOf].[Age-As-Of Year].&amp;[202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colHierarchiesUsage count="1">
    <colHierarchyUsage hierarchyUsage="15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C510F80B-63DE-4267-81D5-13C33094786E}">
      <x15:pivotTableServerFormats count="1">
        <x15:serverFormat format="#,0.00"/>
      </x15:pivotTableServerFormats>
    </ext>
    <ext xmlns:x15="http://schemas.microsoft.com/office/spreadsheetml/2010/11/main" uri="{44433962-1CF7-4059-B4EE-95C3D5FFCF73}">
      <x15:pivotTableData rowCount="1" columnCount="8" cacheId="1">
        <x15:pivotRow count="8">
          <x15:c>
            <x15:v>20798.179999999993</x15:v>
            <x15:x in="0"/>
          </x15:c>
          <x15:c>
            <x15:v>1567.9099999999999</x15:v>
            <x15:x in="0"/>
          </x15:c>
          <x15:c>
            <x15:v>4258.63</x15:v>
            <x15:x in="0"/>
          </x15:c>
          <x15:c t="e">
            <x15:v/>
            <x15:x in="0"/>
          </x15:c>
          <x15:c t="e">
            <x15:v/>
            <x15:x in="0"/>
          </x15:c>
          <x15:c t="e">
            <x15:v/>
            <x15:x in="0"/>
          </x15:c>
          <x15:c t="e">
            <x15:v/>
            <x15:x in="0"/>
          </x15:c>
          <x15:c>
            <x15:v>26624.719999999998</x15:v>
            <x15:x in="0"/>
          </x15:c>
        </x15:pivotRow>
      </x15:pivotTableData>
    </ext>
    <ext xmlns:x15="http://schemas.microsoft.com/office/spreadsheetml/2010/11/main" uri="{E67621CE-5B39-4880-91FE-76760E9C1902}">
      <x15:pivotTableUISettings>
        <x15:activeTabTopLevelEntity name="[Customers]"/>
        <x15:activeTabTopLevelEntity name="[AgingPeriods]"/>
        <x15:activeTabTopLevelEntity name="[ARDocuments]"/>
        <x15:activeTabTopLevelEntity name="[CutOff]"/>
        <x15:activeTabTopLevelEntity name="[AgeAsOf]"/>
        <x15:activeTabTopLevelEntity name="[DocumentType]"/>
        <x15:activeTabTopLevelEntity name="[Customer Group]"/>
        <x15:activeTabTopLevelEntity name="[TransactionType]"/>
      </x15:pivotTableUISettings>
    </ext>
  </extLst>
</pivotTableDefinition>
</file>

<file path=xl/pivotTables/pivotTable5.xml><?xml version="1.0" encoding="utf-8"?>
<pivotTableDefinition xmlns="http://schemas.openxmlformats.org/spreadsheetml/2006/main" name="AR Statistics" cacheId="37" applyNumberFormats="0" applyBorderFormats="0" applyFontFormats="0" applyPatternFormats="0" applyAlignmentFormats="0" applyWidthHeightFormats="1" dataCaption="Values" tag="79bdef7e-8372-4ff0-a165-a5fa47d8b397" updatedVersion="5" minRefreshableVersion="3" subtotalHiddenItems="1" itemPrintTitles="1" createdVersion="5" indent="0" outline="1" outlineData="1" multipleFieldFilters="0" rowHeaderCaption="AR">
  <location ref="A21:I30" firstHeaderRow="0" firstDataRow="1" firstDataCol="1"/>
  <pivotFields count="12">
    <pivotField axis="axisRow" allDrilled="1" showAll="0" dataSourceSort="1" defaultAttributeDrillState="1">
      <items count="9">
        <item x="0"/>
        <item x="1"/>
        <item x="2"/>
        <item x="3"/>
        <item x="4"/>
        <item x="5"/>
        <item x="6"/>
        <item x="7"/>
        <item t="default"/>
      </items>
    </pivotField>
    <pivotField dataField="1" showAll="0"/>
    <pivotField dataField="1" showAll="0"/>
    <pivotField dataField="1" showAll="0"/>
    <pivotField dataField="1" showAll="0"/>
    <pivotField allDrilled="1" showAll="0" dataSourceSort="1" defaultAttributeDrillState="1"/>
    <pivotField allDrilled="1" showAll="0" dataSourceSort="1" defaultAttributeDrillState="1"/>
    <pivotField allDrilled="1" showAll="0" dataSourceSort="1" defaultAttributeDrillState="1"/>
    <pivotField dataField="1" showAll="0"/>
    <pivotField dataField="1" showAll="0"/>
    <pivotField dataField="1" showAll="0"/>
    <pivotField dataField="1" showAll="0"/>
  </pivotFields>
  <rowFields count="1">
    <field x="0"/>
  </rowFields>
  <rowItems count="9">
    <i>
      <x/>
    </i>
    <i>
      <x v="1"/>
    </i>
    <i>
      <x v="2"/>
    </i>
    <i>
      <x v="3"/>
    </i>
    <i>
      <x v="4"/>
    </i>
    <i>
      <x v="5"/>
    </i>
    <i>
      <x v="6"/>
    </i>
    <i>
      <x v="7"/>
    </i>
    <i t="grand">
      <x/>
    </i>
  </rowItems>
  <colFields count="1">
    <field x="-2"/>
  </colFields>
  <colItems count="8">
    <i>
      <x/>
    </i>
    <i i="1">
      <x v="1"/>
    </i>
    <i i="2">
      <x v="2"/>
    </i>
    <i i="3">
      <x v="3"/>
    </i>
    <i i="4">
      <x v="4"/>
    </i>
    <i i="5">
      <x v="5"/>
    </i>
    <i i="6">
      <x v="6"/>
    </i>
    <i i="7">
      <x v="7"/>
    </i>
  </colItems>
  <dataFields count="8">
    <dataField name="Transaction Amount ($)" fld="2" subtotal="count" baseField="0" baseItem="0"/>
    <dataField name="Transaction Count" fld="3" subtotal="count" baseField="0" baseItem="0"/>
    <dataField name="Paid Invoice Amount ($)" fld="1" subtotal="count" baseField="0" baseItem="0"/>
    <dataField name="Paid Invoice Count" fld="4" subtotal="count" baseField="0" baseItem="0"/>
    <dataField name="Transaction Amt YTD ($)" fld="8" subtotal="count" baseField="0" baseItem="0"/>
    <dataField name="Transaction Count YTD" fld="9" subtotal="count" baseField="0" baseItem="0"/>
    <dataField name="Paid Invoice Amt YTD ($)" fld="10" subtotal="count" baseField="0" baseItem="0"/>
    <dataField name="Paid Invoice Count YTD" fld="11" subtotal="count" baseField="0" baseItem="0"/>
  </dataFields>
  <formats count="16">
    <format dxfId="155">
      <pivotArea field="0" type="button" dataOnly="0" labelOnly="1" outline="0" axis="axisRow" fieldPosition="0"/>
    </format>
    <format dxfId="154">
      <pivotArea dataOnly="0" labelOnly="1" outline="0" fieldPosition="0">
        <references count="1">
          <reference field="4294967294" count="4">
            <x v="0"/>
            <x v="1"/>
            <x v="2"/>
            <x v="3"/>
          </reference>
        </references>
      </pivotArea>
    </format>
    <format dxfId="153">
      <pivotArea field="0" type="button" dataOnly="0" labelOnly="1" outline="0" axis="axisRow" fieldPosition="0"/>
    </format>
    <format dxfId="152">
      <pivotArea dataOnly="0" labelOnly="1" outline="0" fieldPosition="0">
        <references count="1">
          <reference field="4294967294" count="4">
            <x v="0"/>
            <x v="1"/>
            <x v="2"/>
            <x v="3"/>
          </reference>
        </references>
      </pivotArea>
    </format>
    <format dxfId="151">
      <pivotArea field="0" type="button" dataOnly="0" labelOnly="1" outline="0" axis="axisRow" fieldPosition="0"/>
    </format>
    <format dxfId="150">
      <pivotArea dataOnly="0" labelOnly="1" outline="0" fieldPosition="0">
        <references count="1">
          <reference field="4294967294" count="1">
            <x v="1"/>
          </reference>
        </references>
      </pivotArea>
    </format>
    <format dxfId="149">
      <pivotArea dataOnly="0" labelOnly="1" outline="0" fieldPosition="0">
        <references count="1">
          <reference field="4294967294" count="1">
            <x v="4"/>
          </reference>
        </references>
      </pivotArea>
    </format>
    <format dxfId="148">
      <pivotArea dataOnly="0" labelOnly="1" outline="0" fieldPosition="0">
        <references count="1">
          <reference field="4294967294" count="1">
            <x v="5"/>
          </reference>
        </references>
      </pivotArea>
    </format>
    <format dxfId="147">
      <pivotArea dataOnly="0" labelOnly="1" outline="0" fieldPosition="0">
        <references count="1">
          <reference field="4294967294" count="1">
            <x v="3"/>
          </reference>
        </references>
      </pivotArea>
    </format>
    <format dxfId="146">
      <pivotArea collapsedLevelsAreSubtotals="1" fieldPosition="0">
        <references count="2">
          <reference field="4294967294" count="1" selected="0">
            <x v="3"/>
          </reference>
          <reference field="0" count="1">
            <x v="1"/>
          </reference>
        </references>
      </pivotArea>
    </format>
    <format dxfId="145">
      <pivotArea collapsedLevelsAreSubtotals="1" fieldPosition="0">
        <references count="2">
          <reference field="4294967294" count="1" selected="0">
            <x v="3"/>
          </reference>
          <reference field="0" count="1">
            <x v="5"/>
          </reference>
        </references>
      </pivotArea>
    </format>
    <format dxfId="144">
      <pivotArea dataOnly="0" outline="0" fieldPosition="0">
        <references count="1">
          <reference field="4294967294" count="1">
            <x v="4"/>
          </reference>
        </references>
      </pivotArea>
    </format>
    <format dxfId="143">
      <pivotArea dataOnly="0" labelOnly="1" outline="0" fieldPosition="0">
        <references count="1">
          <reference field="4294967294" count="1">
            <x v="6"/>
          </reference>
        </references>
      </pivotArea>
    </format>
    <format dxfId="142">
      <pivotArea dataOnly="0" labelOnly="1" outline="0" fieldPosition="0">
        <references count="1">
          <reference field="4294967294" count="1">
            <x v="7"/>
          </reference>
        </references>
      </pivotArea>
    </format>
    <format dxfId="141">
      <pivotArea field="0" type="button" dataOnly="0" labelOnly="1" outline="0" axis="axisRow" fieldPosition="0"/>
    </format>
    <format dxfId="140">
      <pivotArea field="0" type="button" dataOnly="0" labelOnly="1" outline="0" axis="axisRow" fieldPosition="0"/>
    </format>
  </formats>
  <pivotHierarchies count="27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alendar].[CalendarYear].&amp;[2020]"/>
      </members>
    </pivotHierarchy>
    <pivotHierarchy dragToData="1"/>
    <pivotHierarchy dragToData="1"/>
    <pivotHierarchy dragToData="1"/>
    <pivotHierarchy multipleItemSelectionAllowed="1" dragToData="1">
      <members count="1" level="1">
        <member name="[Calendar].[DayOfMonth].&amp;[29]"/>
      </members>
    </pivotHierarchy>
    <pivotHierarchy dragToData="1"/>
    <pivotHierarchy dragToData="1"/>
    <pivotHierarchy dragToData="1"/>
    <pivotHierarchy dragToData="1"/>
    <pivotHierarchy multipleItemSelectionAllowed="1" dragToData="1">
      <members count="1" level="1">
        <member name="[Calendar].[MonthOfYear].&amp;[6]"/>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Transaction Amount ($)"/>
    <pivotHierarchy dragToRow="0" dragToCol="0" dragToPage="0" dragToData="1" caption="AP Transaction Amount"/>
    <pivotHierarchy dragToRow="0" dragToCol="0" dragToPage="0" dragToData="1" caption="Paid Invoice Amount ($)"/>
    <pivotHierarchy dragToRow="0" dragToCol="0" dragToPage="0" dragToData="1" caption="Transaction Count"/>
    <pivotHierarchy dragToRow="0" dragToCol="0" dragToPage="0" dragToData="1" caption="Paid Invoice Count"/>
    <pivotHierarchy dragToRow="0" dragToCol="0" dragToPage="0" dragToData="1" caption="Transaction Amt YTD ($)"/>
    <pivotHierarchy dragToRow="0" dragToCol="0" dragToPage="0" dragToData="1" caption="Transaction Count YTD"/>
    <pivotHierarchy dragToRow="0" dragToCol="0" dragToPage="0" dragToData="1" caption="Paid Invoice Amt YTD ($)"/>
    <pivotHierarchy dragToRow="0" dragToCol="0" dragToPage="0" dragToData="1" caption="Paid Invoice Count YT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3" showRowHeaders="1" showColHeaders="1" showRowStripes="0" showColStripes="0" showLastColumn="1"/>
  <rowHierarchiesUsage count="1">
    <rowHierarchyUsage hierarchyUsage="10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ocumentType]"/>
        <x15:activeTabTopLevelEntity name="[Calendar]"/>
        <x15:activeTabTopLevelEntity name="[ARDocuments]"/>
        <x15:activeTabTopLevelEntity name="[APDocuments]"/>
        <x15:activeTabTopLevelEntity name="[Customers]"/>
        <x15:activeTabTopLevelEntity name="[ARReceipts]"/>
        <x15:activeTabTopLevelEntity name="[Customer Group]"/>
      </x15:pivotTableUISettings>
    </ext>
  </extLst>
</pivotTableDefinition>
</file>

<file path=xl/pivotTables/pivotTable6.xml><?xml version="1.0" encoding="utf-8"?>
<pivotTableDefinition xmlns="http://schemas.openxmlformats.org/spreadsheetml/2006/main" name="AP Statistics" cacheId="46" applyNumberFormats="0" applyBorderFormats="0" applyFontFormats="0" applyPatternFormats="0" applyAlignmentFormats="0" applyWidthHeightFormats="1" dataCaption="Values" tag="308d870c-82a7-4ed6-a344-2185f0ed34ec" updatedVersion="5" minRefreshableVersion="3" subtotalHiddenItems="1" itemPrintTitles="1" createdVersion="5" indent="0" outline="1" outlineData="1" multipleFieldFilters="0" rowHeaderCaption="AP">
  <location ref="K21:S28" firstHeaderRow="0" firstDataRow="1" firstDataCol="1"/>
  <pivotFields count="11">
    <pivotField axis="axisRow" allDrilled="1" showAll="0" dataSourceSort="1" defaultAttributeDrillState="1">
      <items count="7">
        <item x="0"/>
        <item x="1"/>
        <item x="2"/>
        <item x="3"/>
        <item x="4"/>
        <item x="5"/>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allDrilled="1" showAll="0" dataSourceSort="1" defaultAttributeDrillState="1"/>
    <pivotField allDrilled="1" showAll="0" dataSourceSort="1" defaultAttributeDrillState="1"/>
  </pivotFields>
  <rowFields count="1">
    <field x="0"/>
  </rowFields>
  <rowItems count="7">
    <i>
      <x/>
    </i>
    <i>
      <x v="1"/>
    </i>
    <i>
      <x v="2"/>
    </i>
    <i>
      <x v="3"/>
    </i>
    <i>
      <x v="4"/>
    </i>
    <i>
      <x v="5"/>
    </i>
    <i t="grand">
      <x/>
    </i>
  </rowItems>
  <colFields count="1">
    <field x="-2"/>
  </colFields>
  <colItems count="8">
    <i>
      <x/>
    </i>
    <i i="1">
      <x v="1"/>
    </i>
    <i i="2">
      <x v="2"/>
    </i>
    <i i="3">
      <x v="3"/>
    </i>
    <i i="4">
      <x v="4"/>
    </i>
    <i i="5">
      <x v="5"/>
    </i>
    <i i="6">
      <x v="6"/>
    </i>
    <i i="7">
      <x v="7"/>
    </i>
  </colItems>
  <dataFields count="8">
    <dataField name="Transaction Amount ($)" fld="1" subtotal="count" baseField="0" baseItem="0"/>
    <dataField name="Transaction Count" fld="2" subtotal="count" baseField="0" baseItem="0"/>
    <dataField name="Paid Invoice Amount ($)" fld="3" subtotal="count" baseField="0" baseItem="0"/>
    <dataField name="Paid Invoice Count" fld="4" subtotal="count" baseField="0" baseItem="0"/>
    <dataField name="Transaction Amt YTD ($)" fld="6" subtotal="count" baseField="0" baseItem="0"/>
    <dataField name="Transaction Count YTD" fld="7" subtotal="count" baseField="0" baseItem="0"/>
    <dataField name="Paid Invoice Amt YTD ($)" fld="5" subtotal="count" baseField="0" baseItem="0"/>
    <dataField name="Paid Invoice Count YTD" fld="8" subtotal="count" baseField="0" baseItem="0"/>
  </dataFields>
  <formats count="7">
    <format dxfId="162">
      <pivotArea dataOnly="0" labelOnly="1" outline="0" fieldPosition="0">
        <references count="1">
          <reference field="4294967294" count="1">
            <x v="0"/>
          </reference>
        </references>
      </pivotArea>
    </format>
    <format dxfId="161">
      <pivotArea dataOnly="0" labelOnly="1" outline="0" fieldPosition="0">
        <references count="1">
          <reference field="4294967294" count="7">
            <x v="1"/>
            <x v="2"/>
            <x v="3"/>
            <x v="4"/>
            <x v="5"/>
            <x v="6"/>
            <x v="7"/>
          </reference>
        </references>
      </pivotArea>
    </format>
    <format dxfId="160">
      <pivotArea field="0" type="button" dataOnly="0" labelOnly="1" outline="0" axis="axisRow" fieldPosition="0"/>
    </format>
    <format dxfId="159">
      <pivotArea dataOnly="0" outline="0" fieldPosition="0">
        <references count="1">
          <reference field="4294967294" count="1">
            <x v="3"/>
          </reference>
        </references>
      </pivotArea>
    </format>
    <format dxfId="158">
      <pivotArea field="0" type="button" dataOnly="0" labelOnly="1" outline="0" axis="axisRow" fieldPosition="0"/>
    </format>
    <format dxfId="157">
      <pivotArea field="0" type="button" dataOnly="0" labelOnly="1" outline="0" axis="axisRow" fieldPosition="0"/>
    </format>
    <format dxfId="156">
      <pivotArea field="0" type="button" dataOnly="0" labelOnly="1" outline="0" axis="axisRow" fieldPosition="0"/>
    </format>
  </formats>
  <pivotHierarchies count="27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alendar].[CalendarYear].&amp;[2020]"/>
      </members>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alendar].[MonthOfYear].&amp;[6]"/>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Transaction Amount ($)"/>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Transaction Count"/>
    <pivotHierarchy dragToRow="0" dragToCol="0" dragToPage="0" dragToData="1" caption="Paid Invoice Amount ($)"/>
    <pivotHierarchy dragToRow="0" dragToCol="0" dragToPage="0" dragToData="1" caption="Paid Invoice Count"/>
    <pivotHierarchy dragToRow="0" dragToCol="0" dragToPage="0" dragToData="1" caption="Paid Invoice Amt YTD ($)"/>
    <pivotHierarchy dragToRow="0" dragToCol="0" dragToPage="0" dragToData="1" caption="Transaction Amt YTD ($)"/>
    <pivotHierarchy dragToRow="0" dragToCol="0" dragToPage="0" dragToData="1" caption="Transaction Count YTD"/>
    <pivotHierarchy dragToRow="0" dragToCol="0" dragToPage="0" dragToData="1" caption="Paid Invoice Count YTD"/>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3" showRowHeaders="1" showColHeaders="1" showRowStripes="0" showColStripes="0" showLastColumn="1"/>
  <rowHierarchiesUsage count="1">
    <rowHierarchyUsage hierarchyUsage="10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DocumentType]"/>
        <x15:activeTabTopLevelEntity name="[APDocuments]"/>
        <x15:activeTabTopLevelEntity name="[Calendar]"/>
        <x15:activeTabTopLevelEntity name="[Vendor Group]"/>
        <x15:activeTabTopLevelEntity name="[Vendor]"/>
        <x15:activeTabTopLevelEntity name="[APPayments]"/>
      </x15:pivotTableUISettings>
    </ext>
  </extLst>
</pivotTableDefinition>
</file>

<file path=xl/pivotTables/pivotTable7.xml><?xml version="1.0" encoding="utf-8"?>
<pivotTableDefinition xmlns="http://schemas.openxmlformats.org/spreadsheetml/2006/main" name="ARAgingReport" cacheId="43" applyNumberFormats="0" applyBorderFormats="0" applyFontFormats="0" applyPatternFormats="0" applyAlignmentFormats="0" applyWidthHeightFormats="1" dataCaption="Values" tag="b9ec3c0d-4a55-46c6-ace0-799a69869734" updatedVersion="5" minRefreshableVersion="3" subtotalHiddenItems="1" itemPrintTitles="1" createdVersion="5" indent="0" showEmptyCol="1" compact="0" compactData="0" multipleFieldFilters="0">
  <location ref="B18:M40" firstHeaderRow="1" firstDataRow="2" firstDataCol="4"/>
  <pivotFields count="13">
    <pivotField axis="axisRow" compact="0" allDrilled="1" outline="0" showAll="0" dataSourceSort="1">
      <items count="19">
        <item x="0" e="0"/>
        <item x="1" e="0"/>
        <item x="2" e="0"/>
        <item x="3" e="0"/>
        <item x="4" e="0"/>
        <item x="5" e="0"/>
        <item x="6" e="0"/>
        <item x="7" e="0"/>
        <item x="8" e="0"/>
        <item x="9" e="0"/>
        <item x="10" e="0"/>
        <item x="11" e="0"/>
        <item x="12" e="0"/>
        <item x="13" e="0"/>
        <item x="14" e="0"/>
        <item x="15" e="0"/>
        <item x="16" e="0"/>
        <item x="17" e="0"/>
        <item t="default"/>
      </items>
    </pivotField>
    <pivotField axis="axisRow" compact="0" allDrilled="1" outline="0" showAll="0" dataSourceSort="1" defaultSubtotal="0" defaultAttributeDrillState="1">
      <items count="1">
        <item x="0"/>
      </items>
    </pivotField>
    <pivotField compact="0" allDrilled="1" outline="0" showAll="0" dataSourceSort="1" defaultAttributeDrillState="1"/>
    <pivotField compact="0" allDrilled="1" outline="0" showAll="0" dataSourceSort="1" defaultAttributeDrillState="1"/>
    <pivotField compact="0" allDrilled="1" outline="0" showAll="0" dataSourceSort="1" defaultAttributeDrillState="1"/>
    <pivotField dataField="1" compact="0" outline="0" showAll="0"/>
    <pivotField axis="axisCol" compact="0" allDrilled="1" outline="0" showAll="0" dataSourceSort="1" defaultAttributeDrillState="1">
      <items count="8">
        <item x="0"/>
        <item x="1"/>
        <item x="2"/>
        <item x="3"/>
        <item x="4"/>
        <item x="5"/>
        <item x="6"/>
        <item t="default"/>
      </items>
    </pivotField>
    <pivotField axis="axisRow" compact="0" allDrilled="1" outline="0" showAll="0" sortType="ascending" defaultSubtotal="0" defaultAttributeDrillState="1">
      <items count="1">
        <item x="0"/>
      </items>
    </pivotField>
    <pivotField axis="axisRow" compact="0" allDrilled="1" outline="0" showAll="0" sortType="descending" defaultAttributeDrillState="1">
      <items count="3">
        <item x="1"/>
        <item x="0"/>
        <item t="default"/>
      </items>
    </pivotField>
    <pivotField compact="0" allDrilled="1" outline="0" showAll="0" dataSourceSort="1" defaultAttributeDrillState="1"/>
    <pivotField compact="0" allDrilled="1" outline="0" showAll="0" dataSourceSort="1" defaultAttributeDrillState="1"/>
    <pivotField compact="0" allDrilled="1" outline="0" showAll="0" dataSourceSort="1" defaultAttributeDrillState="1"/>
    <pivotField compact="0" allDrilled="1" outline="0" showAll="0" dataSourceSort="1" defaultAttributeDrillState="1"/>
  </pivotFields>
  <rowFields count="4">
    <field x="8"/>
    <field x="0"/>
    <field x="1"/>
    <field x="7"/>
  </rowFields>
  <rowItems count="21">
    <i>
      <x/>
      <x v="15"/>
    </i>
    <i r="1">
      <x v="16"/>
    </i>
    <i r="1">
      <x v="17"/>
    </i>
    <i t="default">
      <x/>
    </i>
    <i>
      <x v="1"/>
      <x/>
    </i>
    <i r="1">
      <x v="1"/>
    </i>
    <i r="1">
      <x v="2"/>
    </i>
    <i r="1">
      <x v="3"/>
    </i>
    <i r="1">
      <x v="4"/>
    </i>
    <i r="1">
      <x v="5"/>
    </i>
    <i r="1">
      <x v="6"/>
    </i>
    <i r="1">
      <x v="7"/>
    </i>
    <i r="1">
      <x v="8"/>
    </i>
    <i r="1">
      <x v="9"/>
    </i>
    <i r="1">
      <x v="10"/>
    </i>
    <i r="1">
      <x v="11"/>
    </i>
    <i r="1">
      <x v="12"/>
    </i>
    <i r="1">
      <x v="13"/>
    </i>
    <i r="1">
      <x v="14"/>
    </i>
    <i t="default">
      <x v="1"/>
    </i>
    <i t="grand">
      <x/>
    </i>
  </rowItems>
  <colFields count="1">
    <field x="6"/>
  </colFields>
  <colItems count="8">
    <i>
      <x/>
    </i>
    <i>
      <x v="1"/>
    </i>
    <i>
      <x v="2"/>
    </i>
    <i>
      <x v="3"/>
    </i>
    <i>
      <x v="4"/>
    </i>
    <i>
      <x v="5"/>
    </i>
    <i>
      <x v="6"/>
    </i>
    <i t="grand">
      <x/>
    </i>
  </colItems>
  <dataFields count="1">
    <dataField fld="5" subtotal="count" baseField="0" baseItem="0"/>
  </dataFields>
  <formats count="2">
    <format dxfId="138">
      <pivotArea dataOnly="0" labelOnly="1" outline="0" fieldPosition="0">
        <references count="1">
          <reference field="6" count="6">
            <x v="1"/>
            <x v="2"/>
            <x v="3"/>
            <x v="4"/>
            <x v="5"/>
            <x v="6"/>
          </reference>
        </references>
      </pivotArea>
    </format>
    <format dxfId="137">
      <pivotArea dataOnly="0" labelOnly="1" grandCol="1" outline="0" fieldPosition="0"/>
    </format>
  </formats>
  <pivotHierarchies count="27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alendar].[CalendarYear].&amp;[2020]"/>
      </members>
    </pivotHierarchy>
    <pivotHierarchy dragToData="1"/>
    <pivotHierarchy dragToData="1"/>
    <pivotHierarchy dragToData="1"/>
    <pivotHierarchy multipleItemSelectionAllowed="1" dragToData="1">
      <members count="1" level="1">
        <member name="[Calendar].[DayOfMonth].&amp;[30]"/>
      </members>
    </pivotHierarchy>
    <pivotHierarchy dragToData="1"/>
    <pivotHierarchy dragToData="1"/>
    <pivotHierarchy dragToData="1"/>
    <pivotHierarchy dragToData="1"/>
    <pivotHierarchy multipleItemSelectionAllowed="1" dragToData="1">
      <members count="1" level="1">
        <member name="[Calendar].[MonthOfYear].&amp;[6]"/>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Vendor Group].[Description].&amp;[Service Purchases]"/>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AgeAsOf].[Age-As-Of Day].&amp;[30]"/>
      </members>
    </pivotHierarchy>
    <pivotHierarchy multipleItemSelectionAllowed="1" dragToData="1">
      <members count="1" level="1">
        <member name="[AgeAsOf].[Age-As-Of Month].&amp;[6]"/>
      </members>
    </pivotHierarchy>
    <pivotHierarchy multipleItemSelectionAllowed="1" dragToData="1">
      <members count="1" level="1">
        <member name="[AgeAsOf].[Age-As-Of Year].&amp;[202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Document Amount"/>
    <pivotHierarchy dragToRow="0" dragToCol="0" dragToPage="0" dragToData="1" caption="Payment Amount"/>
    <pivotHierarchy dragToRow="0" dragToCol="0" dragToPage="0" dragToData="1" caption="Document Balanc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4" showRowHeaders="1" showColHeaders="1" showRowStripes="0" showColStripes="0" showLastColumn="1"/>
  <rowHierarchiesUsage count="4">
    <rowHierarchyUsage hierarchyUsage="99"/>
    <rowHierarchyUsage hierarchyUsage="96"/>
    <rowHierarchyUsage hierarchyUsage="35"/>
    <rowHierarchyUsage hierarchyUsage="34"/>
  </rowHierarchiesUsage>
  <colHierarchiesUsage count="1">
    <colHierarchyUsage hierarchyUsage="15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ustomers]"/>
        <x15:activeTabTopLevelEntity name="[ARDocuments]"/>
        <x15:activeTabTopLevelEntity name="[Calendar]"/>
        <x15:activeTabTopLevelEntity name="[ARReceipts]"/>
        <x15:activeTabTopLevelEntity name="[AgeAsOf]"/>
        <x15:activeTabTopLevelEntity name="[AgingPeriods]"/>
        <x15:activeTabTopLevelEntity name="[Customer Group]"/>
        <x15:activeTabTopLevelEntity name="[DocumentType]"/>
        <x15:activeTabTopLevelEntity name="[TransactionType]"/>
      </x15:pivotTableUISettings>
    </ext>
  </extLst>
</pivotTableDefinition>
</file>

<file path=xl/pivotTables/pivotTable8.xml><?xml version="1.0" encoding="utf-8"?>
<pivotTableDefinition xmlns="http://schemas.openxmlformats.org/spreadsheetml/2006/main" name="APAgingReport" cacheId="40" applyNumberFormats="0" applyBorderFormats="0" applyFontFormats="0" applyPatternFormats="0" applyAlignmentFormats="0" applyWidthHeightFormats="1" dataCaption="Values" tag="0a10e2ee-89e2-49eb-acdd-922794f50409" updatedVersion="5" minRefreshableVersion="3" subtotalHiddenItems="1" itemPrintTitles="1" createdVersion="5" indent="0" showEmptyCol="1" compact="0" compactData="0" multipleFieldFilters="0">
  <location ref="B18:O55" firstHeaderRow="1" firstDataRow="2" firstDataCol="6"/>
  <pivotFields count="14">
    <pivotField axis="axisRow" compact="0" allDrilled="1" outline="0" showAll="0" dataSourceSort="1">
      <items count="23">
        <item x="0" e="0"/>
        <item x="1"/>
        <item x="2" e="0"/>
        <item x="3" e="0"/>
        <item x="4" e="0"/>
        <item x="5" e="0"/>
        <item x="6" e="0"/>
        <item x="7" e="0"/>
        <item x="8" e="0"/>
        <item x="9" e="0"/>
        <item x="10" e="0"/>
        <item x="11" e="0"/>
        <item x="12" e="0"/>
        <item x="13" e="0"/>
        <item x="14" e="0"/>
        <item x="15" e="0"/>
        <item x="16" e="0"/>
        <item x="17" e="0"/>
        <item x="18" e="0"/>
        <item x="19" e="0"/>
        <item x="20" e="0"/>
        <item x="21" e="0"/>
        <item t="default"/>
      </items>
    </pivotField>
    <pivotField compact="0" allDrilled="1" outline="0" showAll="0" dataSourceSort="1" defaultAttributeDrillState="1"/>
    <pivotField compact="0" allDrilled="1" outline="0" showAll="0" dataSourceSort="1" defaultAttributeDrillState="1"/>
    <pivotField compact="0" allDrilled="1" outline="0" showAll="0" dataSourceSort="1" defaultAttributeDrillState="1"/>
    <pivotField axis="axisRow" compact="0" allDrilled="1" outline="0" showAll="0" dataSourceSort="1" defaultSubtotal="0" defaultAttributeDrillState="1">
      <items count="7">
        <item x="0"/>
        <item x="1"/>
        <item x="2"/>
        <item x="3"/>
        <item x="4"/>
        <item x="5"/>
        <item x="6"/>
      </items>
    </pivotField>
    <pivotField axis="axisCol" compact="0" allDrilled="1" outline="0" showAll="0" dataSourceSort="1" defaultAttributeDrillState="1">
      <items count="8">
        <item x="0"/>
        <item x="1"/>
        <item x="2"/>
        <item x="3"/>
        <item x="4"/>
        <item x="5"/>
        <item x="6"/>
        <item t="default"/>
      </items>
    </pivotField>
    <pivotField axis="axisRow" compact="0" allDrilled="1" outline="0" showAll="0" dataSourceSort="1" defaultSubtotal="0" defaultAttributeDrillState="1">
      <items count="5">
        <item x="0"/>
        <item x="1"/>
        <item x="2"/>
        <item x="3"/>
        <item x="4"/>
      </items>
    </pivotField>
    <pivotField axis="axisRow" compact="0" allDrilled="1" outline="0" showAll="0" dataSourceSort="1" defaultAttributeDrillState="1">
      <items count="5">
        <item x="0"/>
        <item x="1"/>
        <item x="2"/>
        <item x="3"/>
        <item t="default"/>
      </items>
    </pivotField>
    <pivotField compact="0" allDrilled="1" outline="0" showAll="0" dataSourceSort="1" defaultAttributeDrillState="1"/>
    <pivotField compact="0" allDrilled="1" outline="0" showAll="0" dataSourceSort="1" defaultAttributeDrillState="1"/>
    <pivotField compact="0" allDrilled="1" outline="0" showAll="0" dataSourceSort="1" defaultAttributeDrillState="1"/>
    <pivotField axis="axisRow" compact="0" allDrilled="1" outline="0" showAll="0" dataSourceSort="1" defaultAttributeDrillState="1">
      <items count="4">
        <item x="0"/>
        <item x="1"/>
        <item x="2"/>
        <item t="default"/>
      </items>
    </pivotField>
    <pivotField axis="axisRow" compact="0" allDrilled="1" outline="0" showAll="0" dataSourceSort="1" defaultSubtotal="0" defaultAttributeDrillState="1">
      <items count="7">
        <item x="0"/>
        <item x="1"/>
        <item x="2"/>
        <item x="3"/>
        <item x="4"/>
        <item x="5"/>
        <item x="6"/>
      </items>
    </pivotField>
    <pivotField dataField="1" compact="0" outline="0" showAll="0"/>
  </pivotFields>
  <rowFields count="6">
    <field x="7"/>
    <field x="0"/>
    <field x="4"/>
    <field x="6"/>
    <field x="12"/>
    <field x="11"/>
  </rowFields>
  <rowItems count="36">
    <i>
      <x/>
      <x/>
    </i>
    <i t="default">
      <x/>
    </i>
    <i>
      <x v="1"/>
      <x v="1"/>
      <x/>
      <x/>
      <x/>
      <x/>
    </i>
    <i r="2">
      <x v="1"/>
      <x v="1"/>
      <x/>
      <x/>
    </i>
    <i r="2">
      <x v="2"/>
      <x v="2"/>
      <x v="1"/>
      <x/>
    </i>
    <i r="2">
      <x v="3"/>
      <x v="3"/>
      <x v="2"/>
      <x/>
    </i>
    <i r="4">
      <x v="3"/>
      <x v="1"/>
    </i>
    <i r="4">
      <x v="4"/>
      <x v="2"/>
    </i>
    <i r="2">
      <x v="4"/>
      <x v="4"/>
      <x v="5"/>
      <x/>
    </i>
    <i r="2">
      <x v="5"/>
      <x v="4"/>
      <x v="5"/>
      <x/>
    </i>
    <i r="2">
      <x v="6"/>
      <x v="3"/>
      <x v="6"/>
      <x/>
    </i>
    <i t="default" r="1">
      <x v="1"/>
    </i>
    <i r="1">
      <x v="2"/>
    </i>
    <i r="1">
      <x v="3"/>
    </i>
    <i r="1">
      <x v="4"/>
    </i>
    <i r="1">
      <x v="5"/>
    </i>
    <i r="1">
      <x v="6"/>
    </i>
    <i r="1">
      <x v="7"/>
    </i>
    <i r="1">
      <x v="8"/>
    </i>
    <i r="1">
      <x v="9"/>
    </i>
    <i r="1">
      <x v="10"/>
    </i>
    <i r="1">
      <x v="11"/>
    </i>
    <i r="1">
      <x v="12"/>
    </i>
    <i r="1">
      <x v="13"/>
    </i>
    <i r="1">
      <x v="14"/>
    </i>
    <i t="default">
      <x v="1"/>
    </i>
    <i>
      <x v="2"/>
      <x v="15"/>
    </i>
    <i r="1">
      <x v="16"/>
    </i>
    <i r="1">
      <x v="17"/>
    </i>
    <i t="default">
      <x v="2"/>
    </i>
    <i>
      <x v="3"/>
      <x v="18"/>
    </i>
    <i r="1">
      <x v="19"/>
    </i>
    <i r="1">
      <x v="20"/>
    </i>
    <i r="1">
      <x v="21"/>
    </i>
    <i t="default">
      <x v="3"/>
    </i>
    <i t="grand">
      <x/>
    </i>
  </rowItems>
  <colFields count="1">
    <field x="5"/>
  </colFields>
  <colItems count="8">
    <i>
      <x/>
    </i>
    <i>
      <x v="1"/>
    </i>
    <i>
      <x v="2"/>
    </i>
    <i>
      <x v="3"/>
    </i>
    <i>
      <x v="4"/>
    </i>
    <i>
      <x v="5"/>
    </i>
    <i>
      <x v="6"/>
    </i>
    <i t="grand">
      <x/>
    </i>
  </colItems>
  <dataFields count="1">
    <dataField fld="13" subtotal="count" baseField="0" baseItem="0"/>
  </dataFields>
  <pivotHierarchies count="279">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Calendar].[CalendarYear].&amp;[2020]"/>
      </members>
    </pivotHierarchy>
    <pivotHierarchy dragToData="1"/>
    <pivotHierarchy dragToData="1"/>
    <pivotHierarchy dragToData="1"/>
    <pivotHierarchy multipleItemSelectionAllowed="1" dragToData="1">
      <members count="1" level="1">
        <member name="[Calendar].[DayOfMonth].&amp;[30]"/>
      </members>
    </pivotHierarchy>
    <pivotHierarchy dragToData="1"/>
    <pivotHierarchy dragToData="1"/>
    <pivotHierarchy dragToData="1"/>
    <pivotHierarchy dragToData="1"/>
    <pivotHierarchy multipleItemSelectionAllowed="1" dragToData="1">
      <members count="1" level="1">
        <member name="[Calendar].[MonthOfYear].&amp;[6]"/>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multipleItemSelectionAllowed="1" dragToData="1"/>
    <pivotHierarchy dragToData="1"/>
    <pivotHierarchy multipleItemSelectionAllowed="1"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AgeAsOf].[Age-As-Of Day].&amp;[30]"/>
      </members>
    </pivotHierarchy>
    <pivotHierarchy multipleItemSelectionAllowed="1" dragToData="1">
      <members count="1" level="1">
        <member name="[AgeAsOf].[Age-As-Of Month].&amp;[6]"/>
      </members>
    </pivotHierarchy>
    <pivotHierarchy multipleItemSelectionAllowed="1" dragToData="1">
      <members count="1" level="1">
        <member name="[AgeAsOf].[Age-As-Of Year].&amp;[202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AP Payment Amount"/>
    <pivotHierarchy dragToRow="0" dragToCol="0" dragToPage="0" dragToData="1" caption="AP Document Balance"/>
    <pivotHierarchy dragToRow="0" dragToCol="0" dragToPage="0" dragToData="1" caption="AP Aged Balance"/>
    <pivotHierarchy dragToRow="0" dragToCol="0" dragToPage="0" dragToData="1" caption="AP MATInvoice"/>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AP Aged Cash Requiremen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4" showRowHeaders="1" showColHeaders="1" showRowStripes="0" showColStripes="0" showLastColumn="1"/>
  <rowHierarchiesUsage count="6">
    <rowHierarchyUsage hierarchyUsage="129"/>
    <rowHierarchyUsage hierarchyUsage="135"/>
    <rowHierarchyUsage hierarchyUsage="4"/>
    <rowHierarchyUsage hierarchyUsage="3"/>
    <rowHierarchyUsage hierarchyUsage="5"/>
    <rowHierarchyUsage hierarchyUsage="8"/>
  </rowHierarchiesUsage>
  <colHierarchiesUsage count="1">
    <colHierarchyUsage hierarchyUsage="157"/>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relNeededHidden="1">
        <x15:activeTabTopLevelEntity name="[Vendor]"/>
        <x15:activeTabTopLevelEntity name="[AgeAsOf]"/>
        <x15:activeTabTopLevelEntity name="[APDocuments]"/>
        <x15:activeTabTopLevelEntity name="[APPayments]"/>
        <x15:activeTabTopLevelEntity name="[AgingPeriods]"/>
        <x15:activeTabTopLevelEntity name="[Vendor Group]"/>
        <x15:activeTabTopLevelEntity name="[TransactionType]"/>
        <x15:activeTabTopLevelEntity name="[Calendar]"/>
      </x15:pivotTableUISettings>
    </ext>
  </extLst>
</pivotTableDefinition>
</file>

<file path=xl/pivotTables/pivotTable9.xml><?xml version="1.0" encoding="utf-8"?>
<pivotTableDefinition xmlns="http://schemas.openxmlformats.org/spreadsheetml/2006/main" name="Customer Transactions" cacheId="2" applyNumberFormats="0" applyBorderFormats="0" applyFontFormats="0" applyPatternFormats="0" applyAlignmentFormats="0" applyWidthHeightFormats="1" dataCaption="Values" tag="5405bd5c-3ba3-4dba-8dd5-0e1e74cfdce1" updatedVersion="5" minRefreshableVersion="5" useAutoFormatting="1" subtotalHiddenItems="1" itemPrintTitles="1" createdVersion="5" indent="0" compact="0" compactData="0" multipleFieldFilters="0">
  <location ref="A1:J26" firstHeaderRow="0" firstDataRow="1" firstDataCol="7"/>
  <pivotFields count="15">
    <pivotField axis="axisRow" compact="0" allDrilled="1" outline="0" showAll="0" dataSourceSort="1" defaultAttributeDrillState="1">
      <items count="8">
        <item x="0"/>
        <item x="1"/>
        <item x="2"/>
        <item x="3"/>
        <item x="4"/>
        <item x="5"/>
        <item x="6"/>
        <item t="default"/>
      </items>
    </pivotField>
    <pivotField dataField="1" compact="0" outline="0" showAll="0"/>
    <pivotField axis="axisRow" compact="0" allDrilled="1" outline="0" showAll="0" dataSourceSort="1" defaultSubtotal="0" defaultAttributeDrillState="1">
      <items count="17">
        <item x="0"/>
        <item x="1"/>
        <item x="2"/>
        <item x="3"/>
        <item x="4"/>
        <item x="5"/>
        <item x="6"/>
        <item x="7"/>
        <item x="8"/>
        <item x="9"/>
        <item x="10"/>
        <item x="11"/>
        <item x="12"/>
        <item x="13"/>
        <item x="14"/>
        <item x="15"/>
        <item x="16"/>
      </items>
    </pivotField>
    <pivotField axis="axisRow" compact="0" allDrilled="1" outline="0" showAll="0" dataSourceSort="1" defaultSubtotal="0" defaultAttributeDrillState="1">
      <items count="6">
        <item x="0"/>
        <item x="1"/>
        <item x="2"/>
        <item x="3"/>
        <item x="4"/>
        <item x="5"/>
      </items>
    </pivotField>
    <pivotField axis="axisRow" compact="0" allDrilled="1" outline="0" showAll="0" dataSourceSort="1" defaultSubtotal="0" defaultAttributeDrillState="1">
      <items count="8">
        <item x="0"/>
        <item x="1"/>
        <item x="2"/>
        <item x="3"/>
        <item x="4"/>
        <item x="5"/>
        <item x="6"/>
        <item x="7"/>
      </items>
    </pivotField>
    <pivotField axis="axisRow" compact="0" allDrilled="1" outline="0" showAll="0" dataSourceSort="1" defaultSubtotal="0" defaultAttributeDrillState="1">
      <items count="6">
        <item x="0"/>
        <item x="1"/>
        <item x="2"/>
        <item x="3"/>
        <item x="4"/>
        <item x="5"/>
      </items>
    </pivotField>
    <pivotField axis="axisRow" compact="0" allDrilled="1" outline="0" showAll="0" dataSourceSort="1" defaultAttributeDrillState="1">
      <items count="4">
        <item x="0"/>
        <item x="1"/>
        <item x="2"/>
        <item t="default"/>
      </items>
    </pivotField>
    <pivotField dataField="1" compact="0" outline="0" showAll="0"/>
    <pivotField dataField="1" compact="0" outline="0" showAll="0"/>
    <pivotField compact="0" allDrilled="1" outline="0" showAll="0" dataSourceSort="1" defaultAttributeDrillState="1"/>
    <pivotField compact="0" allDrilled="1" outline="0" showAll="0" dataSourceSort="1" defaultAttributeDrillState="1"/>
    <pivotField compact="0" allDrilled="1" outline="0" showAll="0" dataSourceSort="1" defaultAttributeDrillState="1"/>
    <pivotField axis="axisRow" compact="0" allDrilled="1" outline="0" showAll="0" dataSourceSort="1" defaultSubtotal="0" defaultAttributeDrillState="1">
      <items count="4">
        <item x="0"/>
        <item x="1"/>
        <item x="2"/>
        <item x="3"/>
      </items>
    </pivotField>
    <pivotField compact="0" allDrilled="1" outline="0" showAll="0" dataSourceSort="1" defaultAttributeDrillState="1">
      <items count="1">
        <item t="default"/>
      </items>
    </pivotField>
    <pivotField compact="0" allDrilled="1" outline="0" showAll="0" dataSourceSort="1" defaultAttributeDrillState="1"/>
  </pivotFields>
  <rowFields count="7">
    <field x="0"/>
    <field x="2"/>
    <field x="12"/>
    <field x="3"/>
    <field x="4"/>
    <field x="5"/>
    <field x="6"/>
  </rowFields>
  <rowItems count="25">
    <i>
      <x/>
      <x/>
      <x/>
      <x/>
      <x/>
      <x/>
      <x/>
    </i>
    <i t="default">
      <x/>
    </i>
    <i>
      <x v="1"/>
      <x v="1"/>
      <x/>
      <x v="1"/>
      <x v="1"/>
      <x v="1"/>
      <x/>
    </i>
    <i r="1">
      <x v="2"/>
      <x/>
      <x/>
      <x v="2"/>
      <x/>
      <x v="1"/>
    </i>
    <i t="default">
      <x v="1"/>
    </i>
    <i>
      <x v="2"/>
      <x v="3"/>
      <x v="1"/>
      <x v="2"/>
      <x v="1"/>
      <x v="2"/>
      <x v="1"/>
    </i>
    <i r="1">
      <x v="4"/>
      <x v="1"/>
      <x v="3"/>
      <x v="3"/>
      <x v="3"/>
      <x/>
    </i>
    <i r="1">
      <x v="5"/>
      <x/>
      <x/>
      <x/>
      <x v="3"/>
      <x/>
    </i>
    <i t="default">
      <x v="2"/>
    </i>
    <i>
      <x v="3"/>
      <x v="6"/>
      <x v="1"/>
      <x/>
      <x v="4"/>
      <x v="4"/>
      <x/>
    </i>
    <i r="1">
      <x v="7"/>
      <x/>
      <x/>
      <x v="4"/>
      <x v="4"/>
      <x/>
    </i>
    <i t="default">
      <x v="3"/>
    </i>
    <i>
      <x v="4"/>
      <x v="8"/>
      <x v="2"/>
      <x v="4"/>
      <x v="5"/>
      <x v="1"/>
      <x/>
    </i>
    <i t="default">
      <x v="4"/>
    </i>
    <i>
      <x v="5"/>
      <x v="9"/>
      <x v="2"/>
      <x v="1"/>
      <x v="6"/>
      <x v="2"/>
      <x/>
    </i>
    <i r="1">
      <x v="10"/>
      <x v="1"/>
      <x v="3"/>
      <x v="3"/>
      <x v="5"/>
      <x/>
    </i>
    <i r="1">
      <x v="11"/>
      <x/>
      <x/>
      <x/>
      <x v="3"/>
      <x v="1"/>
    </i>
    <i t="default">
      <x v="5"/>
    </i>
    <i>
      <x v="6"/>
      <x v="12"/>
      <x v="1"/>
      <x v="3"/>
      <x v="3"/>
      <x v="3"/>
      <x v="1"/>
    </i>
    <i r="1">
      <x v="13"/>
      <x v="1"/>
      <x v="3"/>
      <x v="3"/>
      <x/>
      <x/>
    </i>
    <i r="1">
      <x v="14"/>
      <x v="3"/>
      <x v="3"/>
      <x v="3"/>
      <x/>
      <x/>
    </i>
    <i r="1">
      <x v="15"/>
      <x/>
      <x/>
      <x/>
      <x v="3"/>
      <x v="2"/>
    </i>
    <i r="1">
      <x v="16"/>
      <x/>
      <x v="5"/>
      <x v="7"/>
      <x v="5"/>
      <x/>
    </i>
    <i t="default">
      <x v="6"/>
    </i>
    <i t="grand">
      <x/>
    </i>
  </rowItems>
  <colFields count="1">
    <field x="-2"/>
  </colFields>
  <colItems count="3">
    <i>
      <x/>
    </i>
    <i i="1">
      <x v="1"/>
    </i>
    <i i="2">
      <x v="2"/>
    </i>
  </colItems>
  <dataFields count="3">
    <dataField fld="8" subtotal="count" baseField="0" baseItem="0"/>
    <dataField fld="1" subtotal="count" baseField="0" baseItem="0"/>
    <dataField name="Current Amount" fld="7" subtotal="count" baseField="0" baseItem="0"/>
  </dataFields>
  <pivotHierarchies count="27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AgeAsOf].[Age-As-Of Day].&amp;[30]"/>
      </members>
    </pivotHierarchy>
    <pivotHierarchy multipleItemSelectionAllowed="1" dragToData="1">
      <members count="1" level="1">
        <member name="[AgeAsOf].[Age-As-Of Month].&amp;[6]"/>
      </members>
    </pivotHierarchy>
    <pivotHierarchy multipleItemSelectionAllowed="1" dragToData="1">
      <members count="1" level="1">
        <member name="[AgeAsOf].[Age-As-Of Year].&amp;[2020]"/>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Current Amount"/>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4" showRowHeaders="1" showColHeaders="1" showRowStripes="0" showColStripes="0" showLastColumn="1"/>
  <filters count="1">
    <filter fld="13" type="dateBetween" evalOrder="-1" id="73" name="[ARDocuments].[Posting Date]">
      <autoFilter ref="A1">
        <filterColumn colId="0">
          <customFilters and="1">
            <customFilter operator="greaterThanOrEqual" val="44013"/>
            <customFilter operator="lessThanOrEqual" val="44043"/>
          </customFilters>
        </filterColumn>
      </autoFilter>
      <extLst>
        <ext xmlns:x15="http://schemas.microsoft.com/office/spreadsheetml/2010/11/main" uri="{0605FD5F-26C8-4aeb-8148-2DB25E43C511}">
          <x15:pivotFilter useWholeDay="1"/>
        </ext>
      </extLst>
    </filter>
  </filters>
  <rowHierarchiesUsage count="7">
    <rowHierarchyUsage hierarchyUsage="32"/>
    <rowHierarchyUsage hierarchyUsage="35"/>
    <rowHierarchyUsage hierarchyUsage="107"/>
    <rowHierarchyUsage hierarchyUsage="34"/>
    <rowHierarchyUsage hierarchyUsage="36"/>
    <rowHierarchyUsage hierarchyUsage="29"/>
    <rowHierarchyUsage hierarchyUsage="3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RDocuments]"/>
        <x15:activeTabTopLevelEntity name="[AgeAsOf]"/>
        <x15:activeTabTopLevelEntity name="[DocumentType]"/>
      </x15:pivotTableUISettings>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Age_As_Of_Year" sourceName="[AgeAsOf].[Age-As-Of Year]">
  <pivotTables>
    <pivotTable tabId="5" name="ARAgingReport"/>
    <pivotTable tabId="8" name="APAgingReport"/>
    <pivotTable tabId="11" name="Vendor Transactions"/>
    <pivotTable tabId="12" name="Customer Transactions"/>
  </pivotTables>
  <data>
    <olap pivotCacheId="1323">
      <levels count="2">
        <level uniqueName="[AgeAsOf].[Age-As-Of Year].[(All)]" sourceCaption="(All)" count="0"/>
        <level uniqueName="[AgeAsOf].[Age-As-Of Year].[Age-As-Of Year]" sourceCaption="Age-As-Of Year" count="2">
          <ranges>
            <range startItem="0">
              <i n="[AgeAsOf].[Age-As-Of Year].&amp;[2019]" c="2019"/>
              <i n="[AgeAsOf].[Age-As-Of Year].&amp;[2020]" c="2020"/>
            </range>
          </ranges>
        </level>
      </levels>
      <selections count="1">
        <selection n="[AgeAsOf].[Age-As-Of Year].&amp;[2020]"/>
      </selections>
    </olap>
  </data>
  <extLst>
    <x:ext xmlns:x15="http://schemas.microsoft.com/office/spreadsheetml/2010/11/main" uri="{03082B11-2C62-411c-B77F-237D8FCFBE4C}">
      <x15:slicerCachePivotTables>
        <pivotTable tabId="4294967295" name="PivotChartTable1"/>
        <pivotTable tabId="4294967295" name="PivotChartTable5"/>
      </x15:slicerCachePivotTables>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CalendarYear" sourceName="[Calendar].[CalendarYear]">
  <pivotTables>
    <pivotTable tabId="6" name="AR Statistics"/>
    <pivotTable tabId="8" name="APAgingReport"/>
    <pivotTable tabId="5" name="ARAgingReport"/>
    <pivotTable tabId="6" name="AP Statistics"/>
    <pivotTable tabId="9" name="Trial Balance"/>
  </pivotTables>
  <data>
    <olap pivotCacheId="1323">
      <levels count="2">
        <level uniqueName="[Calendar].[CalendarYear].[(All)]" sourceCaption="(All)" count="0"/>
        <level uniqueName="[Calendar].[CalendarYear].[CalendarYear]" sourceCaption="CalendarYear" count="3">
          <ranges>
            <range startItem="0">
              <i n="[Calendar].[CalendarYear].&amp;[2019]" c="2019"/>
              <i n="[Calendar].[CalendarYear].&amp;[2020]" c="2020"/>
              <i n="[Calendar].[CalendarYear].&amp;" c="(blank)" nd="1"/>
            </range>
          </ranges>
        </level>
      </levels>
      <selections count="1">
        <selection n="[Calendar].[CalendarYear].&amp;[2020]"/>
      </selections>
    </olap>
  </data>
  <extLst>
    <x:ext xmlns:x15="http://schemas.microsoft.com/office/spreadsheetml/2010/11/main" uri="{03082B11-2C62-411c-B77F-237D8FCFBE4C}">
      <x15:slicerCachePivotTables>
        <pivotTable tabId="4294967295" name="PivotChartTable1"/>
        <pivotTable tabId="4294967295" name="PivotChartTable5"/>
      </x15:slicerCachePivotTables>
    </x:ext>
    <x:ext xmlns:x15="http://schemas.microsoft.com/office/spreadsheetml/2010/11/main" uri="{470722E0-AACD-4C17-9CDC-17EF765DBC7E}">
      <x15:slicerCacheHideItemsWithNoData count="1">
        <x15:slicerCacheOlapLevelName uniqueName="[Calendar].[CalendarYear].[CalendarYear]" count="1"/>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MonthOfYear" sourceName="[Calendar].[MonthOfYear]">
  <pivotTables>
    <pivotTable tabId="6" name="AR Statistics"/>
    <pivotTable tabId="8" name="APAgingReport"/>
    <pivotTable tabId="5" name="ARAgingReport"/>
    <pivotTable tabId="6" name="AP Statistics"/>
    <pivotTable tabId="9" name="Trial Balance"/>
  </pivotTables>
  <data>
    <olap pivotCacheId="1323">
      <levels count="2">
        <level uniqueName="[Calendar].[MonthOfYear].[(All)]" sourceCaption="(All)" count="0"/>
        <level uniqueName="[Calendar].[MonthOfYear].[MonthOfYear]" sourceCaption="MonthOfYear" count="13">
          <ranges>
            <range startItem="0">
              <i n="[Calendar].[MonthOfYear].&amp;[1]" c="1"/>
              <i n="[Calendar].[MonthOfYear].&amp;[2]" c="2"/>
              <i n="[Calendar].[MonthOfYear].&amp;[3]" c="3"/>
              <i n="[Calendar].[MonthOfYear].&amp;[4]" c="4"/>
              <i n="[Calendar].[MonthOfYear].&amp;[5]" c="5"/>
              <i n="[Calendar].[MonthOfYear].&amp;[6]" c="6"/>
              <i n="[Calendar].[MonthOfYear].&amp;[7]" c="7"/>
              <i n="[Calendar].[MonthOfYear].&amp;[8]" c="8"/>
              <i n="[Calendar].[MonthOfYear].&amp;[9]" c="9"/>
              <i n="[Calendar].[MonthOfYear].&amp;[10]" c="10"/>
              <i n="[Calendar].[MonthOfYear].&amp;[11]" c="11"/>
              <i n="[Calendar].[MonthOfYear].&amp;[12]" c="12"/>
              <i n="[Calendar].[MonthOfYear].&amp;" c="(blank)" nd="1"/>
            </range>
          </ranges>
        </level>
      </levels>
      <selections count="1">
        <selection n="[Calendar].[MonthOfYear].&amp;[6]"/>
      </selections>
    </olap>
  </data>
  <extLst>
    <x:ext xmlns:x15="http://schemas.microsoft.com/office/spreadsheetml/2010/11/main" uri="{03082B11-2C62-411c-B77F-237D8FCFBE4C}">
      <x15:slicerCachePivotTables>
        <pivotTable tabId="4294967295" name="PivotChartTable1"/>
        <pivotTable tabId="4294967295" name="PivotChartTable5"/>
      </x15:slicerCachePivotTables>
    </x:ext>
    <x:ext xmlns:x15="http://schemas.microsoft.com/office/spreadsheetml/2010/11/main" uri="{470722E0-AACD-4C17-9CDC-17EF765DBC7E}">
      <x15:slicerCacheHideItemsWithNoData count="1">
        <x15:slicerCacheOlapLevelName uniqueName="[Calendar].[MonthOfYear].[MonthOfYear]" count="1"/>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DayOfMonth" sourceName="[Calendar].[DayOfMonth]">
  <pivotTables>
    <pivotTable tabId="8" name="APAgingReport"/>
    <pivotTable tabId="5" name="ARAgingReport"/>
  </pivotTables>
  <data>
    <olap pivotCacheId="1323">
      <levels count="2">
        <level uniqueName="[Calendar].[DayOfMonth].[(All)]" sourceCaption="(All)" count="0"/>
        <level uniqueName="[Calendar].[DayOfMonth].[DayOfMonth]" sourceCaption="DayOfMonth" count="32">
          <ranges>
            <range startItem="0">
              <i n="[Calendar].[DayOfMonth].&amp;[1]" c="1"/>
              <i n="[Calendar].[DayOfMonth].&amp;[2]" c="2"/>
              <i n="[Calendar].[DayOfMonth].&amp;[3]" c="3"/>
              <i n="[Calendar].[DayOfMonth].&amp;[4]" c="4"/>
              <i n="[Calendar].[DayOfMonth].&amp;[5]" c="5"/>
              <i n="[Calendar].[DayOfMonth].&amp;[6]" c="6"/>
              <i n="[Calendar].[DayOfMonth].&amp;[7]" c="7"/>
              <i n="[Calendar].[DayOfMonth].&amp;[8]" c="8"/>
              <i n="[Calendar].[DayOfMonth].&amp;[9]" c="9"/>
              <i n="[Calendar].[DayOfMonth].&amp;[10]" c="10"/>
              <i n="[Calendar].[DayOfMonth].&amp;[11]" c="11"/>
              <i n="[Calendar].[DayOfMonth].&amp;[12]" c="12"/>
              <i n="[Calendar].[DayOfMonth].&amp;[13]" c="13"/>
              <i n="[Calendar].[DayOfMonth].&amp;[14]" c="14"/>
              <i n="[Calendar].[DayOfMonth].&amp;[15]" c="15"/>
              <i n="[Calendar].[DayOfMonth].&amp;[16]" c="16"/>
              <i n="[Calendar].[DayOfMonth].&amp;[17]" c="17"/>
              <i n="[Calendar].[DayOfMonth].&amp;[18]" c="18"/>
              <i n="[Calendar].[DayOfMonth].&amp;[19]" c="19"/>
              <i n="[Calendar].[DayOfMonth].&amp;[20]" c="20"/>
              <i n="[Calendar].[DayOfMonth].&amp;[21]" c="21"/>
              <i n="[Calendar].[DayOfMonth].&amp;[22]" c="22"/>
              <i n="[Calendar].[DayOfMonth].&amp;[23]" c="23"/>
              <i n="[Calendar].[DayOfMonth].&amp;[24]" c="24"/>
              <i n="[Calendar].[DayOfMonth].&amp;[25]" c="25"/>
              <i n="[Calendar].[DayOfMonth].&amp;[26]" c="26"/>
              <i n="[Calendar].[DayOfMonth].&amp;[27]" c="27"/>
              <i n="[Calendar].[DayOfMonth].&amp;[28]" c="28"/>
              <i n="[Calendar].[DayOfMonth].&amp;[29]" c="29"/>
              <i n="[Calendar].[DayOfMonth].&amp;[30]" c="30"/>
              <i n="[Calendar].[DayOfMonth].&amp;[31]" c="31" nd="1"/>
              <i n="[Calendar].[DayOfMonth].&amp;" c="(blank)" nd="1"/>
            </range>
          </ranges>
        </level>
      </levels>
      <selections count="1">
        <selection n="[Calendar].[DayOfMonth].&amp;[30]"/>
      </selections>
    </olap>
  </data>
  <extLst>
    <x:ext xmlns:x15="http://schemas.microsoft.com/office/spreadsheetml/2010/11/main" uri="{03082B11-2C62-411c-B77F-237D8FCFBE4C}">
      <x15:slicerCachePivotTables>
        <pivotTable tabId="4294967295" name="PivotChartTable1"/>
        <pivotTable tabId="4294967295" name="PivotChartTable5"/>
      </x15:slicerCachePivotTables>
    </x:ext>
    <x:ext xmlns:x15="http://schemas.microsoft.com/office/spreadsheetml/2010/11/main" uri="{470722E0-AACD-4C17-9CDC-17EF765DBC7E}">
      <x15:slicerCacheHideItemsWithNoData count="1">
        <x15:slicerCacheOlapLevelName uniqueName="[Calendar].[DayOfMonth].[DayOfMonth]" count="2"/>
      </x15:slicerCacheHideItemsWithNoData>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Customer_Number" sourceName="[Customers].[Customer Number]">
  <pivotTables>
    <pivotTable tabId="5" name="ARAgingReport"/>
    <pivotTable tabId="6" name="AR Statistics"/>
  </pivotTables>
  <data>
    <olap pivotCacheId="1323">
      <levels count="2">
        <level uniqueName="[Customers].[Customer Number].[(All)]" sourceCaption="(All)" count="0"/>
        <level uniqueName="[Customers].[Customer Number].[Customer Number]" sourceCaption="Customer Number" count="25">
          <ranges>
            <range startItem="0">
              <i n="[Customers].[Customer Number].&amp;[1100]" c="1100"/>
              <i n="[Customers].[Customer Number].&amp;[1105]" c="1105"/>
              <i n="[Customers].[Customer Number].&amp;[1200]" c="1200"/>
              <i n="[Customers].[Customer Number].&amp;[1210]" c="1210"/>
              <i n="[Customers].[Customer Number].&amp;[1240]" c="1240"/>
              <i n="[Customers].[Customer Number].&amp;[1400]" c="1400"/>
              <i n="[Customers].[Customer Number].&amp;[1500]" c="1500"/>
              <i n="[Customers].[Customer Number].&amp;[1520]" c="1520"/>
              <i n="[Customers].[Customer Number].&amp;[1580]" c="1580"/>
              <i n="[Customers].[Customer Number].&amp;[1600]" c="1600"/>
              <i n="[Customers].[Customer Number].&amp;[1970]" c="1970"/>
              <i n="[Customers].[Customer Number].&amp;[4030]" c="4030"/>
              <i n="[Customers].[Customer Number].&amp;[7100]" c="7100"/>
              <i n="[Customers].[Customer Number].&amp;[7200]" c="7200"/>
              <i n="[Customers].[Customer Number].&amp;[7300]" c="7300"/>
              <i n="[Customers].[Customer Number].&amp;[7400]" c="7400"/>
              <i n="[Customers].[Customer Number].&amp;[8830]" c="8830"/>
              <i n="[Customers].[Customer Number].&amp;[BARMART]" c="BARMART"/>
              <i n="[Customers].[Customer Number].&amp;[2235]" c="2235"/>
              <i n="[Customers].[Customer Number].&amp;[1550]" c="1550" nd="1"/>
              <i n="[Customers].[Customer Number].&amp;[1890]" c="1890" nd="1"/>
              <i n="[Customers].[Customer Number].&amp;[2130]" c="2130" nd="1"/>
              <i n="[Customers].[Customer Number].&amp;[2240]" c="2240" nd="1"/>
              <i n="[Customers].[Customer Number].&amp;[9999]" c="9999" nd="1"/>
              <i n="[Customers].[Customer Number].&amp;[WEBCUST]" c="WEBCUST" nd="1"/>
            </range>
          </ranges>
        </level>
      </levels>
      <selections count="1">
        <selection n="[Customers].[Customer Number].[All]"/>
      </selections>
    </olap>
  </data>
  <extLst>
    <x:ext xmlns:x15="http://schemas.microsoft.com/office/spreadsheetml/2010/11/main" uri="{03082B11-2C62-411c-B77F-237D8FCFBE4C}">
      <x15:slicerCachePivotTables>
        <pivotTable tabId="4294967295" name="PivotChartTable2"/>
        <pivotTable tabId="4294967295" name="PivotChartTable1"/>
      </x15:slicerCachePivotTables>
    </x:ext>
    <x:ext xmlns:x15="http://schemas.microsoft.com/office/spreadsheetml/2010/11/main" uri="{470722E0-AACD-4C17-9CDC-17EF765DBC7E}">
      <x15:slicerCacheHideItemsWithNoData count="1">
        <x15:slicerCacheOlapLevelName uniqueName="[Customers].[Customer Number].[Customer Number]" count="6"/>
      </x15:slicerCacheHideItemsWithNoData>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Description" sourceName="[Customer Group].[Description]">
  <pivotTables>
    <pivotTable tabId="5" name="ARAgingReport"/>
    <pivotTable tabId="6" name="AR Statistics"/>
  </pivotTables>
  <data>
    <olap pivotCacheId="1323">
      <levels count="2">
        <level uniqueName="[Customer Group].[Description].[(All)]" sourceCaption="(All)" count="0"/>
        <level uniqueName="[Customer Group].[Description].[Description]" sourceCaption="Description" count="4">
          <ranges>
            <range startItem="0">
              <i n="[Customer Group].[Description].&amp;[Retail Sales Group]" c="Retail Sales Group"/>
              <i n="[Customer Group].[Description].&amp;[Wholesale Sales Group]" c="Wholesale Sales Group"/>
              <i n="[Customer Group].[Description].&amp;[Balanced Forward Group]" c="Balanced Forward Group" nd="1"/>
              <i n="[Customer Group].[Description].&amp;[Employee Sales Group]" c="Employee Sales Group" nd="1"/>
            </range>
          </ranges>
        </level>
      </levels>
      <selections count="1">
        <selection n="[Customer Group].[Description].[All]"/>
      </selections>
    </olap>
  </data>
  <extLst>
    <x:ext xmlns:x15="http://schemas.microsoft.com/office/spreadsheetml/2010/11/main" uri="{03082B11-2C62-411c-B77F-237D8FCFBE4C}">
      <x15:slicerCachePivotTables>
        <pivotTable tabId="4294967295" name="PivotChartTable2"/>
        <pivotTable tabId="4294967295" name="PivotChartTable1"/>
      </x15:slicerCachePivotTables>
    </x:ext>
    <x:ext xmlns:x15="http://schemas.microsoft.com/office/spreadsheetml/2010/11/main" uri="{470722E0-AACD-4C17-9CDC-17EF765DBC7E}">
      <x15:slicerCacheHideItemsWithNoData count="1">
        <x15:slicerCacheOlapLevelName uniqueName="[Customer Group].[Description].[Description]" count="2"/>
      </x15:slicerCacheHideItemsWithNoData>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Description1" sourceName="[Vendor Group].[Description]">
  <pivotTables>
    <pivotTable tabId="8" name="APAgingReport"/>
    <pivotTable tabId="6" name="AP Statistics"/>
    <pivotTable tabId="11" name="Vendor Transactions"/>
  </pivotTables>
  <data>
    <olap pivotCacheId="1323">
      <levels count="2">
        <level uniqueName="[Vendor Group].[Description].[(All)]" sourceCaption="(All)" count="0"/>
        <level uniqueName="[Vendor Group].[Description].[Description]" sourceCaption="Description" count="4">
          <ranges>
            <range startItem="0">
              <i n="[Vendor Group].[Description].&amp;[Inventory Purchases]" c="Inventory Purchases"/>
              <i n="[Vendor Group].[Description].&amp;[Inventory Purchases - Access.]" c="Inventory Purchases - Access."/>
              <i n="[Vendor Group].[Description].&amp;[Miscellaneous Purchases]" c="Miscellaneous Purchases"/>
              <i n="[Vendor Group].[Description].&amp;[Service Purchases]" c="Service Purchases"/>
            </range>
          </ranges>
        </level>
      </levels>
      <selections count="1">
        <selection n="[Vendor Group].[Description].[All]"/>
      </selections>
    </olap>
  </data>
  <extLst>
    <x:ext xmlns:x15="http://schemas.microsoft.com/office/spreadsheetml/2010/11/main" uri="{03082B11-2C62-411c-B77F-237D8FCFBE4C}">
      <x15:slicerCachePivotTables>
        <pivotTable tabId="4294967295" name="PivotChartTable5"/>
        <pivotTable tabId="4294967295" name="PivotChartTable6"/>
      </x15:slicerCachePivotTables>
    </x:ext>
    <x:ext xmlns:x15="http://schemas.microsoft.com/office/spreadsheetml/2010/11/main" uri="{470722E0-AACD-4C17-9CDC-17EF765DBC7E}">
      <x15:slicerCacheHideItemsWithNoData count="1">
        <x15:slicerCacheOlapLevelName uniqueName="[Vendor Group].[Description].[Description]" count="0"/>
      </x15:slicerCacheHideItemsWithNoData>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licer_Vendor_Number" sourceName="[Vendor].[Vendor Number]">
  <pivotTables>
    <pivotTable tabId="8" name="APAgingReport"/>
    <pivotTable tabId="6" name="AP Statistics"/>
    <pivotTable tabId="11" name="Vendor Transactions"/>
  </pivotTables>
  <data>
    <olap pivotCacheId="1323">
      <levels count="2">
        <level uniqueName="[Vendor].[Vendor Number].[(All)]" sourceCaption="(All)" count="0"/>
        <level uniqueName="[Vendor].[Vendor Number].[Vendor Number]" sourceCaption="Vendor Number" count="33">
          <ranges>
            <range startItem="0">
              <i n="[Vendor].[Vendor Number].&amp;[1200]" c="1200"/>
              <i n="[Vendor].[Vendor Number].&amp;[1350]" c="1350"/>
              <i n="[Vendor].[Vendor Number].&amp;[1450]" c="1450"/>
              <i n="[Vendor].[Vendor Number].&amp;[1500]" c="1500"/>
              <i n="[Vendor].[Vendor Number].&amp;[1540]" c="1540"/>
              <i n="[Vendor].[Vendor Number].&amp;[1580]" c="1580"/>
              <i n="[Vendor].[Vendor Number].&amp;[1750]" c="1750"/>
              <i n="[Vendor].[Vendor Number].&amp;[1890]" c="1890"/>
              <i n="[Vendor].[Vendor Number].&amp;[2150]" c="2150"/>
              <i n="[Vendor].[Vendor Number].&amp;[2300]" c="2300"/>
              <i n="[Vendor].[Vendor Number].&amp;[2800]" c="2800"/>
              <i n="[Vendor].[Vendor Number].&amp;[4000]" c="4000"/>
              <i n="[Vendor].[Vendor Number].&amp;[4540]" c="4540"/>
              <i n="[Vendor].[Vendor Number].&amp;[5000]" c="5000"/>
              <i n="[Vendor].[Vendor Number].&amp;[5030]" c="5030"/>
              <i n="[Vendor].[Vendor Number].&amp;[5080]" c="5080"/>
              <i n="[Vendor].[Vendor Number].&amp;[7100]" c="7100"/>
              <i n="[Vendor].[Vendor Number].&amp;[7200]" c="7200"/>
              <i n="[Vendor].[Vendor Number].&amp;[7300]" c="7300"/>
              <i n="[Vendor].[Vendor Number].&amp;[7400]" c="7400"/>
              <i n="[Vendor].[Vendor Number].&amp;[7936]" c="7936"/>
              <i n="[Vendor].[Vendor Number].&amp;[9230]" c="9230"/>
              <i n="[Vendor].[Vendor Number].&amp;[1400]" c="1400"/>
              <i n="[Vendor].[Vendor Number].&amp;[5010]" c="5010"/>
              <i n="[Vendor].[Vendor Number].&amp;[8950]" c="8950"/>
              <i n="[Vendor].[Vendor Number].&amp;[1755]" c="1755" nd="1"/>
              <i n="[Vendor].[Vendor Number].&amp;[2235]" c="2235" nd="1"/>
              <i n="[Vendor].[Vendor Number].&amp;[3050]" c="3050" nd="1"/>
              <i n="[Vendor].[Vendor Number].&amp;[4030]" c="4030" nd="1"/>
              <i n="[Vendor].[Vendor Number].&amp;[6010]" c="6010" nd="1"/>
              <i n="[Vendor].[Vendor Number].&amp;[7922]" c="7922" nd="1"/>
              <i n="[Vendor].[Vendor Number].&amp;[8830]" c="8830" nd="1"/>
              <i n="[Vendor].[Vendor Number].&amp;[SV-10000]" c="SV-10000" nd="1"/>
            </range>
          </ranges>
        </level>
      </levels>
      <selections count="1">
        <selection n="[Vendor].[Vendor Number].[All]"/>
      </selections>
    </olap>
  </data>
  <extLst>
    <x:ext xmlns:x15="http://schemas.microsoft.com/office/spreadsheetml/2010/11/main" uri="{03082B11-2C62-411c-B77F-237D8FCFBE4C}">
      <x15:slicerCachePivotTables>
        <pivotTable tabId="4294967295" name="PivotChartTable5"/>
        <pivotTable tabId="4294967295" name="PivotChartTable6"/>
      </x15:slicerCachePivotTables>
    </x:ext>
    <x:ext xmlns:x15="http://schemas.microsoft.com/office/spreadsheetml/2010/11/main" uri="{470722E0-AACD-4C17-9CDC-17EF765DBC7E}">
      <x15:slicerCacheHideItemsWithNoData count="1">
        <x15:slicerCacheOlapLevelName uniqueName="[Vendor].[Vendor Number].[Vendor Number]" count="8"/>
      </x15:slicerCacheHideItemsWithNoData>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licer_Calculation" sourceName="[TimeCalc].[Calculation]">
  <pivotTables>
    <pivotTable tabId="9" name="Trial Balance"/>
  </pivotTables>
  <data>
    <olap pivotCacheId="1323">
      <levels count="2">
        <level uniqueName="[TimeCalc].[Calculation].[(All)]" sourceCaption="(All)" count="0"/>
        <level uniqueName="[TimeCalc].[Calculation].[Calculation]" sourceCaption="Calculation" count="4">
          <ranges>
            <range startItem="0">
              <i n="[TimeCalc].[Calculation].&amp;[NET]" c="NET"/>
              <i n="[TimeCalc].[Calculation].&amp;[QTD]" c="QTD"/>
              <i n="[TimeCalc].[Calculation].&amp;[YTD]" c="YTD"/>
              <i n="[TimeCalc].[Calculation].&amp;[BAL]" c="BAL"/>
            </range>
          </ranges>
        </level>
      </levels>
      <selections count="1">
        <selection n="[TimeCalc].[Calculation].&amp;[BAL]"/>
      </selections>
    </olap>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licer_Comparison" sourceName="[TimeCalc].[Comparison]">
  <pivotTables>
    <pivotTable tabId="9" name="Trial Balance"/>
  </pivotTables>
  <data>
    <olap pivotCacheId="1323">
      <levels count="2">
        <level uniqueName="[TimeCalc].[Comparison].[(All)]" sourceCaption="(All)" count="0"/>
        <level uniqueName="[TimeCalc].[Comparison].[Comparison]" sourceCaption="Comparison" count="7">
          <ranges>
            <range startItem="0">
              <i n="[TimeCalc].[Comparison].&amp;[CY]" c="CY"/>
              <i n="[TimeCalc].[Comparison].&amp;[LY]" c="LY"/>
              <i n="[TimeCalc].[Comparison].&amp;[ΔYOY $]" c="ΔYOY $"/>
              <i n="[TimeCalc].[Comparison].&amp;[ΔYOY %]" c="ΔYOY %"/>
              <i n="[TimeCalc].[Comparison].&amp;[BGT]" c="BGT" nd="1"/>
              <i n="[TimeCalc].[Comparison].&amp;[ΔAvB $]" c="ΔAvB $" nd="1"/>
              <i n="[TimeCalc].[Comparison].&amp;[ΔAvB %]" c="ΔAvB %" nd="1"/>
            </range>
          </ranges>
        </level>
      </levels>
      <selections count="1">
        <selection n="[TimeCalc].[Comparison].[All]"/>
      </selections>
    </olap>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licer_Account_Group" sourceName="[COA].[Account Group]">
  <pivotTables>
    <pivotTable tabId="9" name="Trial Balance"/>
  </pivotTables>
  <data>
    <olap pivotCacheId="1323">
      <levels count="2">
        <level uniqueName="[COA].[Account Group].[(All)]" sourceCaption="(All)" count="0"/>
        <level uniqueName="[COA].[Account Group].[Account Group]" sourceCaption="Account Group" count="22">
          <ranges>
            <range startItem="0">
              <i n="[COA].[Account Group].&amp;[Cash and Cash Equivalents]" c="Cash and Cash Equivalents"/>
              <i n="[COA].[Account Group].&amp;[Accounts Receivable]" c="Accounts Receivable"/>
              <i n="[COA].[Account Group].&amp;[Inventory]" c="Inventory"/>
              <i n="[COA].[Account Group].&amp;[Other Current Assets]" c="Other Current Assets"/>
              <i n="[COA].[Account Group].&amp;[Fixed Assets]" c="Fixed Assets"/>
              <i n="[COA].[Account Group].&amp;[Accumulated Depreciation]" c="Accumulated Depreciation"/>
              <i n="[COA].[Account Group].&amp;[Other Assets]" c="Other Assets"/>
              <i n="[COA].[Account Group].&amp;[Accounts Payable]" c="Accounts Payable"/>
              <i n="[COA].[Account Group].&amp;[Other Current Liabilities]" c="Other Current Liabilities"/>
              <i n="[COA].[Account Group].&amp;[Long Term Liabilities]" c="Long Term Liabilities"/>
              <i n="[COA].[Account Group].&amp;[Dividends]" c="Dividends"/>
              <i n="[COA].[Account Group].&amp;[Share Capital]" c="Share Capital"/>
              <i n="[COA].[Account Group].&amp;[Shareholders' Equity]" c="Shareholders' Equity"/>
              <i n="[COA].[Account Group].&amp;[Revenue]" c="Revenue"/>
              <i n="[COA].[Account Group].&amp;[Cost of Sales]" c="Cost of Sales"/>
              <i n="[COA].[Account Group].&amp;[Other Revenue]" c="Other Revenue"/>
              <i n="[COA].[Account Group].&amp;[Fixed Charges]" c="Fixed Charges"/>
              <i n="[COA].[Account Group].&amp;[Other Expenses]" c="Other Expenses"/>
              <i n="[COA].[Account Group].&amp;[Depreciation Expense]" c="Depreciation Expense"/>
              <i n="[COA].[Account Group].&amp;[Interest Expense]" c="Interest Expense"/>
              <i n="[COA].[Account Group].&amp;[Income Taxes]" c="Income Taxes"/>
              <i n="[COA].[Account Group].&amp;" c="(blank)" nd="1"/>
            </range>
          </ranges>
        </level>
      </levels>
      <selections count="1">
        <selection n="[COA].[Account Group].&amp;[Cash and Cash Equivalents]"/>
      </selections>
    </olap>
  </data>
  <extLst>
    <x:ext xmlns:x15="http://schemas.microsoft.com/office/spreadsheetml/2010/11/main" uri="{470722E0-AACD-4C17-9CDC-17EF765DBC7E}">
      <x15:slicerCacheHideItemsWithNoData count="1">
        <x15:slicerCacheOlapLevelName uniqueName="[COA].[Account Group].[Account Group]" count="1"/>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Age_As_Of_Month" sourceName="[AgeAsOf].[Age-As-Of Month]">
  <pivotTables>
    <pivotTable tabId="5" name="ARAgingReport"/>
    <pivotTable tabId="8" name="APAgingReport"/>
    <pivotTable tabId="11" name="Vendor Transactions"/>
    <pivotTable tabId="12" name="Customer Transactions"/>
  </pivotTables>
  <data>
    <olap pivotCacheId="1323">
      <levels count="2">
        <level uniqueName="[AgeAsOf].[Age-As-Of Month].[(All)]" sourceCaption="(All)" count="0"/>
        <level uniqueName="[AgeAsOf].[Age-As-Of Month].[Age-As-Of Month]" sourceCaption="Age-As-Of Month" count="12">
          <ranges>
            <range startItem="0">
              <i n="[AgeAsOf].[Age-As-Of Month].&amp;[1]" c="1"/>
              <i n="[AgeAsOf].[Age-As-Of Month].&amp;[3]" c="3"/>
              <i n="[AgeAsOf].[Age-As-Of Month].&amp;[4]" c="4"/>
              <i n="[AgeAsOf].[Age-As-Of Month].&amp;[5]" c="5"/>
              <i n="[AgeAsOf].[Age-As-Of Month].&amp;[6]" c="6"/>
              <i n="[AgeAsOf].[Age-As-Of Month].&amp;[7]" c="7"/>
              <i n="[AgeAsOf].[Age-As-Of Month].&amp;[8]" c="8"/>
              <i n="[AgeAsOf].[Age-As-Of Month].&amp;[9]" c="9"/>
              <i n="[AgeAsOf].[Age-As-Of Month].&amp;[10]" c="10"/>
              <i n="[AgeAsOf].[Age-As-Of Month].&amp;[11]" c="11"/>
              <i n="[AgeAsOf].[Age-As-Of Month].&amp;[12]" c="12"/>
              <i n="[AgeAsOf].[Age-As-Of Month].&amp;[2]" c="2" nd="1"/>
            </range>
          </ranges>
        </level>
      </levels>
      <selections count="1">
        <selection n="[AgeAsOf].[Age-As-Of Month].&amp;[6]"/>
      </selections>
    </olap>
  </data>
  <extLst>
    <x:ext xmlns:x15="http://schemas.microsoft.com/office/spreadsheetml/2010/11/main" uri="{03082B11-2C62-411c-B77F-237D8FCFBE4C}">
      <x15:slicerCachePivotTables>
        <pivotTable tabId="4294967295" name="PivotChartTable1"/>
        <pivotTable tabId="4294967295" name="PivotChartTable5"/>
      </x15:slicerCachePivotTables>
    </x:ext>
  </extLst>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licer_AccountSet1" sourceName="[APDocuments].[AccountSet]">
  <pivotTables>
    <pivotTable tabId="8" name="APAgingReport"/>
  </pivotTables>
  <data>
    <olap pivotCacheId="1323">
      <levels count="2">
        <level uniqueName="[APDocuments].[AccountSet].[(All)]" sourceCaption="(All)" count="0"/>
        <level uniqueName="[APDocuments].[AccountSet].[AccountSet]" sourceCaption="AccountSet" count="3">
          <ranges>
            <range startItem="0">
              <i n="[APDocuments].[AccountSet].&amp;[OTHER]" c="OTHER"/>
              <i n="[APDocuments].[AccountSet].&amp;[TRADE]" c="TRADE"/>
              <i n="[APDocuments].[AccountSet].&amp;[USA]" c="USA"/>
            </range>
          </ranges>
        </level>
      </levels>
      <selections count="1">
        <selection n="[APDocuments].[AccountSet].[All]"/>
      </selections>
    </olap>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licer_Fully_Paid" sourceName="[APDocuments].[Fully Paid]">
  <pivotTables>
    <pivotTable tabId="11" name="Vendor Transactions"/>
  </pivotTables>
  <data>
    <olap pivotCacheId="1323">
      <levels count="2">
        <level uniqueName="[APDocuments].[Fully Paid].[(All)]" sourceCaption="(All)" count="0"/>
        <level uniqueName="[APDocuments].[Fully Paid].[Fully Paid]" sourceCaption="Fully Paid" count="2">
          <ranges>
            <range startItem="0">
              <i n="[APDocuments].[Fully Paid].&amp;[No]" c="No"/>
              <i n="[APDocuments].[Fully Paid].&amp;[Yes]" c="Yes"/>
            </range>
          </ranges>
        </level>
      </levels>
      <selections count="1">
        <selection n="[APDocuments].[Fully Paid].&amp;[No]"/>
      </selections>
    </olap>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licer_Fully_Paid1" sourceName="[ARDocuments].[Fully Paid]">
  <pivotTables>
    <pivotTable tabId="12" name="Customer Transactions"/>
  </pivotTables>
  <data>
    <olap pivotCacheId="1323">
      <levels count="2">
        <level uniqueName="[ARDocuments].[Fully Paid].[(All)]" sourceCaption="(All)" count="0"/>
        <level uniqueName="[ARDocuments].[Fully Paid].[Fully Paid]" sourceCaption="Fully Paid" count="2">
          <ranges>
            <range startItem="0">
              <i n="[ARDocuments].[Fully Paid].&amp;[No]" c="No"/>
              <i n="[ARDocuments].[Fully Paid].&amp;[Yes]" c="Yes"/>
            </range>
          </ranges>
        </level>
      </levels>
      <selections count="1">
        <selection n="[ARDocuments].[Fully Paid].[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Age_As_Of_Day" sourceName="[AgeAsOf].[Age-As-Of Day]">
  <pivotTables>
    <pivotTable tabId="5" name="ARAgingReport"/>
    <pivotTable tabId="8" name="APAgingReport"/>
    <pivotTable tabId="11" name="Vendor Transactions"/>
    <pivotTable tabId="12" name="Customer Transactions"/>
  </pivotTables>
  <data>
    <olap pivotCacheId="1323">
      <levels count="2">
        <level uniqueName="[AgeAsOf].[Age-As-Of Day].[(All)]" sourceCaption="(All)" count="0"/>
        <level uniqueName="[AgeAsOf].[Age-As-Of Day].[Age-As-Of Day]" sourceCaption="Age-As-Of Day" count="31">
          <ranges>
            <range startItem="0">
              <i n="[AgeAsOf].[Age-As-Of Day].&amp;[1]" c="1"/>
              <i n="[AgeAsOf].[Age-As-Of Day].&amp;[2]" c="2"/>
              <i n="[AgeAsOf].[Age-As-Of Day].&amp;[3]" c="3"/>
              <i n="[AgeAsOf].[Age-As-Of Day].&amp;[4]" c="4"/>
              <i n="[AgeAsOf].[Age-As-Of Day].&amp;[5]" c="5"/>
              <i n="[AgeAsOf].[Age-As-Of Day].&amp;[6]" c="6"/>
              <i n="[AgeAsOf].[Age-As-Of Day].&amp;[7]" c="7"/>
              <i n="[AgeAsOf].[Age-As-Of Day].&amp;[8]" c="8"/>
              <i n="[AgeAsOf].[Age-As-Of Day].&amp;[9]" c="9"/>
              <i n="[AgeAsOf].[Age-As-Of Day].&amp;[10]" c="10"/>
              <i n="[AgeAsOf].[Age-As-Of Day].&amp;[11]" c="11"/>
              <i n="[AgeAsOf].[Age-As-Of Day].&amp;[12]" c="12"/>
              <i n="[AgeAsOf].[Age-As-Of Day].&amp;[13]" c="13"/>
              <i n="[AgeAsOf].[Age-As-Of Day].&amp;[14]" c="14"/>
              <i n="[AgeAsOf].[Age-As-Of Day].&amp;[15]" c="15"/>
              <i n="[AgeAsOf].[Age-As-Of Day].&amp;[16]" c="16"/>
              <i n="[AgeAsOf].[Age-As-Of Day].&amp;[17]" c="17"/>
              <i n="[AgeAsOf].[Age-As-Of Day].&amp;[18]" c="18"/>
              <i n="[AgeAsOf].[Age-As-Of Day].&amp;[19]" c="19"/>
              <i n="[AgeAsOf].[Age-As-Of Day].&amp;[20]" c="20"/>
              <i n="[AgeAsOf].[Age-As-Of Day].&amp;[21]" c="21"/>
              <i n="[AgeAsOf].[Age-As-Of Day].&amp;[22]" c="22"/>
              <i n="[AgeAsOf].[Age-As-Of Day].&amp;[23]" c="23"/>
              <i n="[AgeAsOf].[Age-As-Of Day].&amp;[24]" c="24"/>
              <i n="[AgeAsOf].[Age-As-Of Day].&amp;[25]" c="25"/>
              <i n="[AgeAsOf].[Age-As-Of Day].&amp;[26]" c="26"/>
              <i n="[AgeAsOf].[Age-As-Of Day].&amp;[27]" c="27"/>
              <i n="[AgeAsOf].[Age-As-Of Day].&amp;[28]" c="28"/>
              <i n="[AgeAsOf].[Age-As-Of Day].&amp;[29]" c="29"/>
              <i n="[AgeAsOf].[Age-As-Of Day].&amp;[30]" c="30"/>
              <i n="[AgeAsOf].[Age-As-Of Day].&amp;[31]" c="31" nd="1"/>
            </range>
          </ranges>
        </level>
      </levels>
      <selections count="1">
        <selection n="[AgeAsOf].[Age-As-Of Day].&amp;[30]"/>
      </selections>
    </olap>
  </data>
  <extLst>
    <x:ext xmlns:x15="http://schemas.microsoft.com/office/spreadsheetml/2010/11/main" uri="{03082B11-2C62-411c-B77F-237D8FCFBE4C}">
      <x15:slicerCachePivotTables>
        <pivotTable tabId="4294967295" name="PivotChartTable1"/>
        <pivotTable tabId="4294967295" name="PivotChartTable5"/>
      </x15:slicerCachePivotTables>
    </x:ext>
    <x:ext xmlns:x15="http://schemas.microsoft.com/office/spreadsheetml/2010/11/main" uri="{470722E0-AACD-4C17-9CDC-17EF765DBC7E}">
      <x15:slicerCacheHideItemsWithNoData count="1">
        <x15:slicerCacheOlapLevelName uniqueName="[AgeAsOf].[Age-As-Of Day].[Age-As-Of Day]" count="1"/>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AccountSet" sourceName="[ARDocuments].[AccountSet]">
  <pivotTables>
    <pivotTable tabId="5" name="ARAgingReport"/>
  </pivotTables>
  <data>
    <olap pivotCacheId="1323">
      <levels count="2">
        <level uniqueName="[ARDocuments].[AccountSet].[(All)]" sourceCaption="(All)" count="0"/>
        <level uniqueName="[ARDocuments].[AccountSet].[AccountSet]" sourceCaption="AccountSet" count="2">
          <ranges>
            <range startItem="0">
              <i n="[ARDocuments].[AccountSet].&amp;[TRADE]" c="TRADE"/>
              <i n="[ARDocuments].[AccountSet].&amp;[USA]" c="USA"/>
            </range>
          </ranges>
        </level>
      </levels>
      <selections count="1">
        <selection n="[ARDocuments].[AccountSet].[All]"/>
      </selections>
    </olap>
  </data>
  <extLst>
    <x:ext xmlns:x15="http://schemas.microsoft.com/office/spreadsheetml/2010/11/main" uri="{03082B11-2C62-411c-B77F-237D8FCFBE4C}">
      <x15:slicerCachePivotTables>
        <pivotTable tabId="4294967295" name="PivotChartTable2"/>
        <pivotTable tabId="4294967295" name="PivotChartTable1"/>
      </x15:slicerCachePivotTables>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Ship_To_Location" sourceName="[ARDocuments].[Ship-To Location]">
  <pivotTables>
    <pivotTable tabId="5" name="ARAgingReport"/>
  </pivotTables>
  <data>
    <olap pivotCacheId="1323">
      <levels count="2">
        <level uniqueName="[ARDocuments].[Ship-To Location].[(All)]" sourceCaption="(All)" count="0"/>
        <level uniqueName="[ARDocuments].[Ship-To Location].[Ship-To Location]" sourceCaption="Ship-To Location" count="13">
          <ranges>
            <range startItem="0">
              <i n="[ARDocuments].[Ship-To Location].&amp;[]" c=""/>
              <i n="[ARDocuments].[Ship-To Location].&amp;[A]" c="A"/>
              <i n="[ARDocuments].[Ship-To Location].&amp;[AVONLE]" c="AVONLE"/>
              <i n="[ARDocuments].[Ship-To Location].&amp;[B]" c="B"/>
              <i n="[ARDocuments].[Ship-To Location].&amp;[C]" c="C"/>
              <i n="[ARDocuments].[Ship-To Location].&amp;[EAST]" c="EAST"/>
              <i n="[ARDocuments].[Ship-To Location].&amp;[HOME]" c="HOME"/>
              <i n="[ARDocuments].[Ship-To Location].&amp;[HOME2]" c="HOME2"/>
              <i n="[ARDocuments].[Ship-To Location].&amp;[MID]" c="MID"/>
              <i n="[ARDocuments].[Ship-To Location].&amp;[POSTAL]" c="POSTAL"/>
              <i n="[ARDocuments].[Ship-To Location].&amp;[WAREHS]" c="WAREHS"/>
              <i n="[ARDocuments].[Ship-To Location].&amp;[WEST]" c="WEST"/>
              <i n="[ARDocuments].[Ship-To Location].&amp;[YAM]" c="YAM"/>
            </range>
          </ranges>
        </level>
      </levels>
      <selections count="1">
        <selection n="[ARDocuments].[Ship-To Location].[All]"/>
      </selections>
    </olap>
  </data>
  <extLst>
    <x:ext xmlns:x15="http://schemas.microsoft.com/office/spreadsheetml/2010/11/main" uri="{03082B11-2C62-411c-B77F-237D8FCFBE4C}">
      <x15:slicerCachePivotTables>
        <pivotTable tabId="4294967295" name="PivotChartTable2"/>
        <pivotTable tabId="4294967295" name="PivotChartTable1"/>
      </x15:slicerCachePivotTables>
    </x:ext>
    <x:ext xmlns:x15="http://schemas.microsoft.com/office/spreadsheetml/2010/11/main" uri="{470722E0-AACD-4C17-9CDC-17EF765DBC7E}">
      <x15:slicerCacheHideItemsWithNoData count="1">
        <x15:slicerCacheOlapLevelName uniqueName="[ARDocuments].[Ship-To Location].[Ship-To Location]" count="0"/>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State" sourceName="[Customers].[State]">
  <pivotTables>
    <pivotTable tabId="5" name="ARAgingReport"/>
  </pivotTables>
  <data>
    <olap pivotCacheId="1323">
      <levels count="2">
        <level uniqueName="[Customers].[State].[(All)]" sourceCaption="(All)" count="0"/>
        <level uniqueName="[Customers].[State].[State]" sourceCaption="State" count="12">
          <ranges>
            <range startItem="0">
              <i n="[Customers].[State].&amp;[]" c=""/>
              <i n="[Customers].[State].&amp;[AK]" c="AK"/>
              <i n="[Customers].[State].&amp;[CA]" c="CA"/>
              <i n="[Customers].[State].&amp;[Florida]" c="Florida"/>
              <i n="[Customers].[State].&amp;[IA]" c="IA"/>
              <i n="[Customers].[State].&amp;[MO]" c="MO"/>
              <i n="[Customers].[State].&amp;[NJ]" c="NJ"/>
              <i n="[Customers].[State].&amp;[VA]" c="VA"/>
              <i n="[Customers].[State].&amp;[WA]" c="WA"/>
              <i n="[Customers].[State].&amp;[Any State]" c="Any State" nd="1"/>
              <i n="[Customers].[State].&amp;[PA]" c="PA" nd="1"/>
              <i n="[Customers].[State].&amp;[TX]" c="TX" nd="1"/>
            </range>
          </ranges>
        </level>
      </levels>
      <selections count="1">
        <selection n="[Customers].[State].[All]"/>
      </selections>
    </olap>
  </data>
  <extLst>
    <x:ext xmlns:x15="http://schemas.microsoft.com/office/spreadsheetml/2010/11/main" uri="{03082B11-2C62-411c-B77F-237D8FCFBE4C}">
      <x15:slicerCachePivotTables>
        <pivotTable tabId="4294967295" name="PivotChartTable2"/>
        <pivotTable tabId="4294967295" name="PivotChartTable1"/>
      </x15:slicerCachePivotTables>
    </x:ext>
    <x:ext xmlns:x15="http://schemas.microsoft.com/office/spreadsheetml/2010/11/main" uri="{470722E0-AACD-4C17-9CDC-17EF765DBC7E}">
      <x15:slicerCacheHideItemsWithNoData count="1">
        <x15:slicerCacheOlapLevelName uniqueName="[Customers].[State].[State]" count="3"/>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Document_Type" sourceName="[DocumentType].[Document Type]">
  <pivotTables>
    <pivotTable tabId="5" name="ARAgingReport"/>
    <pivotTable tabId="6" name="AP Statistics"/>
    <pivotTable tabId="6" name="AR Statistics"/>
    <pivotTable tabId="11" name="Vendor Transactions"/>
  </pivotTables>
  <data>
    <olap pivotCacheId="1323">
      <levels count="2">
        <level uniqueName="[DocumentType].[Document Type].[(All)]" sourceCaption="(All)" count="0"/>
        <level uniqueName="[DocumentType].[Document Type].[Document Type]" sourceCaption="Document Type" count="17">
          <ranges>
            <range startItem="0">
              <i n="[DocumentType].[Document Type].&amp;[Invoice]" c="Invoice"/>
              <i n="[DocumentType].[Document Type].&amp;[Credit Note]" c="Credit Note"/>
              <i n="[DocumentType].[Document Type].&amp;[Prepayment]" c="Prepayment"/>
              <i n="[DocumentType].[Document Type].&amp;[Receipt/Payment]" c="Receipt/Payment"/>
              <i n="[DocumentType].[Document Type].&amp;[Debit Note]" c="Debit Note"/>
              <i n="[DocumentType].[Document Type].&amp;[Adjustment]" c="Adjustment"/>
              <i n="[DocumentType].[Document Type].&amp;[Unapplied Cash]" c="Unapplied Cash"/>
              <i n="[DocumentType].[Document Type].&amp;[Credit Note Applied To]" c="Credit Note Applied To"/>
              <i n="[DocumentType].[Document Type].&amp;[Refund]" c="Refund"/>
              <i n="[DocumentType].[Document Type].&amp;[Interest]" c="Interest" nd="1"/>
              <i n="[DocumentType].[Document Type].&amp;[Debit Note Applied To]" c="Debit Note Applied To" nd="1"/>
              <i n="[DocumentType].[Document Type].&amp;[Applied Debit Note]" c="Applied Debit Note" nd="1"/>
              <i n="[DocumentType].[Document Type].&amp;[Applied Credit Note]" c="Applied Credit Note" nd="1"/>
              <i n="[DocumentType].[Document Type].&amp;[Discount]" c="Discount" nd="1"/>
              <i n="[DocumentType].[Document Type].&amp;[Exchange Gain/Loss]" c="Exchange Gain/Loss" nd="1"/>
              <i n="[DocumentType].[Document Type].&amp;[Rounding]" c="Rounding" nd="1"/>
              <i n="[DocumentType].[Document Type].&amp;[Retainage]" c="Retainage" nd="1"/>
            </range>
          </ranges>
        </level>
      </levels>
      <selections count="1">
        <selection n="[DocumentType].[Document Type].[All]"/>
      </selections>
    </olap>
  </data>
  <extLst>
    <x:ext xmlns:x15="http://schemas.microsoft.com/office/spreadsheetml/2010/11/main" uri="{03082B11-2C62-411c-B77F-237D8FCFBE4C}">
      <x15:slicerCachePivotTables>
        <pivotTable tabId="4294967295" name="PivotChartTable1"/>
      </x15:slicerCachePivotTables>
    </x:ext>
    <x:ext xmlns:x15="http://schemas.microsoft.com/office/spreadsheetml/2010/11/main" uri="{470722E0-AACD-4C17-9CDC-17EF765DBC7E}">
      <x15:slicerCacheHideItemsWithNoData count="1">
        <x15:slicerCacheOlapLevelName uniqueName="[DocumentType].[Document Type].[Document Type]" count="8"/>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State1" sourceName="[Vendor].[State]">
  <pivotTables>
    <pivotTable tabId="8" name="APAgingReport"/>
  </pivotTables>
  <data>
    <olap pivotCacheId="1323">
      <levels count="2">
        <level uniqueName="[Vendor].[State].[(All)]" sourceCaption="(All)" count="0"/>
        <level uniqueName="[Vendor].[State].[State]" sourceCaption="State" count="12">
          <ranges>
            <range startItem="0">
              <i n="[Vendor].[State].&amp;[AK]" c="AK"/>
              <i n="[Vendor].[State].&amp;[CA]" c="CA"/>
              <i n="[Vendor].[State].&amp;[FL]" c="FL"/>
              <i n="[Vendor].[State].&amp;[MO]" c="MO"/>
              <i n="[Vendor].[State].&amp;[OH]" c="OH"/>
              <i n="[Vendor].[State].&amp;[OK]" c="OK"/>
              <i n="[Vendor].[State].&amp;[OR]" c="OR"/>
              <i n="[Vendor].[State].&amp;[TX]" c="TX"/>
              <i n="[Vendor].[State].&amp;[VA]" c="VA"/>
              <i n="[Vendor].[State].&amp;[WA]" c="WA"/>
              <i n="[Vendor].[State].&amp;[CO]" c="CO" nd="1"/>
              <i n="[Vendor].[State].&amp;[Yorkshire]" c="Yorkshire" nd="1"/>
            </range>
          </ranges>
        </level>
      </levels>
      <selections count="1">
        <selection n="[Vendor].[State].[All]"/>
      </selections>
    </olap>
  </data>
  <extLst>
    <x:ext xmlns:x15="http://schemas.microsoft.com/office/spreadsheetml/2010/11/main" uri="{03082B11-2C62-411c-B77F-237D8FCFBE4C}">
      <x15:slicerCachePivotTables>
        <pivotTable tabId="4294967295" name="PivotChartTable6"/>
        <pivotTable tabId="4294967295" name="PivotChartTable5"/>
      </x15:slicerCachePivotTables>
    </x:ext>
    <x:ext xmlns:x15="http://schemas.microsoft.com/office/spreadsheetml/2010/11/main" uri="{470722E0-AACD-4C17-9CDC-17EF765DBC7E}">
      <x15:slicerCacheHideItemsWithNoData count="1">
        <x15:slicerCacheOlapLevelName uniqueName="[Vendor].[State].[State]" count="2"/>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Zip" sourceName="[Vendor].[Zip]">
  <pivotTables>
    <pivotTable tabId="8" name="APAgingReport"/>
  </pivotTables>
  <data>
    <olap pivotCacheId="1323">
      <levels count="2">
        <level uniqueName="[Vendor].[Zip].[(All)]" sourceCaption="(All)" count="0"/>
        <level uniqueName="[Vendor].[Zip].[Zip]" sourceCaption="Zip" count="20">
          <ranges>
            <range startItem="0">
              <i n="[Vendor].[Zip].&amp;[]" c=""/>
              <i n="[Vendor].[Zip].&amp;[31977]" c="31977"/>
              <i n="[Vendor].[Zip].&amp;[31986]" c="31986"/>
              <i n="[Vendor].[Zip].&amp;[57282]" c="57282"/>
              <i n="[Vendor].[Zip].&amp;[59782]" c="59782"/>
              <i n="[Vendor].[Zip].&amp;[67182]" c="67182"/>
              <i n="[Vendor].[Zip].&amp;[74105]" c="74105"/>
              <i n="[Vendor].[Zip].&amp;[78767]" c="78767"/>
              <i n="[Vendor].[Zip].&amp;[79172]" c="79172"/>
              <i n="[Vendor].[Zip].&amp;[93721]" c="93721"/>
              <i n="[Vendor].[Zip].&amp;[95616]" c="95616"/>
              <i n="[Vendor].[Zip].&amp;[95617]" c="95617"/>
              <i n="[Vendor].[Zip].&amp;[98274]" c="98274"/>
              <i n="[Vendor].[Zip].&amp;[24002]" c="24002" nd="1"/>
              <i n="[Vendor].[Zip].&amp;[67183]" c="67183" nd="1"/>
              <i n="[Vendor].[Zip].&amp;[79113]" c="79113" nd="1"/>
              <i n="[Vendor].[Zip].&amp;[82397]" c="82397" nd="1"/>
              <i n="[Vendor].[Zip].&amp;[98102]" c="98102" nd="1"/>
              <i n="[Vendor].[Zip].&amp;[98132]" c="98132" nd="1"/>
              <i n="[Vendor].[Zip].&amp;[99409]" c="99409" nd="1"/>
            </range>
          </ranges>
        </level>
      </levels>
      <selections count="1">
        <selection n="[Vendor].[Zip].[All]"/>
      </selections>
    </olap>
  </data>
  <extLst>
    <x:ext xmlns:x15="http://schemas.microsoft.com/office/spreadsheetml/2010/11/main" uri="{470722E0-AACD-4C17-9CDC-17EF765DBC7E}">
      <x15:slicerCacheHideItemsWithNoData count="1">
        <x15:slicerCacheOlapLevelName uniqueName="[Vendor].[Zip].[Zip]" count="7"/>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Age-As-Of Year" cache="Slicer_Age_As_Of_Year" caption="Age-As-Of Year" columnCount="2" level="1" style="SlicerStyleDark6" rowHeight="241300"/>
  <slicer name="Age-As-Of Month" cache="Slicer_Age_As_Of_Month" caption="Age-As-Of Month" columnCount="3" level="1" style="SlicerStyleDark6" rowHeight="237744"/>
  <slicer name="Age-As-Of Day" cache="Slicer_Age_As_Of_Day" caption="Age-As-Of Day" columnCount="8" level="1" style="SlicerStyleDark6" rowHeight="241300"/>
  <slicer name="Document Type" cache="Slicer_Document_Type" caption="Document Type" level="1" style="SlicerStyleDark1" rowHeight="241300"/>
  <slicer name="CalendarYear" cache="Slicer_CalendarYear" caption="Year (Cut-Off)" columnCount="2" level="1" style="SlicerStyleDark2" rowHeight="241300"/>
  <slicer name="MonthOfYear" cache="Slicer_MonthOfYear" caption="Month (Cut-Off)" columnCount="3" level="1" style="SlicerStyleDark2" rowHeight="241300"/>
  <slicer name="DayOfMonth" cache="Slicer_DayOfMonth" caption="Day (Cut-Off)" columnCount="8" level="1" style="SlicerStyleDark2" rowHeight="241300"/>
  <slicer name="Customer Number" cache="Slicer_Customer_Number" caption="Customer Number" columnCount="2" level="1" style="SlicerStyleDark6" rowHeight="241300"/>
  <slicer name="Description" cache="Slicer_Description" caption="Customer Group" level="1" style="SlicerStyleDark6" rowHeight="241300"/>
  <slicer name="Vendor Group" cache="Slicer_Description1" caption="Vendor Group" level="1" style="SlicerStyleLight6" rowHeight="241300"/>
  <slicer name="Vendor Number" cache="Slicer_Vendor_Number" caption="Vendor Number" columnCount="2" level="1" style="SlicerStyleLight6"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AccountSet" cache="Slicer_AccountSet" caption="AccountSet" level="1" rowHeight="241300"/>
  <slicer name="Ship-To Location" cache="Slicer_Ship_To_Location" caption="Ship-To Location" columnCount="2" level="1" rowHeight="241300"/>
  <slicer name="State" cache="Slicer_State" caption="State" columnCount="2" level="1"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State 1" cache="Slicer_State1" caption="State" columnCount="2" level="1" rowHeight="241300"/>
  <slicer name="Zip" cache="Slicer_Zip" caption="Zip" columnCount="2" level="1" rowHeight="241300"/>
  <slicer name="AccountSet 1" cache="Slicer_AccountSet1" caption="AccountSet" level="1"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Fully Paid 1" cache="Slicer_Fully_Paid1" caption="Fully Paid" level="1"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Fully Paid" cache="Slicer_Fully_Paid" caption="Fully Paid" level="1" rowHeight="241300"/>
</slicers>
</file>

<file path=xl/slicers/slicer6.xml><?xml version="1.0" encoding="utf-8"?>
<slicers xmlns="http://schemas.microsoft.com/office/spreadsheetml/2009/9/main" xmlns:mc="http://schemas.openxmlformats.org/markup-compatibility/2006" xmlns:x="http://schemas.openxmlformats.org/spreadsheetml/2006/main" mc:Ignorable="x">
  <slicer name="Calculation" cache="Slicer_Calculation" caption="Calculation" columnCount="2" level="1" rowHeight="241300"/>
  <slicer name="Comparison" cache="Slicer_Comparison" caption="Comparison" columnCount="4" level="1" rowHeight="241300"/>
  <slicer name="Account Group" cache="Slicer_Account_Group" caption="Account Group" columnCount="7" level="1" rowHeight="241300"/>
</slicers>
</file>

<file path=xl/tables/table1.xml><?xml version="1.0" encoding="utf-8"?>
<table xmlns="http://schemas.openxmlformats.org/spreadsheetml/2006/main" id="6" name="AgingPeriods" displayName="AgingPeriods" ref="A4:D11" totalsRowShown="0">
  <autoFilter ref="A4:D11"/>
  <tableColumns count="4">
    <tableColumn id="1" name="Aging Period"/>
    <tableColumn id="2" name="Name" dataDxfId="139"/>
    <tableColumn id="3" name="From"/>
    <tableColumn id="4" name="To"/>
  </tableColumns>
  <tableStyleInfo name="TableStyleMedium2" showFirstColumn="0" showLastColumn="0" showRowStripes="1" showColumnStripes="0"/>
</table>
</file>

<file path=xl/tables/table2.xml><?xml version="1.0" encoding="utf-8"?>
<table xmlns="http://schemas.openxmlformats.org/spreadsheetml/2006/main" id="4" name="AgeAsOf" displayName="AgeAsOf" ref="A1:D732" totalsRowShown="0" headerRowDxfId="115" headerRowBorderDxfId="114">
  <autoFilter ref="A1:D732"/>
  <tableColumns count="4">
    <tableColumn id="1" name="Age-As-Of Year">
      <calculatedColumnFormula>YEAR(AgeAsOf[[#This Row],[Age As Of]])</calculatedColumnFormula>
    </tableColumn>
    <tableColumn id="2" name="Age-As-Of Month">
      <calculatedColumnFormula>MONTH(AgeAsOf[[#This Row],[Age As Of]])</calculatedColumnFormula>
    </tableColumn>
    <tableColumn id="3" name="Age-As-Of Day">
      <calculatedColumnFormula>DAY(AgeAsOf[[#This Row],[Age As Of]])</calculatedColumnFormula>
    </tableColumn>
    <tableColumn id="4" name="Age As Of"/>
  </tableColumns>
  <tableStyleInfo name="TableStyleMedium2" showFirstColumn="0" showLastColumn="0" showRowStripes="1" showColumnStripes="0"/>
</table>
</file>

<file path=xl/tables/table3.xml><?xml version="1.0" encoding="utf-8"?>
<table xmlns="http://schemas.openxmlformats.org/spreadsheetml/2006/main" id="3" name="Calendar" displayName="Calendar" ref="A1:P732" totalsRowShown="0" headerRowDxfId="113" headerRowBorderDxfId="112" tableBorderDxfId="111">
  <tableColumns count="16">
    <tableColumn id="1" name="DateKey">
      <calculatedColumnFormula>TEXT(B2,"yyyymmdd")</calculatedColumnFormula>
    </tableColumn>
    <tableColumn id="2" name="TransDate" dataDxfId="110">
      <calculatedColumnFormula>B1+1</calculatedColumnFormula>
    </tableColumn>
    <tableColumn id="4" name="DayOfWeek">
      <calculatedColumnFormula>WEEKDAY(B2)</calculatedColumnFormula>
    </tableColumn>
    <tableColumn id="5" name="DayNameOfWeek" dataDxfId="109">
      <calculatedColumnFormula>TEXT(B2, "dddd")</calculatedColumnFormula>
    </tableColumn>
    <tableColumn id="6" name="DayOfMonth">
      <calculatedColumnFormula>DAY(B2)</calculatedColumnFormula>
    </tableColumn>
    <tableColumn id="7" name="DayOfYear" dataDxfId="108">
      <calculatedColumnFormula>B2-DATEVALUE("1/1/"&amp;YEAR(B2))+1</calculatedColumnFormula>
    </tableColumn>
    <tableColumn id="8" name="WeekdayWeekend">
      <calculatedColumnFormula>IF(C2&lt;6,"Weekday","Weekend")</calculatedColumnFormula>
    </tableColumn>
    <tableColumn id="9" name="WeekOfYear" dataDxfId="107">
      <calculatedColumnFormula>WEEKNUM(B2,1)</calculatedColumnFormula>
    </tableColumn>
    <tableColumn id="10" name="MonthName">
      <calculatedColumnFormula>TEXT(B2,"Mmmm")</calculatedColumnFormula>
    </tableColumn>
    <tableColumn id="11" name="MonthOfYear">
      <calculatedColumnFormula>MONTH(B2)</calculatedColumnFormula>
    </tableColumn>
    <tableColumn id="12" name="IsLastDayOfMonth" dataDxfId="106">
      <calculatedColumnFormula>IF(B2=EOMONTH(B2,0),"Y","N")</calculatedColumnFormula>
    </tableColumn>
    <tableColumn id="13" name="CalendarQuarter">
      <calculatedColumnFormula>IF(J2&lt;4,1,IF(J2&lt;7,2,IF(J2&lt;10,3,4)))</calculatedColumnFormula>
    </tableColumn>
    <tableColumn id="14" name="CalendarYear">
      <calculatedColumnFormula>YEAR(B2)</calculatedColumnFormula>
    </tableColumn>
    <tableColumn id="15" name="CalendarYearMonth">
      <calculatedColumnFormula>M2&amp;"-"&amp;IF(J2&lt;10,"0","")&amp;J2</calculatedColumnFormula>
    </tableColumn>
    <tableColumn id="16" name="CalendarYearQtr">
      <calculatedColumnFormula>M2&amp;"Q"&amp;L2</calculatedColumnFormula>
    </tableColumn>
    <tableColumn id="17" name="YR-MTH" dataDxfId="105" dataCellStyle="Normal 2">
      <calculatedColumnFormula>IF(AND(Calendar[[#This Row],[TransDate]]&lt;=LastDate,Calendar[[#This Row],[TransDate]]&gt;=DATE(YEAR(LastDate)-5,MONTH(LastDate),DAY(LastDate))),Calendar[[#This Row],[CalendarYearMonth]],"")</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1" name="TransactionType" displayName="TransactionType" ref="A1:B48" totalsRowShown="0">
  <autoFilter ref="A1:B48"/>
  <sortState ref="A2:B47">
    <sortCondition ref="A7"/>
  </sortState>
  <tableColumns count="2">
    <tableColumn id="1" name="TRXTYPEID" dataDxfId="104"/>
    <tableColumn id="2" name="Transaction Type" dataDxfId="103"/>
  </tableColumns>
  <tableStyleInfo name="TableStyleMedium2" showFirstColumn="0" showLastColumn="0" showRowStripes="1" showColumnStripes="0"/>
</table>
</file>

<file path=xl/tables/table5.xml><?xml version="1.0" encoding="utf-8"?>
<table xmlns="http://schemas.openxmlformats.org/spreadsheetml/2006/main" id="2" name="DocumentType" displayName="DocumentType" ref="D1:F18" totalsRowShown="0">
  <autoFilter ref="D1:F18"/>
  <sortState ref="D2:E18">
    <sortCondition ref="D2"/>
  </sortState>
  <tableColumns count="3">
    <tableColumn id="1" name="DOCTYPEID" dataDxfId="102"/>
    <tableColumn id="4" name="DocTyp" dataDxfId="101"/>
    <tableColumn id="2" name="Document Type" dataDxfId="100"/>
  </tableColumns>
  <tableStyleInfo name="TableStyleMedium2" showFirstColumn="0" showLastColumn="0" showRowStripes="1" showColumnStripes="0"/>
</table>
</file>

<file path=xl/tables/table6.xml><?xml version="1.0" encoding="utf-8"?>
<table xmlns="http://schemas.openxmlformats.org/spreadsheetml/2006/main" id="5" name="TimeCalc" displayName="TimeCalc" ref="H1:K26" totalsRowShown="0" headerRowDxfId="99" dataDxfId="97" headerRowBorderDxfId="98" tableBorderDxfId="96">
  <autoFilter ref="H1:K26"/>
  <tableColumns count="4">
    <tableColumn id="1" name="CALCID" dataDxfId="95"/>
    <tableColumn id="2" name="COMPID" dataDxfId="94"/>
    <tableColumn id="3" name="Calculation" dataDxfId="93"/>
    <tableColumn id="4" name="Comparison" dataDxfId="92"/>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imelineCaches/timelineCache1.xml><?xml version="1.0" encoding="utf-8"?>
<timelineCacheDefinition xmlns="http://schemas.microsoft.com/office/spreadsheetml/2010/11/main" xmlns:x15="http://schemas.microsoft.com/office/spreadsheetml/2010/11/main" name="Timeline_Posting_Date" sourceName="[ARDocuments].[Posting Date]">
  <pivotTables>
    <pivotTable tabId="12" name="Customer Transactions"/>
  </pivotTables>
  <state minimalRefreshVersion="6" lastRefreshVersion="6" pivotCacheId="1324" filterType="dateBetween">
    <selection startDate="2020-07-01T00:00:00" endDate="2020-07-31T00:00:00"/>
    <bounds startDate="2019-01-01T00:00:00" endDate="2021-01-01T00:00:00"/>
  </state>
</timelineCacheDefinition>
</file>

<file path=xl/timelineCaches/timelineCache2.xml><?xml version="1.0" encoding="utf-8"?>
<timelineCacheDefinition xmlns="http://schemas.microsoft.com/office/spreadsheetml/2010/11/main" xmlns:x15="http://schemas.microsoft.com/office/spreadsheetml/2010/11/main" name="Timeline_Posting_Date1" sourceName="[APDocuments].[Posting Date]">
  <pivotTables>
    <pivotTable tabId="11" name="Vendor Transactions"/>
  </pivotTables>
  <state minimalRefreshVersion="6" lastRefreshVersion="6" pivotCacheId="1324" filterType="dateBetween">
    <selection startDate="2020-07-01T00:00:00" endDate="2020-07-31T00:00:00"/>
    <bounds startDate="2019-01-01T00:00:00" endDate="2021-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mc:Ignorable="x">
  <timeline name="Posting Date" cache="Timeline_Posting_Date" caption="Posting Date" level="2" selectionLevel="2" scrollPosition="2020-06-07T00:00:00"/>
</timelines>
</file>

<file path=xl/timelines/timeline2.xml><?xml version="1.0" encoding="utf-8"?>
<timelines xmlns="http://schemas.microsoft.com/office/spreadsheetml/2010/11/main" xmlns:mc="http://schemas.openxmlformats.org/markup-compatibility/2006" xmlns:x="http://schemas.openxmlformats.org/spreadsheetml/2006/main" mc:Ignorable="x">
  <timeline name="Posting Date 1" cache="Timeline_Posting_Date1" caption="Posting Date" level="2" selectionLevel="2" scrollPosition="2020-06-07T00:00:00"/>
</timeline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microsoft.com/office/2007/relationships/slicer" Target="../slicers/slicer1.xml"/><Relationship Id="rId5" Type="http://schemas.openxmlformats.org/officeDocument/2006/relationships/table" Target="../tables/table1.x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table" Target="../tables/table4.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7.xml"/><Relationship Id="rId4" Type="http://schemas.microsoft.com/office/2007/relationships/slicer" Target="../slicers/slicer2.xml"/></Relationships>
</file>

<file path=xl/worksheets/_rels/sheet3.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ivotTable" Target="../pivotTables/pivotTable8.xml"/></Relationships>
</file>

<file path=xl/worksheets/_rels/sheet4.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4.xml"/><Relationship Id="rId1" Type="http://schemas.openxmlformats.org/officeDocument/2006/relationships/pivotTable" Target="../pivotTables/pivotTable9.xml"/><Relationship Id="rId4" Type="http://schemas.microsoft.com/office/2011/relationships/timeline" Target="../timelines/timeline1.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3.bin"/><Relationship Id="rId1" Type="http://schemas.openxmlformats.org/officeDocument/2006/relationships/pivotTable" Target="../pivotTables/pivotTable10.xml"/><Relationship Id="rId5" Type="http://schemas.microsoft.com/office/2011/relationships/timeline" Target="../timelines/timeline2.xml"/><Relationship Id="rId4" Type="http://schemas.microsoft.com/office/2007/relationships/slicer" Target="../slicers/slicer5.xml"/></Relationships>
</file>

<file path=xl/worksheets/_rels/sheet6.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6.xml"/><Relationship Id="rId1" Type="http://schemas.openxmlformats.org/officeDocument/2006/relationships/pivotTable" Target="../pivotTables/pivotTable11.xml"/></Relationships>
</file>

<file path=xl/worksheets/_rels/sheet7.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customProperty" Target="../customProperty2.bin"/><Relationship Id="rId7" Type="http://schemas.openxmlformats.org/officeDocument/2006/relationships/drawing" Target="../drawings/drawing7.xml"/><Relationship Id="rId2" Type="http://schemas.openxmlformats.org/officeDocument/2006/relationships/customProperty" Target="../customProperty1.bin"/><Relationship Id="rId1" Type="http://schemas.openxmlformats.org/officeDocument/2006/relationships/printerSettings" Target="../printerSettings/printerSettings4.bin"/><Relationship Id="rId6" Type="http://schemas.openxmlformats.org/officeDocument/2006/relationships/customProperty" Target="../customProperty5.bin"/><Relationship Id="rId5" Type="http://schemas.openxmlformats.org/officeDocument/2006/relationships/customProperty" Target="../customProperty4.bin"/><Relationship Id="rId10" Type="http://schemas.openxmlformats.org/officeDocument/2006/relationships/image" Target="../media/image2.emf"/><Relationship Id="rId4" Type="http://schemas.openxmlformats.org/officeDocument/2006/relationships/customProperty" Target="../customProperty3.bin"/><Relationship Id="rId9" Type="http://schemas.openxmlformats.org/officeDocument/2006/relationships/control" Target="../activeX/activeX1.xml"/></Relationships>
</file>

<file path=xl/worksheets/_rels/sheet8.xml.rels><?xml version="1.0" encoding="UTF-8" standalone="yes"?>
<Relationships xmlns="http://schemas.openxmlformats.org/package/2006/relationships"><Relationship Id="rId1" Type="http://schemas.openxmlformats.org/officeDocument/2006/relationships/table" Target="../tables/table2.xml"/></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3.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S30"/>
  <sheetViews>
    <sheetView showGridLines="0" showRowColHeaders="0" tabSelected="1" zoomScaleNormal="100" workbookViewId="0">
      <selection activeCell="G12" sqref="G12"/>
    </sheetView>
  </sheetViews>
  <sheetFormatPr defaultRowHeight="15" x14ac:dyDescent="0.25"/>
  <cols>
    <col min="1" max="1" width="14.7109375" customWidth="1"/>
    <col min="2" max="4" width="13.140625" customWidth="1"/>
    <col min="5" max="9" width="13.28515625" customWidth="1"/>
    <col min="10" max="10" width="9.42578125" customWidth="1"/>
    <col min="11" max="11" width="16.28515625" customWidth="1"/>
    <col min="12" max="19" width="13.28515625" customWidth="1"/>
    <col min="20" max="20" width="23.140625" customWidth="1"/>
    <col min="21" max="21" width="17" customWidth="1"/>
    <col min="22" max="22" width="21.140625" customWidth="1"/>
  </cols>
  <sheetData>
    <row r="3" spans="1:7" ht="15.75" thickBot="1" x14ac:dyDescent="0.3"/>
    <row r="4" spans="1:7" ht="15.75" thickBot="1" x14ac:dyDescent="0.3">
      <c r="A4" t="s">
        <v>79</v>
      </c>
      <c r="B4" t="s">
        <v>80</v>
      </c>
      <c r="C4" t="s">
        <v>81</v>
      </c>
      <c r="D4" t="s">
        <v>82</v>
      </c>
      <c r="E4" s="16" t="s">
        <v>102</v>
      </c>
      <c r="F4" s="17" t="s">
        <v>103</v>
      </c>
      <c r="G4" s="18" t="s">
        <v>104</v>
      </c>
    </row>
    <row r="5" spans="1:7" x14ac:dyDescent="0.25">
      <c r="A5">
        <v>0</v>
      </c>
      <c r="B5" s="36" t="s">
        <v>285</v>
      </c>
      <c r="C5">
        <v>-9999</v>
      </c>
      <c r="D5">
        <v>-2</v>
      </c>
      <c r="E5" s="38">
        <f>GETPIVOTDATA("[Measures].[Aged Balance]",'Aged Cash Received'!B18,"[AgingPeriods].[Name]","[AgingPeriods].[Name].&amp;[Over Due]")</f>
        <v>20798.179999999993</v>
      </c>
      <c r="F5" s="39">
        <f>-GETPIVOTDATA("[Measures].[AP Aged Cash Requirements]",'Aged Cash Requirements'!B18,"[AgingPeriods].[Name]","[AgingPeriods].[Name].&amp;[Over Due]")</f>
        <v>-17965.279999999591</v>
      </c>
      <c r="G5" s="40">
        <f>E5+F5</f>
        <v>2832.9000000004016</v>
      </c>
    </row>
    <row r="6" spans="1:7" x14ac:dyDescent="0.25">
      <c r="A6">
        <v>1</v>
      </c>
      <c r="B6" s="36" t="str">
        <f>AgingPeriods[[#This Row],[From]]&amp;" to "&amp;AgingPeriods[[#This Row],[To]]</f>
        <v>-1 to 1</v>
      </c>
      <c r="C6">
        <f>D5+1</f>
        <v>-1</v>
      </c>
      <c r="D6">
        <v>1</v>
      </c>
      <c r="E6" s="41">
        <f>GETPIVOTDATA("[Measures].[Aged Balance]",'Aged Cash Received'!B18,"[AgingPeriods].[Name]","[AgingPeriods].[Name].&amp;[-1 to 1]")</f>
        <v>1567.9099999999999</v>
      </c>
      <c r="F6" s="42">
        <f>-GETPIVOTDATA("[Measures].[AP Aged Cash Requirements]",'Aged Cash Requirements'!B18,"[AgingPeriods].[Name]","[AgingPeriods].[Name].&amp;[-1 to 1]")</f>
        <v>60</v>
      </c>
      <c r="G6" s="43">
        <f t="shared" ref="G6:G11" si="0">E6+F6</f>
        <v>1627.9099999999999</v>
      </c>
    </row>
    <row r="7" spans="1:7" x14ac:dyDescent="0.25">
      <c r="A7">
        <v>2</v>
      </c>
      <c r="B7" s="36" t="str">
        <f>AgingPeriods[[#This Row],[From]]&amp;" to "&amp;AgingPeriods[[#This Row],[To]]</f>
        <v>2 to 30</v>
      </c>
      <c r="C7">
        <f t="shared" ref="C7:C11" si="1">D6+1</f>
        <v>2</v>
      </c>
      <c r="D7">
        <v>30</v>
      </c>
      <c r="E7" s="44">
        <f>GETPIVOTDATA("[Measures].[Aged Balance]",'Aged Cash Received'!B18,"[AgingPeriods].[Name]","[AgingPeriods].[Name].&amp;[2 to 30]")</f>
        <v>4258.63</v>
      </c>
      <c r="F7" s="45">
        <f>-GETPIVOTDATA("[Measures].[AP Aged Cash Requirements]",'Aged Cash Requirements'!B18,"[AgingPeriods].[Name]","[AgingPeriods].[Name].&amp;[2 to 30]")</f>
        <v>-30048.929999999997</v>
      </c>
      <c r="G7" s="43">
        <f t="shared" si="0"/>
        <v>-25790.299999999996</v>
      </c>
    </row>
    <row r="8" spans="1:7" x14ac:dyDescent="0.25">
      <c r="A8">
        <v>3</v>
      </c>
      <c r="B8" s="36" t="str">
        <f>AgingPeriods[[#This Row],[From]]&amp;" to "&amp;AgingPeriods[[#This Row],[To]]</f>
        <v>31 to 60</v>
      </c>
      <c r="C8">
        <f t="shared" si="1"/>
        <v>31</v>
      </c>
      <c r="D8">
        <v>60</v>
      </c>
      <c r="E8" s="44">
        <f>GETPIVOTDATA("[Measures].[Aged Balance]",'Aged Cash Received'!B18,"[AgingPeriods].[Name]","[AgingPeriods].[Name].&amp;[31 to 60]")</f>
        <v>0</v>
      </c>
      <c r="F8" s="45">
        <f>-GETPIVOTDATA("[Measures].[AP Aged Cash Requirements]",'Aged Cash Requirements'!B18,"[AgingPeriods].[Name]","[AgingPeriods].[Name].&amp;[31 to 60]")</f>
        <v>-466.90000000000003</v>
      </c>
      <c r="G8" s="43">
        <f t="shared" si="0"/>
        <v>-466.90000000000003</v>
      </c>
    </row>
    <row r="9" spans="1:7" x14ac:dyDescent="0.25">
      <c r="A9">
        <v>4</v>
      </c>
      <c r="B9" s="36" t="str">
        <f>AgingPeriods[[#This Row],[From]]&amp;" to "&amp;AgingPeriods[[#This Row],[To]]</f>
        <v>61 to 90</v>
      </c>
      <c r="C9">
        <f t="shared" si="1"/>
        <v>61</v>
      </c>
      <c r="D9">
        <v>90</v>
      </c>
      <c r="E9" s="44">
        <f>GETPIVOTDATA("[Measures].[Aged Balance]",'Aged Cash Received'!B18,"[AgingPeriods].[Name]","[AgingPeriods].[Name].&amp;[61 to 90]")</f>
        <v>0</v>
      </c>
      <c r="F9" s="42">
        <f>-GETPIVOTDATA("[Measures].[AP Aged Cash Requirements]",'Aged Cash Requirements'!B18,"[AgingPeriods].[Name]","[AgingPeriods].[Name].&amp;[61 to 90]")</f>
        <v>-241.46999999999997</v>
      </c>
      <c r="G9" s="43">
        <f t="shared" si="0"/>
        <v>-241.46999999999997</v>
      </c>
    </row>
    <row r="10" spans="1:7" x14ac:dyDescent="0.25">
      <c r="A10">
        <v>5</v>
      </c>
      <c r="B10" s="36" t="str">
        <f>AgingPeriods[[#This Row],[From]]&amp;" to "&amp;AgingPeriods[[#This Row],[To]]</f>
        <v>91 to 120</v>
      </c>
      <c r="C10">
        <f t="shared" si="1"/>
        <v>91</v>
      </c>
      <c r="D10">
        <v>120</v>
      </c>
      <c r="E10" s="44">
        <f>GETPIVOTDATA("[Measures].[Aged Balance]",'Aged Cash Received'!B18,"[AgingPeriods].[Name]","[AgingPeriods].[Name].&amp;[91 to 120]")</f>
        <v>0</v>
      </c>
      <c r="F10" s="45">
        <f>-GETPIVOTDATA("[Measures].[AP Aged Cash Requirements]",'Aged Cash Requirements'!B18,"[AgingPeriods].[Name]","[AgingPeriods].[Name].&amp;[91 to 120]")</f>
        <v>0</v>
      </c>
      <c r="G10" s="43">
        <f t="shared" si="0"/>
        <v>0</v>
      </c>
    </row>
    <row r="11" spans="1:7" ht="15.75" thickBot="1" x14ac:dyDescent="0.3">
      <c r="A11">
        <v>6</v>
      </c>
      <c r="B11" s="36" t="str">
        <f>"Over "&amp;D10</f>
        <v>Over 120</v>
      </c>
      <c r="C11">
        <f t="shared" si="1"/>
        <v>121</v>
      </c>
      <c r="D11">
        <v>9999</v>
      </c>
      <c r="E11" s="46">
        <f>GETPIVOTDATA("[Measures].[Aged Balance]",'Aged Cash Received'!B18,"[AgingPeriods].[Name]","[AgingPeriods].[Name].&amp;[Over 120]")</f>
        <v>0</v>
      </c>
      <c r="F11" s="47">
        <f>-GETPIVOTDATA("[Measures].[AP Aged Cash Requirements]",'Aged Cash Requirements'!B18,"[AgingPeriods].[Name]","[AgingPeriods].[Name].&amp;[Over 120]")</f>
        <v>0</v>
      </c>
      <c r="G11" s="48">
        <f t="shared" si="0"/>
        <v>0</v>
      </c>
    </row>
    <row r="12" spans="1:7" ht="15.75" thickBot="1" x14ac:dyDescent="0.3">
      <c r="A12" s="50"/>
      <c r="B12" s="51" t="str" vm="10">
        <f>CUBEVALUE("ThisWorkbookDataModel","[Measures].[Account Description]","[COA].[Account Number].[1000]")</f>
        <v>Petty cash</v>
      </c>
      <c r="C12" s="57" t="str" vm="9">
        <f>CUBEVALUE("ThisWorkbookDataModel","[Measures].[Account Nbr]","[COA].[Account Number].[1000]")</f>
        <v>1000</v>
      </c>
      <c r="D12" s="54" vm="20">
        <f>CUBEVALUE("ThisWorkbookDataModel","[Measures].[CY BAL]","[COA].[1000]",Slicer_CalendarYear,Slicer_MonthOfYear)</f>
        <v>0</v>
      </c>
      <c r="E12" s="25">
        <f>SUM(E5:E11)</f>
        <v>26624.719999999994</v>
      </c>
      <c r="F12" s="26">
        <f>SUM(F5:F11)</f>
        <v>-48662.579999999587</v>
      </c>
      <c r="G12" s="27">
        <f>SUM(G5:G11)</f>
        <v>-22037.859999999597</v>
      </c>
    </row>
    <row r="13" spans="1:7" x14ac:dyDescent="0.25">
      <c r="A13" s="52"/>
      <c r="B13" s="49" t="str" vm="14">
        <f>CUBEVALUE("ThisWorkbookDataModel","[Measures].[Account Description]","[COA].[Account Number].[1020]")</f>
        <v>Bank account, operating</v>
      </c>
      <c r="C13" s="58" t="str" vm="6">
        <f>CUBEVALUE("ThisWorkbookDataModel","[Measures].[Account Nbr]","[COA].[Account Number].[1020]")</f>
        <v>1020</v>
      </c>
      <c r="D13" s="55" vm="19">
        <f>CUBEVALUE("ThisWorkbookDataModel","[Measures].[CY BAL]","[COA].[1020]",Slicer_CalendarYear,Slicer_MonthOfYear)</f>
        <v>4377031.3900000006</v>
      </c>
    </row>
    <row r="14" spans="1:7" x14ac:dyDescent="0.25">
      <c r="A14" s="52"/>
      <c r="B14" s="49" t="str" vm="12">
        <f>CUBEVALUE("ThisWorkbookDataModel","[Measures].[Account Description]","[COA].[Account Number].[1021]")</f>
        <v>Bank account, American Express</v>
      </c>
      <c r="C14" s="58" t="str" vm="4">
        <f>CUBEVALUE("ThisWorkbookDataModel","[Measures].[Account Nbr]","[COA].[Account Number].[1021]")</f>
        <v>1021</v>
      </c>
      <c r="D14" s="55" vm="22">
        <f>CUBEVALUE("ThisWorkbookDataModel","[Measures].[CY BAL]","[COA].[1021]",Slicer_CalendarYear,Slicer_MonthOfYear)</f>
        <v>343678.80999999988</v>
      </c>
    </row>
    <row r="15" spans="1:7" x14ac:dyDescent="0.25">
      <c r="A15" s="52"/>
      <c r="B15" s="49" t="str" vm="16">
        <f>CUBEVALUE("ThisWorkbookDataModel","[Measures].[Account Description]","[COA].[Account Number].[1022]")</f>
        <v>Bank account, VISA</v>
      </c>
      <c r="C15" s="58" t="str" vm="5">
        <f>CUBEVALUE("ThisWorkbookDataModel","[Measures].[Account Nbr]","[COA].[Account Number].[1022]")</f>
        <v>1022</v>
      </c>
      <c r="D15" s="55" vm="26">
        <f>CUBEVALUE("ThisWorkbookDataModel","[Measures].[CY BAL]","[COA].[1022]",Slicer_CalendarYear,Slicer_MonthOfYear)</f>
        <v>3267440.93</v>
      </c>
    </row>
    <row r="16" spans="1:7" x14ac:dyDescent="0.25">
      <c r="A16" s="52"/>
      <c r="B16" s="49" t="str" vm="17">
        <f>CUBEVALUE("ThisWorkbookDataModel","[Measures].[Account Description]","[COA].[Account Number].[1023]")</f>
        <v>Bank account, Mastercard</v>
      </c>
      <c r="C16" s="58" t="str" vm="7">
        <f>CUBEVALUE("ThisWorkbookDataModel","[Measures].[Account Nbr]","[COA].[Account Number].[1023]")</f>
        <v>1023</v>
      </c>
      <c r="D16" s="55" vm="24">
        <f>CUBEVALUE("ThisWorkbookDataModel","[Measures].[CY BAL]","[COA].[1023]",Slicer_CalendarYear,Slicer_MonthOfYear)</f>
        <v>398989.83999999997</v>
      </c>
      <c r="F16" s="78" t="s">
        <v>291</v>
      </c>
      <c r="G16" s="79">
        <f>G12+D13+D17</f>
        <v>4349636.7200000016</v>
      </c>
    </row>
    <row r="17" spans="1:19" x14ac:dyDescent="0.25">
      <c r="A17" s="52"/>
      <c r="B17" s="49" t="str" vm="15">
        <f>CUBEVALUE("ThisWorkbookDataModel","[Measures].[Account Description]","[COA].[Account Number].[1027]")</f>
        <v>Bank account, corporate</v>
      </c>
      <c r="C17" s="58" t="str" vm="2">
        <f>CUBEVALUE("ThisWorkbookDataModel","[Measures].[Account Nbr]","[COA].[Account Number].[1027]")</f>
        <v>1027</v>
      </c>
      <c r="D17" s="55" vm="25">
        <f>CUBEVALUE("ThisWorkbookDataModel","[Measures].[CY BAL]","[COA].[1027]",Slicer_CalendarYear,Slicer_MonthOfYear)</f>
        <v>-5356.8099999999995</v>
      </c>
    </row>
    <row r="18" spans="1:19" x14ac:dyDescent="0.25">
      <c r="A18" s="52"/>
      <c r="B18" s="49" t="str" vm="18">
        <f>CUBEVALUE("ThisWorkbookDataModel","[Measures].[Account Description]","[COA].[Account Number].[1030]")</f>
        <v>Bank account, payroll</v>
      </c>
      <c r="C18" s="58" t="str" vm="3">
        <f>CUBEVALUE("ThisWorkbookDataModel","[Measures].[Account Nbr]","[COA].[Account Number].[1030]")</f>
        <v>1030</v>
      </c>
      <c r="D18" s="55" vm="21">
        <f>CUBEVALUE("ThisWorkbookDataModel","[Measures].[CY BAL]","[COA].[1030]",Slicer_CalendarYear,Slicer_MonthOfYear)</f>
        <v>0</v>
      </c>
    </row>
    <row r="19" spans="1:19" x14ac:dyDescent="0.25">
      <c r="A19" s="53"/>
      <c r="B19" s="37" t="str" vm="13">
        <f>CUBEVALUE("ThisWorkbookDataModel","[Measures].[Account Description]","[COA].[Account Number].[1045]")</f>
        <v>SEATAC Visa</v>
      </c>
      <c r="C19" s="59" t="str" vm="8">
        <f>CUBEVALUE("ThisWorkbookDataModel","[Measures].[Account Nbr]","[COA].[Account Number].[1045]")</f>
        <v>1045</v>
      </c>
      <c r="D19" s="56" vm="23">
        <f>CUBEVALUE("ThisWorkbookDataModel","[Measures].[CY BAL]","[COA].[1045]",Slicer_CalendarYear,Slicer_MonthOfYear)</f>
        <v>0</v>
      </c>
    </row>
    <row r="20" spans="1:19" ht="15.75" thickBot="1" x14ac:dyDescent="0.3">
      <c r="A20" s="60"/>
      <c r="B20" s="77" t="str">
        <f>"Cash Balance At "&amp;TEXT(CUBEVALUE("ThisWorkbookDataModel","[Measures].[Last Date]",Slicer_CalendarYear,Slicer_MonthOfYear,Slicer_DayOfMonth),"mm/dd/yyyy")</f>
        <v>Cash Balance At 06/30/2020</v>
      </c>
      <c r="C20" s="61">
        <f>COUNTA(C12:C19)</f>
        <v>8</v>
      </c>
      <c r="D20" s="62">
        <f>SUM(D12:D19)</f>
        <v>8381784.1600000011</v>
      </c>
    </row>
    <row r="21" spans="1:19" ht="30" x14ac:dyDescent="0.25">
      <c r="A21" s="63" t="s">
        <v>153</v>
      </c>
      <c r="B21" s="23" t="s">
        <v>106</v>
      </c>
      <c r="C21" s="24" t="s">
        <v>105</v>
      </c>
      <c r="D21" s="23" t="s">
        <v>154</v>
      </c>
      <c r="E21" s="28" t="s">
        <v>155</v>
      </c>
      <c r="F21" s="30" t="s">
        <v>157</v>
      </c>
      <c r="G21" s="23" t="s">
        <v>156</v>
      </c>
      <c r="H21" s="23" t="s">
        <v>158</v>
      </c>
      <c r="I21" s="23" t="s">
        <v>159</v>
      </c>
      <c r="K21" s="63" t="s">
        <v>160</v>
      </c>
      <c r="L21" s="23" t="s">
        <v>106</v>
      </c>
      <c r="M21" s="23" t="s">
        <v>105</v>
      </c>
      <c r="N21" s="23" t="s">
        <v>154</v>
      </c>
      <c r="O21" s="28" t="s">
        <v>155</v>
      </c>
      <c r="P21" s="23" t="s">
        <v>157</v>
      </c>
      <c r="Q21" s="23" t="s">
        <v>156</v>
      </c>
      <c r="R21" s="23" t="s">
        <v>158</v>
      </c>
      <c r="S21" s="23" t="s">
        <v>159</v>
      </c>
    </row>
    <row r="22" spans="1:19" x14ac:dyDescent="0.25">
      <c r="A22" s="21" t="s">
        <v>20</v>
      </c>
      <c r="B22" s="11">
        <v>7558.5</v>
      </c>
      <c r="C22" s="22">
        <v>17</v>
      </c>
      <c r="D22" s="11"/>
      <c r="E22" s="22"/>
      <c r="F22" s="31">
        <v>55011.710000000006</v>
      </c>
      <c r="G22" s="22">
        <v>50</v>
      </c>
      <c r="H22" s="11"/>
      <c r="I22" s="22"/>
      <c r="K22" s="21" t="s">
        <v>20</v>
      </c>
      <c r="L22" s="11">
        <v>35027.08</v>
      </c>
      <c r="M22" s="22">
        <v>33</v>
      </c>
      <c r="N22" s="11"/>
      <c r="O22" s="29"/>
      <c r="P22" s="11">
        <v>58286.409999999996</v>
      </c>
      <c r="Q22" s="22">
        <v>73</v>
      </c>
      <c r="R22" s="11">
        <v>-2300896.25</v>
      </c>
      <c r="S22" s="22"/>
    </row>
    <row r="23" spans="1:19" x14ac:dyDescent="0.25">
      <c r="A23" s="21" t="s">
        <v>22</v>
      </c>
      <c r="B23" s="11">
        <v>-78.599999999999994</v>
      </c>
      <c r="C23" s="22">
        <v>1</v>
      </c>
      <c r="D23" s="11"/>
      <c r="E23" s="29"/>
      <c r="F23" s="31">
        <v>-548.54</v>
      </c>
      <c r="G23" s="22">
        <v>3</v>
      </c>
      <c r="H23" s="11"/>
      <c r="I23" s="22"/>
      <c r="K23" s="21" t="s">
        <v>21</v>
      </c>
      <c r="L23" s="11">
        <v>6.5</v>
      </c>
      <c r="M23" s="22">
        <v>1</v>
      </c>
      <c r="N23" s="11"/>
      <c r="O23" s="29"/>
      <c r="P23" s="11">
        <v>6.5</v>
      </c>
      <c r="Q23" s="22">
        <v>1</v>
      </c>
      <c r="R23" s="11"/>
      <c r="S23" s="22"/>
    </row>
    <row r="24" spans="1:19" x14ac:dyDescent="0.25">
      <c r="A24" s="21" t="s">
        <v>24</v>
      </c>
      <c r="B24" s="11"/>
      <c r="C24" s="22"/>
      <c r="D24" s="11"/>
      <c r="E24" s="22"/>
      <c r="F24" s="31">
        <v>-250</v>
      </c>
      <c r="G24" s="22">
        <v>1</v>
      </c>
      <c r="H24" s="11"/>
      <c r="I24" s="22"/>
      <c r="K24" s="21" t="s">
        <v>22</v>
      </c>
      <c r="L24" s="11"/>
      <c r="M24" s="22"/>
      <c r="N24" s="11"/>
      <c r="O24" s="29"/>
      <c r="P24" s="11">
        <v>-1114.6399999999999</v>
      </c>
      <c r="Q24" s="22">
        <v>2</v>
      </c>
      <c r="R24" s="11">
        <v>1009.64</v>
      </c>
      <c r="S24" s="22"/>
    </row>
    <row r="25" spans="1:19" x14ac:dyDescent="0.25">
      <c r="A25" s="21" t="s">
        <v>32</v>
      </c>
      <c r="B25" s="11"/>
      <c r="C25" s="22"/>
      <c r="D25" s="11"/>
      <c r="E25" s="22"/>
      <c r="F25" s="31"/>
      <c r="G25" s="22"/>
      <c r="H25" s="11">
        <v>340.06</v>
      </c>
      <c r="I25" s="22">
        <v>1</v>
      </c>
      <c r="K25" s="21" t="s">
        <v>25</v>
      </c>
      <c r="L25" s="11">
        <v>-882.75</v>
      </c>
      <c r="M25" s="22">
        <v>3</v>
      </c>
      <c r="N25" s="11"/>
      <c r="O25" s="29"/>
      <c r="P25" s="11">
        <v>-1882.75</v>
      </c>
      <c r="Q25" s="22">
        <v>4</v>
      </c>
      <c r="R25" s="11">
        <v>1565.5</v>
      </c>
      <c r="S25" s="22"/>
    </row>
    <row r="26" spans="1:19" x14ac:dyDescent="0.25">
      <c r="A26" s="21" t="s">
        <v>25</v>
      </c>
      <c r="B26" s="11">
        <v>-50</v>
      </c>
      <c r="C26" s="22">
        <v>1</v>
      </c>
      <c r="D26" s="11"/>
      <c r="E26" s="22"/>
      <c r="F26" s="31">
        <v>-109.55</v>
      </c>
      <c r="G26" s="22">
        <v>3</v>
      </c>
      <c r="H26" s="11"/>
      <c r="I26" s="22"/>
      <c r="K26" s="21" t="s">
        <v>95</v>
      </c>
      <c r="L26" s="11">
        <v>-4738.53</v>
      </c>
      <c r="M26" s="22">
        <v>8</v>
      </c>
      <c r="N26" s="11">
        <v>-5304.03</v>
      </c>
      <c r="O26" s="29">
        <v>10</v>
      </c>
      <c r="P26" s="11">
        <v>-23341.399999999998</v>
      </c>
      <c r="Q26" s="22">
        <v>19</v>
      </c>
      <c r="R26" s="11">
        <v>2298356.11</v>
      </c>
      <c r="S26" s="22">
        <v>19</v>
      </c>
    </row>
    <row r="27" spans="1:19" x14ac:dyDescent="0.25">
      <c r="A27" s="21" t="s">
        <v>95</v>
      </c>
      <c r="B27" s="11">
        <v>-3546.22</v>
      </c>
      <c r="C27" s="22">
        <v>13</v>
      </c>
      <c r="D27" s="11">
        <v>3396.2</v>
      </c>
      <c r="E27" s="29">
        <v>7</v>
      </c>
      <c r="F27" s="31">
        <v>-42476.62</v>
      </c>
      <c r="G27" s="22">
        <v>49</v>
      </c>
      <c r="H27" s="11">
        <v>40874.03</v>
      </c>
      <c r="I27" s="22">
        <v>37</v>
      </c>
      <c r="K27" s="21" t="s">
        <v>54</v>
      </c>
      <c r="L27" s="11"/>
      <c r="M27" s="22"/>
      <c r="N27" s="11"/>
      <c r="O27" s="29"/>
      <c r="P27" s="11"/>
      <c r="Q27" s="22"/>
      <c r="R27" s="11"/>
      <c r="S27" s="22">
        <v>1</v>
      </c>
    </row>
    <row r="28" spans="1:19" x14ac:dyDescent="0.25">
      <c r="A28" s="21" t="s">
        <v>54</v>
      </c>
      <c r="B28" s="11"/>
      <c r="C28" s="22"/>
      <c r="D28" s="11"/>
      <c r="E28" s="22"/>
      <c r="F28" s="31"/>
      <c r="G28" s="22"/>
      <c r="H28" s="11">
        <v>-10.33</v>
      </c>
      <c r="I28" s="22">
        <v>1</v>
      </c>
      <c r="K28" s="21" t="s">
        <v>78</v>
      </c>
      <c r="L28" s="11">
        <v>29412.3</v>
      </c>
      <c r="M28" s="22">
        <v>45</v>
      </c>
      <c r="N28" s="11">
        <v>-5304.03</v>
      </c>
      <c r="O28" s="29">
        <v>10</v>
      </c>
      <c r="P28" s="11">
        <v>31954.12</v>
      </c>
      <c r="Q28" s="22">
        <v>99</v>
      </c>
      <c r="R28" s="11">
        <v>35</v>
      </c>
      <c r="S28" s="22">
        <v>19</v>
      </c>
    </row>
    <row r="29" spans="1:19" x14ac:dyDescent="0.25">
      <c r="A29" s="21" t="s">
        <v>26</v>
      </c>
      <c r="B29" s="11">
        <v>250</v>
      </c>
      <c r="C29" s="22">
        <v>1</v>
      </c>
      <c r="D29" s="11"/>
      <c r="E29" s="22"/>
      <c r="F29" s="31">
        <v>250</v>
      </c>
      <c r="G29" s="22">
        <v>1</v>
      </c>
      <c r="H29" s="11"/>
      <c r="I29" s="22"/>
    </row>
    <row r="30" spans="1:19" x14ac:dyDescent="0.25">
      <c r="A30" s="21" t="s">
        <v>78</v>
      </c>
      <c r="B30" s="11">
        <v>4133.68</v>
      </c>
      <c r="C30" s="22">
        <v>33</v>
      </c>
      <c r="D30" s="11">
        <v>3396.2</v>
      </c>
      <c r="E30" s="22">
        <v>7</v>
      </c>
      <c r="F30" s="31">
        <v>11877</v>
      </c>
      <c r="G30" s="22">
        <v>107</v>
      </c>
      <c r="H30" s="11">
        <v>41203.759999999995</v>
      </c>
      <c r="I30" s="22">
        <v>38</v>
      </c>
    </row>
  </sheetData>
  <pageMargins left="0.7" right="0.7" top="0.75" bottom="0.75" header="0.3" footer="0.3"/>
  <pageSetup orientation="portrait" r:id="rId3"/>
  <drawing r:id="rId4"/>
  <tableParts count="1">
    <tablePart r:id="rId5"/>
  </tableParts>
  <extLst>
    <ext xmlns:x14="http://schemas.microsoft.com/office/spreadsheetml/2009/9/main" uri="{A8765BA9-456A-4dab-B4F3-ACF838C121DE}">
      <x14:slicerList>
        <x14:slicer r:id="rId6"/>
      </x14:slicerList>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8"/>
  <sheetViews>
    <sheetView showGridLines="0" workbookViewId="0">
      <selection activeCell="K7" sqref="K7"/>
    </sheetView>
  </sheetViews>
  <sheetFormatPr defaultRowHeight="15" x14ac:dyDescent="0.25"/>
  <cols>
    <col min="1" max="1" width="12.42578125" customWidth="1"/>
    <col min="2" max="2" width="28.140625" bestFit="1" customWidth="1"/>
    <col min="4" max="4" width="13.7109375" customWidth="1"/>
    <col min="5" max="5" width="5.85546875" customWidth="1"/>
    <col min="6" max="6" width="18.85546875" bestFit="1" customWidth="1"/>
    <col min="8" max="8" width="9.5703125" bestFit="1" customWidth="1"/>
    <col min="9" max="9" width="10.7109375" bestFit="1" customWidth="1"/>
    <col min="10" max="10" width="14.85546875" bestFit="1" customWidth="1"/>
    <col min="11" max="11" width="18.28515625" bestFit="1" customWidth="1"/>
  </cols>
  <sheetData>
    <row r="1" spans="1:11" x14ac:dyDescent="0.25">
      <c r="A1" t="s">
        <v>18</v>
      </c>
      <c r="B1" t="s">
        <v>19</v>
      </c>
      <c r="D1" t="s">
        <v>58</v>
      </c>
      <c r="E1" t="s">
        <v>133</v>
      </c>
      <c r="F1" t="s">
        <v>27</v>
      </c>
      <c r="H1" s="32" t="s">
        <v>172</v>
      </c>
      <c r="I1" s="32" t="s">
        <v>173</v>
      </c>
      <c r="J1" s="32" t="s">
        <v>174</v>
      </c>
      <c r="K1" s="32" t="s">
        <v>175</v>
      </c>
    </row>
    <row r="2" spans="1:11" x14ac:dyDescent="0.25">
      <c r="A2" s="1">
        <v>1</v>
      </c>
      <c r="B2" s="2" t="s">
        <v>0</v>
      </c>
      <c r="D2" s="1">
        <v>1</v>
      </c>
      <c r="E2" s="1" t="s">
        <v>134</v>
      </c>
      <c r="F2" s="2" t="s">
        <v>20</v>
      </c>
      <c r="H2" s="33">
        <v>1</v>
      </c>
      <c r="I2" s="33">
        <v>1</v>
      </c>
      <c r="J2" s="33" t="s">
        <v>183</v>
      </c>
      <c r="K2" s="33" t="s">
        <v>187</v>
      </c>
    </row>
    <row r="3" spans="1:11" x14ac:dyDescent="0.25">
      <c r="A3" s="1">
        <v>3</v>
      </c>
      <c r="B3" s="2" t="s">
        <v>28</v>
      </c>
      <c r="D3" s="1">
        <v>2</v>
      </c>
      <c r="E3" s="1" t="s">
        <v>137</v>
      </c>
      <c r="F3" s="2" t="s">
        <v>21</v>
      </c>
      <c r="H3" s="33">
        <v>1</v>
      </c>
      <c r="I3" s="33">
        <v>2</v>
      </c>
      <c r="J3" s="33" t="s">
        <v>183</v>
      </c>
      <c r="K3" s="33" t="s">
        <v>188</v>
      </c>
    </row>
    <row r="4" spans="1:11" x14ac:dyDescent="0.25">
      <c r="A4" s="1">
        <v>4</v>
      </c>
      <c r="B4" s="2" t="s">
        <v>29</v>
      </c>
      <c r="D4" s="1">
        <v>3</v>
      </c>
      <c r="E4" s="1" t="s">
        <v>135</v>
      </c>
      <c r="F4" s="2" t="s">
        <v>22</v>
      </c>
      <c r="H4" s="33">
        <v>1</v>
      </c>
      <c r="I4" s="33">
        <v>3</v>
      </c>
      <c r="J4" s="33" t="s">
        <v>183</v>
      </c>
      <c r="K4" s="33" t="s">
        <v>190</v>
      </c>
    </row>
    <row r="5" spans="1:11" x14ac:dyDescent="0.25">
      <c r="A5" s="1">
        <v>11</v>
      </c>
      <c r="B5" s="2" t="s">
        <v>1</v>
      </c>
      <c r="D5" s="1">
        <v>4</v>
      </c>
      <c r="E5" s="1" t="s">
        <v>138</v>
      </c>
      <c r="F5" s="2" t="s">
        <v>23</v>
      </c>
      <c r="H5" s="33">
        <v>1</v>
      </c>
      <c r="I5" s="33">
        <v>4</v>
      </c>
      <c r="J5" s="33" t="s">
        <v>183</v>
      </c>
      <c r="K5" s="33" t="s">
        <v>191</v>
      </c>
    </row>
    <row r="6" spans="1:11" x14ac:dyDescent="0.25">
      <c r="A6" s="1">
        <v>12</v>
      </c>
      <c r="B6" s="2" t="s">
        <v>2</v>
      </c>
      <c r="D6" s="1">
        <v>5</v>
      </c>
      <c r="E6" s="1" t="s">
        <v>139</v>
      </c>
      <c r="F6" s="2" t="s">
        <v>24</v>
      </c>
      <c r="H6" s="33">
        <v>1</v>
      </c>
      <c r="I6" s="33">
        <v>5</v>
      </c>
      <c r="J6" s="33" t="s">
        <v>183</v>
      </c>
      <c r="K6" s="33" t="s">
        <v>189</v>
      </c>
    </row>
    <row r="7" spans="1:11" x14ac:dyDescent="0.25">
      <c r="A7" s="1">
        <v>13</v>
      </c>
      <c r="B7" s="2" t="s">
        <v>3</v>
      </c>
      <c r="D7" s="1">
        <v>6</v>
      </c>
      <c r="E7" s="1" t="s">
        <v>140</v>
      </c>
      <c r="F7" s="2" t="s">
        <v>30</v>
      </c>
      <c r="H7" s="33">
        <v>1</v>
      </c>
      <c r="I7" s="33">
        <v>6</v>
      </c>
      <c r="J7" s="33" t="s">
        <v>183</v>
      </c>
      <c r="K7" s="33" t="s">
        <v>199</v>
      </c>
    </row>
    <row r="8" spans="1:11" x14ac:dyDescent="0.25">
      <c r="A8" s="1">
        <v>14</v>
      </c>
      <c r="B8" s="2" t="s">
        <v>4</v>
      </c>
      <c r="D8" s="1">
        <v>7</v>
      </c>
      <c r="E8" s="1" t="s">
        <v>144</v>
      </c>
      <c r="F8" s="2" t="s">
        <v>31</v>
      </c>
      <c r="H8" s="33">
        <v>1</v>
      </c>
      <c r="I8" s="33">
        <v>7</v>
      </c>
      <c r="J8" s="33" t="s">
        <v>183</v>
      </c>
      <c r="K8" s="33" t="s">
        <v>200</v>
      </c>
    </row>
    <row r="9" spans="1:11" x14ac:dyDescent="0.25">
      <c r="A9" s="1">
        <v>15</v>
      </c>
      <c r="B9" s="2" t="s">
        <v>5</v>
      </c>
      <c r="D9" s="1">
        <v>8</v>
      </c>
      <c r="E9" s="1" t="s">
        <v>143</v>
      </c>
      <c r="F9" s="2" t="s">
        <v>32</v>
      </c>
      <c r="H9" s="33">
        <v>2</v>
      </c>
      <c r="I9" s="33">
        <v>1</v>
      </c>
      <c r="J9" s="33" t="s">
        <v>184</v>
      </c>
      <c r="K9" s="33" t="s">
        <v>187</v>
      </c>
    </row>
    <row r="10" spans="1:11" x14ac:dyDescent="0.25">
      <c r="A10" s="1">
        <v>21</v>
      </c>
      <c r="B10" s="2" t="s">
        <v>6</v>
      </c>
      <c r="D10" s="1">
        <v>9</v>
      </c>
      <c r="E10" s="1" t="s">
        <v>142</v>
      </c>
      <c r="F10" s="2" t="s">
        <v>33</v>
      </c>
      <c r="H10" s="33">
        <v>2</v>
      </c>
      <c r="I10" s="33">
        <v>2</v>
      </c>
      <c r="J10" s="33" t="s">
        <v>184</v>
      </c>
      <c r="K10" s="33" t="s">
        <v>188</v>
      </c>
    </row>
    <row r="11" spans="1:11" x14ac:dyDescent="0.25">
      <c r="A11" s="1">
        <v>22</v>
      </c>
      <c r="B11" s="2" t="s">
        <v>7</v>
      </c>
      <c r="D11" s="1">
        <v>10</v>
      </c>
      <c r="E11" s="1" t="s">
        <v>141</v>
      </c>
      <c r="F11" s="2" t="s">
        <v>25</v>
      </c>
      <c r="H11" s="33">
        <v>2</v>
      </c>
      <c r="I11" s="33">
        <v>3</v>
      </c>
      <c r="J11" s="33" t="s">
        <v>184</v>
      </c>
      <c r="K11" s="33" t="s">
        <v>190</v>
      </c>
    </row>
    <row r="12" spans="1:11" x14ac:dyDescent="0.25">
      <c r="A12" s="1">
        <v>24</v>
      </c>
      <c r="B12" s="2" t="s">
        <v>8</v>
      </c>
      <c r="D12" s="1">
        <v>11</v>
      </c>
      <c r="E12" s="1" t="s">
        <v>147</v>
      </c>
      <c r="F12" s="2" t="s">
        <v>95</v>
      </c>
      <c r="H12" s="33">
        <v>2</v>
      </c>
      <c r="I12" s="33">
        <v>4</v>
      </c>
      <c r="J12" s="33" t="s">
        <v>184</v>
      </c>
      <c r="K12" s="33" t="s">
        <v>191</v>
      </c>
    </row>
    <row r="13" spans="1:11" x14ac:dyDescent="0.25">
      <c r="A13" s="1">
        <v>25</v>
      </c>
      <c r="B13" s="2" t="s">
        <v>9</v>
      </c>
      <c r="D13" s="1">
        <v>12</v>
      </c>
      <c r="E13" s="1" t="s">
        <v>145</v>
      </c>
      <c r="F13" s="2" t="s">
        <v>53</v>
      </c>
      <c r="H13" s="33">
        <v>2</v>
      </c>
      <c r="I13" s="33">
        <v>5</v>
      </c>
      <c r="J13" s="33" t="s">
        <v>184</v>
      </c>
      <c r="K13" s="33" t="s">
        <v>189</v>
      </c>
    </row>
    <row r="14" spans="1:11" x14ac:dyDescent="0.25">
      <c r="A14" s="1">
        <v>26</v>
      </c>
      <c r="B14" s="2" t="s">
        <v>10</v>
      </c>
      <c r="D14" s="1">
        <v>14</v>
      </c>
      <c r="E14" s="1" t="s">
        <v>136</v>
      </c>
      <c r="F14" s="2" t="s">
        <v>54</v>
      </c>
      <c r="H14" s="33">
        <v>2</v>
      </c>
      <c r="I14" s="33">
        <v>6</v>
      </c>
      <c r="J14" s="33" t="s">
        <v>184</v>
      </c>
      <c r="K14" s="33" t="s">
        <v>199</v>
      </c>
    </row>
    <row r="15" spans="1:11" x14ac:dyDescent="0.25">
      <c r="A15" s="1">
        <v>31</v>
      </c>
      <c r="B15" s="2" t="s">
        <v>11</v>
      </c>
      <c r="D15" s="1">
        <v>16</v>
      </c>
      <c r="E15" s="1" t="s">
        <v>146</v>
      </c>
      <c r="F15" s="2" t="s">
        <v>55</v>
      </c>
      <c r="H15" s="33">
        <v>2</v>
      </c>
      <c r="I15" s="33">
        <v>7</v>
      </c>
      <c r="J15" s="33" t="s">
        <v>184</v>
      </c>
      <c r="K15" s="33" t="s">
        <v>200</v>
      </c>
    </row>
    <row r="16" spans="1:11" x14ac:dyDescent="0.25">
      <c r="A16" s="1">
        <v>32</v>
      </c>
      <c r="B16" s="2" t="s">
        <v>12</v>
      </c>
      <c r="D16" s="1">
        <v>17</v>
      </c>
      <c r="E16" s="1" t="s">
        <v>148</v>
      </c>
      <c r="F16" s="2" t="s">
        <v>56</v>
      </c>
      <c r="H16" s="33">
        <v>3</v>
      </c>
      <c r="I16" s="33">
        <v>1</v>
      </c>
      <c r="J16" s="33" t="s">
        <v>185</v>
      </c>
      <c r="K16" s="33" t="s">
        <v>187</v>
      </c>
    </row>
    <row r="17" spans="1:11" x14ac:dyDescent="0.25">
      <c r="A17" s="1">
        <v>34</v>
      </c>
      <c r="B17" s="2" t="s">
        <v>13</v>
      </c>
      <c r="D17" s="1">
        <v>18</v>
      </c>
      <c r="E17" s="1" t="s">
        <v>150</v>
      </c>
      <c r="F17" s="2" t="s">
        <v>57</v>
      </c>
      <c r="H17" s="33">
        <v>3</v>
      </c>
      <c r="I17" s="33">
        <v>2</v>
      </c>
      <c r="J17" s="33" t="s">
        <v>185</v>
      </c>
      <c r="K17" s="33" t="s">
        <v>188</v>
      </c>
    </row>
    <row r="18" spans="1:11" x14ac:dyDescent="0.25">
      <c r="A18" s="1">
        <v>35</v>
      </c>
      <c r="B18" s="2" t="s">
        <v>14</v>
      </c>
      <c r="D18" s="1">
        <v>19</v>
      </c>
      <c r="E18" s="1" t="s">
        <v>149</v>
      </c>
      <c r="F18" s="2" t="s">
        <v>26</v>
      </c>
      <c r="H18" s="33">
        <v>3</v>
      </c>
      <c r="I18" s="33">
        <v>3</v>
      </c>
      <c r="J18" s="33" t="s">
        <v>185</v>
      </c>
      <c r="K18" s="33" t="s">
        <v>190</v>
      </c>
    </row>
    <row r="19" spans="1:11" x14ac:dyDescent="0.25">
      <c r="A19" s="1">
        <v>40</v>
      </c>
      <c r="B19" s="2" t="s">
        <v>15</v>
      </c>
      <c r="H19" s="33">
        <v>3</v>
      </c>
      <c r="I19" s="33">
        <v>4</v>
      </c>
      <c r="J19" s="33" t="s">
        <v>185</v>
      </c>
      <c r="K19" s="33" t="s">
        <v>191</v>
      </c>
    </row>
    <row r="20" spans="1:11" x14ac:dyDescent="0.25">
      <c r="A20" s="1">
        <v>41</v>
      </c>
      <c r="B20" s="2" t="s">
        <v>30</v>
      </c>
      <c r="H20" s="33">
        <v>3</v>
      </c>
      <c r="I20" s="33">
        <v>5</v>
      </c>
      <c r="J20" s="33" t="s">
        <v>185</v>
      </c>
      <c r="K20" s="33" t="s">
        <v>189</v>
      </c>
    </row>
    <row r="21" spans="1:11" x14ac:dyDescent="0.25">
      <c r="A21" s="1">
        <v>42</v>
      </c>
      <c r="B21" s="2" t="s">
        <v>31</v>
      </c>
      <c r="H21" s="33">
        <v>3</v>
      </c>
      <c r="I21" s="33">
        <v>6</v>
      </c>
      <c r="J21" s="33" t="s">
        <v>185</v>
      </c>
      <c r="K21" s="33" t="s">
        <v>199</v>
      </c>
    </row>
    <row r="22" spans="1:11" x14ac:dyDescent="0.25">
      <c r="A22" s="1">
        <v>43</v>
      </c>
      <c r="B22" s="2" t="s">
        <v>32</v>
      </c>
      <c r="H22" s="33">
        <v>3</v>
      </c>
      <c r="I22" s="33">
        <v>7</v>
      </c>
      <c r="J22" s="33" t="s">
        <v>185</v>
      </c>
      <c r="K22" s="33" t="s">
        <v>200</v>
      </c>
    </row>
    <row r="23" spans="1:11" x14ac:dyDescent="0.25">
      <c r="A23" s="1">
        <v>44</v>
      </c>
      <c r="B23" s="2" t="s">
        <v>33</v>
      </c>
      <c r="H23" s="33">
        <v>4</v>
      </c>
      <c r="I23" s="33">
        <v>1</v>
      </c>
      <c r="J23" s="33" t="s">
        <v>186</v>
      </c>
      <c r="K23" s="33" t="s">
        <v>187</v>
      </c>
    </row>
    <row r="24" spans="1:11" x14ac:dyDescent="0.25">
      <c r="A24" s="1">
        <v>50</v>
      </c>
      <c r="B24" s="2" t="s">
        <v>16</v>
      </c>
      <c r="H24" s="33">
        <v>4</v>
      </c>
      <c r="I24" s="33">
        <v>2</v>
      </c>
      <c r="J24" s="33" t="s">
        <v>186</v>
      </c>
      <c r="K24" s="33" t="s">
        <v>188</v>
      </c>
    </row>
    <row r="25" spans="1:11" x14ac:dyDescent="0.25">
      <c r="A25" s="1">
        <v>51</v>
      </c>
      <c r="B25" s="2" t="s">
        <v>96</v>
      </c>
      <c r="H25" s="33">
        <v>4</v>
      </c>
      <c r="I25" s="33">
        <v>3</v>
      </c>
      <c r="J25" s="33" t="s">
        <v>186</v>
      </c>
      <c r="K25" s="33" t="s">
        <v>190</v>
      </c>
    </row>
    <row r="26" spans="1:11" x14ac:dyDescent="0.25">
      <c r="A26" s="1">
        <v>52</v>
      </c>
      <c r="B26" s="2" t="s">
        <v>97</v>
      </c>
      <c r="H26" s="33">
        <v>4</v>
      </c>
      <c r="I26" s="33">
        <v>4</v>
      </c>
      <c r="J26" s="33" t="s">
        <v>186</v>
      </c>
      <c r="K26" s="33" t="s">
        <v>191</v>
      </c>
    </row>
    <row r="27" spans="1:11" x14ac:dyDescent="0.25">
      <c r="A27" s="1">
        <v>53</v>
      </c>
      <c r="B27" s="2" t="s">
        <v>98</v>
      </c>
    </row>
    <row r="28" spans="1:11" x14ac:dyDescent="0.25">
      <c r="A28" s="1">
        <v>58</v>
      </c>
      <c r="B28" s="2" t="s">
        <v>34</v>
      </c>
    </row>
    <row r="29" spans="1:11" x14ac:dyDescent="0.25">
      <c r="A29" s="1">
        <v>59</v>
      </c>
      <c r="B29" s="2" t="s">
        <v>35</v>
      </c>
    </row>
    <row r="30" spans="1:11" x14ac:dyDescent="0.25">
      <c r="A30" s="1">
        <v>61</v>
      </c>
      <c r="B30" s="2" t="s">
        <v>36</v>
      </c>
    </row>
    <row r="31" spans="1:11" x14ac:dyDescent="0.25">
      <c r="A31" s="1">
        <v>63</v>
      </c>
      <c r="B31" s="2" t="s">
        <v>37</v>
      </c>
    </row>
    <row r="32" spans="1:11" x14ac:dyDescent="0.25">
      <c r="A32" s="1">
        <v>65</v>
      </c>
      <c r="B32" s="2" t="s">
        <v>38</v>
      </c>
    </row>
    <row r="33" spans="1:2" x14ac:dyDescent="0.25">
      <c r="A33" s="1">
        <v>67</v>
      </c>
      <c r="B33" s="2" t="s">
        <v>39</v>
      </c>
    </row>
    <row r="34" spans="1:2" x14ac:dyDescent="0.25">
      <c r="A34" s="1">
        <v>69</v>
      </c>
      <c r="B34" s="2" t="s">
        <v>42</v>
      </c>
    </row>
    <row r="35" spans="1:2" x14ac:dyDescent="0.25">
      <c r="A35" s="1">
        <v>73</v>
      </c>
      <c r="B35" s="2" t="s">
        <v>17</v>
      </c>
    </row>
    <row r="36" spans="1:2" x14ac:dyDescent="0.25">
      <c r="A36" s="1">
        <v>75</v>
      </c>
      <c r="B36" s="2" t="s">
        <v>46</v>
      </c>
    </row>
    <row r="37" spans="1:2" x14ac:dyDescent="0.25">
      <c r="A37" s="1">
        <v>80</v>
      </c>
      <c r="B37" s="2" t="s">
        <v>43</v>
      </c>
    </row>
    <row r="38" spans="1:2" x14ac:dyDescent="0.25">
      <c r="A38" s="1">
        <v>81</v>
      </c>
      <c r="B38" s="2" t="s">
        <v>44</v>
      </c>
    </row>
    <row r="39" spans="1:2" x14ac:dyDescent="0.25">
      <c r="A39" s="1">
        <v>83</v>
      </c>
      <c r="B39" s="2" t="s">
        <v>45</v>
      </c>
    </row>
    <row r="40" spans="1:2" x14ac:dyDescent="0.25">
      <c r="A40" s="1">
        <v>85</v>
      </c>
      <c r="B40" s="2" t="s">
        <v>52</v>
      </c>
    </row>
    <row r="41" spans="1:2" x14ac:dyDescent="0.25">
      <c r="A41" s="1">
        <v>91</v>
      </c>
      <c r="B41" s="2" t="s">
        <v>40</v>
      </c>
    </row>
    <row r="42" spans="1:2" x14ac:dyDescent="0.25">
      <c r="A42" s="1">
        <v>93</v>
      </c>
      <c r="B42" s="2" t="s">
        <v>41</v>
      </c>
    </row>
    <row r="43" spans="1:2" x14ac:dyDescent="0.25">
      <c r="A43" s="1">
        <v>94</v>
      </c>
      <c r="B43" s="2" t="s">
        <v>99</v>
      </c>
    </row>
    <row r="44" spans="1:2" x14ac:dyDescent="0.25">
      <c r="A44" s="1">
        <v>100</v>
      </c>
      <c r="B44" s="2" t="s">
        <v>47</v>
      </c>
    </row>
    <row r="45" spans="1:2" x14ac:dyDescent="0.25">
      <c r="A45" s="1">
        <v>101</v>
      </c>
      <c r="B45" s="2" t="s">
        <v>48</v>
      </c>
    </row>
    <row r="46" spans="1:2" x14ac:dyDescent="0.25">
      <c r="A46" s="1">
        <v>102</v>
      </c>
      <c r="B46" s="2" t="s">
        <v>49</v>
      </c>
    </row>
    <row r="47" spans="1:2" x14ac:dyDescent="0.25">
      <c r="A47" s="1">
        <v>103</v>
      </c>
      <c r="B47" s="2" t="s">
        <v>50</v>
      </c>
    </row>
    <row r="48" spans="1:2" x14ac:dyDescent="0.25">
      <c r="A48" s="1">
        <v>104</v>
      </c>
      <c r="B48" s="2" t="s">
        <v>51</v>
      </c>
    </row>
  </sheetData>
  <pageMargins left="0.7" right="0.7" top="0.75" bottom="0.75" header="0.3" footer="0.3"/>
  <pageSetup paperSize="0" orientation="portrait" horizontalDpi="0" verticalDpi="0" copies="0"/>
  <tableParts count="3">
    <tablePart r:id="rId1"/>
    <tablePart r:id="rId2"/>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6:M40"/>
  <sheetViews>
    <sheetView showGridLines="0" showRowColHeaders="0" workbookViewId="0">
      <selection activeCell="B17" sqref="B17"/>
    </sheetView>
  </sheetViews>
  <sheetFormatPr defaultRowHeight="15" x14ac:dyDescent="0.25"/>
  <cols>
    <col min="1" max="1" width="1.42578125" customWidth="1"/>
    <col min="2" max="2" width="13.42578125" customWidth="1"/>
    <col min="3" max="3" width="14.5703125" customWidth="1"/>
    <col min="4" max="4" width="16.85546875" customWidth="1"/>
    <col min="5" max="5" width="12.42578125" customWidth="1"/>
    <col min="6" max="12" width="13.85546875" customWidth="1"/>
    <col min="13" max="13" width="15" customWidth="1"/>
    <col min="14" max="14" width="6.7109375" bestFit="1" customWidth="1"/>
    <col min="15" max="15" width="22.7109375" bestFit="1" customWidth="1"/>
    <col min="16" max="16" width="11.5703125" bestFit="1" customWidth="1"/>
  </cols>
  <sheetData>
    <row r="16" spans="2:13" x14ac:dyDescent="0.25">
      <c r="B16" s="15" t="s">
        <v>87</v>
      </c>
      <c r="C16" s="19" vm="11">
        <f>CUBEVALUE("ThisWorkbookDataModel","[Measures].[Last Date AagAsOf]",Slicer_Age_As_Of_Year,Slicer_Age_As_Of_Month,Slicer_Age_As_Of_Day)</f>
        <v>44012</v>
      </c>
      <c r="E16" s="14" t="s">
        <v>290</v>
      </c>
      <c r="F16" s="20">
        <f>GETPIVOTDATA("[Measures].[Aged Balance]",$B$18,"[AgingPeriods].[Name]","[AgingPeriods].[Name].&amp;[Over Due]")</f>
        <v>20798.179999999993</v>
      </c>
      <c r="G16" s="20">
        <f>GETPIVOTDATA("[Measures].[Aged Balance]",$B$18,"[AgingPeriods].[Name]","[AgingPeriods].[Name].&amp;[-1 to 1]")</f>
        <v>1567.9099999999999</v>
      </c>
      <c r="H16" s="20">
        <f>GETPIVOTDATA("[Measures].[Aged Balance]",$B$18,"[AgingPeriods].[Name]","[AgingPeriods].[Name].&amp;[2 to 30]")</f>
        <v>4258.63</v>
      </c>
      <c r="I16" s="20">
        <f>GETPIVOTDATA("[Measures].[Aged Balance]",$B$18,"[AgingPeriods].[Name]","[AgingPeriods].[Name].&amp;[31 to 60]")</f>
        <v>0</v>
      </c>
      <c r="J16" s="20">
        <f>GETPIVOTDATA("[Measures].[Aged Balance]",$B$18,"[AgingPeriods].[Name]","[AgingPeriods].[Name].&amp;[61 to 90]")</f>
        <v>0</v>
      </c>
      <c r="K16" s="20">
        <f>GETPIVOTDATA("[Measures].[Aged Balance]",$B$18,"[AgingPeriods].[Name]","[AgingPeriods].[Name].&amp;[91 to 120]")</f>
        <v>0</v>
      </c>
      <c r="L16" s="20">
        <f>GETPIVOTDATA("[Measures].[Aged Balance]",$B$18,"[AgingPeriods].[Name]","[AgingPeriods].[Name].&amp;[Over 120]")</f>
        <v>0</v>
      </c>
      <c r="M16" s="20">
        <f>GETPIVOTDATA("[Measures].[Aged Balance]",$B$18)</f>
        <v>26624.719999999998</v>
      </c>
    </row>
    <row r="17" spans="2:13" x14ac:dyDescent="0.25">
      <c r="B17" s="15" t="s">
        <v>88</v>
      </c>
      <c r="C17" s="19" vm="1">
        <f>CUBEVALUE("ThisWorkbookDataModel","[Measures].[Last Date]",Slicer_CalendarYear,Slicer_MonthOfYear,Slicer_DayOfMonth)</f>
        <v>44012</v>
      </c>
      <c r="E17" s="12"/>
      <c r="F17" s="13">
        <f>F16/$M$16</f>
        <v>0.78116051549086696</v>
      </c>
      <c r="G17" s="13">
        <f t="shared" ref="G17:M17" si="0">G16/$M$16</f>
        <v>5.8889257802523368E-2</v>
      </c>
      <c r="H17" s="13">
        <f t="shared" si="0"/>
        <v>0.15995022670660952</v>
      </c>
      <c r="I17" s="13">
        <f t="shared" si="0"/>
        <v>0</v>
      </c>
      <c r="J17" s="13">
        <f t="shared" si="0"/>
        <v>0</v>
      </c>
      <c r="K17" s="13">
        <f t="shared" si="0"/>
        <v>0</v>
      </c>
      <c r="L17" s="13">
        <f t="shared" si="0"/>
        <v>0</v>
      </c>
      <c r="M17" s="13">
        <f t="shared" si="0"/>
        <v>1</v>
      </c>
    </row>
    <row r="18" spans="2:13" x14ac:dyDescent="0.25">
      <c r="B18" s="10" t="s">
        <v>83</v>
      </c>
      <c r="F18" s="10" t="s">
        <v>80</v>
      </c>
    </row>
    <row r="19" spans="2:13" x14ac:dyDescent="0.25">
      <c r="B19" s="10" t="s">
        <v>89</v>
      </c>
      <c r="C19" s="10" t="s">
        <v>84</v>
      </c>
      <c r="D19" s="10" t="s">
        <v>85</v>
      </c>
      <c r="E19" s="10" t="s">
        <v>86</v>
      </c>
      <c r="F19" t="s">
        <v>285</v>
      </c>
      <c r="G19" s="34" t="s">
        <v>288</v>
      </c>
      <c r="H19" s="34" t="s">
        <v>286</v>
      </c>
      <c r="I19" s="34" t="s">
        <v>92</v>
      </c>
      <c r="J19" s="34" t="s">
        <v>93</v>
      </c>
      <c r="K19" s="34" t="s">
        <v>94</v>
      </c>
      <c r="L19" s="34" t="s">
        <v>287</v>
      </c>
      <c r="M19" s="34" t="s">
        <v>78</v>
      </c>
    </row>
    <row r="20" spans="2:13" x14ac:dyDescent="0.25">
      <c r="B20" t="s">
        <v>161</v>
      </c>
      <c r="C20" t="s">
        <v>162</v>
      </c>
      <c r="F20" s="11">
        <v>1810.7500000000005</v>
      </c>
      <c r="G20" s="11"/>
      <c r="H20" s="11">
        <v>1518.35</v>
      </c>
      <c r="I20" s="11"/>
      <c r="J20" s="11"/>
      <c r="K20" s="11"/>
      <c r="L20" s="11"/>
      <c r="M20" s="11">
        <v>3329.1000000000008</v>
      </c>
    </row>
    <row r="21" spans="2:13" x14ac:dyDescent="0.25">
      <c r="C21" t="s">
        <v>163</v>
      </c>
      <c r="F21" s="11">
        <v>2914.0299999999993</v>
      </c>
      <c r="G21" s="11"/>
      <c r="H21" s="11">
        <v>355.2</v>
      </c>
      <c r="I21" s="11"/>
      <c r="J21" s="11"/>
      <c r="K21" s="11"/>
      <c r="L21" s="11"/>
      <c r="M21" s="11">
        <v>3269.2300000000005</v>
      </c>
    </row>
    <row r="22" spans="2:13" x14ac:dyDescent="0.25">
      <c r="C22" t="s">
        <v>161</v>
      </c>
      <c r="F22" s="11"/>
      <c r="G22" s="11">
        <v>500</v>
      </c>
      <c r="H22" s="11"/>
      <c r="I22" s="11"/>
      <c r="J22" s="11"/>
      <c r="K22" s="11"/>
      <c r="L22" s="11"/>
      <c r="M22" s="11">
        <v>500</v>
      </c>
    </row>
    <row r="23" spans="2:13" x14ac:dyDescent="0.25">
      <c r="B23" t="s">
        <v>164</v>
      </c>
      <c r="F23" s="11">
        <v>4724.7800000000025</v>
      </c>
      <c r="G23" s="11">
        <v>500</v>
      </c>
      <c r="H23" s="11">
        <v>1873.5500000000002</v>
      </c>
      <c r="I23" s="11"/>
      <c r="J23" s="11"/>
      <c r="K23" s="11"/>
      <c r="L23" s="11"/>
      <c r="M23" s="11">
        <v>7098.3300000000008</v>
      </c>
    </row>
    <row r="24" spans="2:13" x14ac:dyDescent="0.25">
      <c r="B24" t="s">
        <v>90</v>
      </c>
      <c r="C24" t="s">
        <v>111</v>
      </c>
      <c r="F24" s="11">
        <v>442.5799999999989</v>
      </c>
      <c r="G24" s="11"/>
      <c r="H24" s="11">
        <v>978.71</v>
      </c>
      <c r="I24" s="11"/>
      <c r="J24" s="11"/>
      <c r="K24" s="11"/>
      <c r="L24" s="11"/>
      <c r="M24" s="11">
        <v>1421.2899999999995</v>
      </c>
    </row>
    <row r="25" spans="2:13" x14ac:dyDescent="0.25">
      <c r="C25" t="s">
        <v>165</v>
      </c>
      <c r="F25" s="11">
        <v>2668</v>
      </c>
      <c r="G25" s="11"/>
      <c r="H25" s="11"/>
      <c r="I25" s="11"/>
      <c r="J25" s="11"/>
      <c r="K25" s="11"/>
      <c r="L25" s="11"/>
      <c r="M25" s="11">
        <v>2668</v>
      </c>
    </row>
    <row r="26" spans="2:13" x14ac:dyDescent="0.25">
      <c r="C26" t="s">
        <v>166</v>
      </c>
      <c r="F26" s="11">
        <v>1008.8800000000008</v>
      </c>
      <c r="G26" s="11">
        <v>172.93</v>
      </c>
      <c r="H26" s="11"/>
      <c r="I26" s="11"/>
      <c r="J26" s="11"/>
      <c r="K26" s="11"/>
      <c r="L26" s="11"/>
      <c r="M26" s="11">
        <v>1181.8100000000009</v>
      </c>
    </row>
    <row r="27" spans="2:13" x14ac:dyDescent="0.25">
      <c r="C27" t="s">
        <v>167</v>
      </c>
      <c r="F27" s="11">
        <v>-69.029999999999973</v>
      </c>
      <c r="G27" s="11">
        <v>346.40000000000009</v>
      </c>
      <c r="H27" s="11">
        <v>54.13</v>
      </c>
      <c r="I27" s="11"/>
      <c r="J27" s="11"/>
      <c r="K27" s="11"/>
      <c r="L27" s="11"/>
      <c r="M27" s="11">
        <v>331.50000000000023</v>
      </c>
    </row>
    <row r="28" spans="2:13" x14ac:dyDescent="0.25">
      <c r="C28" t="s">
        <v>117</v>
      </c>
      <c r="F28" s="11">
        <v>1970.8799999999999</v>
      </c>
      <c r="G28" s="11">
        <v>166.02</v>
      </c>
      <c r="H28" s="11"/>
      <c r="I28" s="11"/>
      <c r="J28" s="11"/>
      <c r="K28" s="11"/>
      <c r="L28" s="11"/>
      <c r="M28" s="11">
        <v>2136.8999999999996</v>
      </c>
    </row>
    <row r="29" spans="2:13" x14ac:dyDescent="0.25">
      <c r="C29" t="s">
        <v>168</v>
      </c>
      <c r="F29" s="11">
        <v>1189.3599999999997</v>
      </c>
      <c r="G29" s="11"/>
      <c r="H29" s="11"/>
      <c r="I29" s="11"/>
      <c r="J29" s="11"/>
      <c r="K29" s="11"/>
      <c r="L29" s="11"/>
      <c r="M29" s="11">
        <v>1189.3600000000001</v>
      </c>
    </row>
    <row r="30" spans="2:13" x14ac:dyDescent="0.25">
      <c r="C30" t="s">
        <v>119</v>
      </c>
      <c r="F30" s="11">
        <v>4836.16</v>
      </c>
      <c r="G30" s="11"/>
      <c r="H30" s="11"/>
      <c r="I30" s="11"/>
      <c r="J30" s="11"/>
      <c r="K30" s="11"/>
      <c r="L30" s="11"/>
      <c r="M30" s="11">
        <v>4836.16</v>
      </c>
    </row>
    <row r="31" spans="2:13" x14ac:dyDescent="0.25">
      <c r="C31" t="s">
        <v>169</v>
      </c>
      <c r="F31" s="11">
        <v>388.53999999999996</v>
      </c>
      <c r="G31" s="11"/>
      <c r="H31" s="11"/>
      <c r="I31" s="11"/>
      <c r="J31" s="11"/>
      <c r="K31" s="11"/>
      <c r="L31" s="11"/>
      <c r="M31" s="11">
        <v>388.54000000000008</v>
      </c>
    </row>
    <row r="32" spans="2:13" x14ac:dyDescent="0.25">
      <c r="C32" t="s">
        <v>218</v>
      </c>
      <c r="F32" s="11">
        <v>172.93</v>
      </c>
      <c r="G32" s="11"/>
      <c r="H32" s="11"/>
      <c r="I32" s="11"/>
      <c r="J32" s="11"/>
      <c r="K32" s="11"/>
      <c r="L32" s="11"/>
      <c r="M32" s="11">
        <v>172.93</v>
      </c>
    </row>
    <row r="33" spans="2:13" x14ac:dyDescent="0.25">
      <c r="C33" t="s">
        <v>170</v>
      </c>
      <c r="F33" s="11">
        <v>1806.92</v>
      </c>
      <c r="G33" s="11"/>
      <c r="H33" s="11"/>
      <c r="I33" s="11"/>
      <c r="J33" s="11"/>
      <c r="K33" s="11"/>
      <c r="L33" s="11"/>
      <c r="M33" s="11">
        <v>1806.92</v>
      </c>
    </row>
    <row r="34" spans="2:13" x14ac:dyDescent="0.25">
      <c r="C34" t="s">
        <v>127</v>
      </c>
      <c r="F34" s="11">
        <v>7.3599999999999568</v>
      </c>
      <c r="G34" s="11"/>
      <c r="H34" s="11">
        <v>825.40999999999985</v>
      </c>
      <c r="I34" s="11"/>
      <c r="J34" s="11"/>
      <c r="K34" s="11"/>
      <c r="L34" s="11"/>
      <c r="M34" s="11">
        <v>832.77</v>
      </c>
    </row>
    <row r="35" spans="2:13" x14ac:dyDescent="0.25">
      <c r="C35" t="s">
        <v>128</v>
      </c>
      <c r="F35" s="11"/>
      <c r="G35" s="11"/>
      <c r="H35" s="11">
        <v>526.82999999999993</v>
      </c>
      <c r="I35" s="11"/>
      <c r="J35" s="11"/>
      <c r="K35" s="11"/>
      <c r="L35" s="11"/>
      <c r="M35" s="11">
        <v>526.83000000000004</v>
      </c>
    </row>
    <row r="36" spans="2:13" x14ac:dyDescent="0.25">
      <c r="C36" t="s">
        <v>123</v>
      </c>
      <c r="F36" s="11">
        <v>791.58</v>
      </c>
      <c r="G36" s="11"/>
      <c r="H36" s="11"/>
      <c r="I36" s="11"/>
      <c r="J36" s="11"/>
      <c r="K36" s="11"/>
      <c r="L36" s="11"/>
      <c r="M36" s="11">
        <v>791.58</v>
      </c>
    </row>
    <row r="37" spans="2:13" x14ac:dyDescent="0.25">
      <c r="C37" t="s">
        <v>124</v>
      </c>
      <c r="F37" s="11">
        <v>859.24</v>
      </c>
      <c r="G37" s="11"/>
      <c r="H37" s="11"/>
      <c r="I37" s="11"/>
      <c r="J37" s="11"/>
      <c r="K37" s="11"/>
      <c r="L37" s="11"/>
      <c r="M37" s="11">
        <v>859.24</v>
      </c>
    </row>
    <row r="38" spans="2:13" x14ac:dyDescent="0.25">
      <c r="C38" t="s">
        <v>219</v>
      </c>
      <c r="F38" s="11"/>
      <c r="G38" s="11">
        <v>382.56</v>
      </c>
      <c r="H38" s="11"/>
      <c r="I38" s="11"/>
      <c r="J38" s="11"/>
      <c r="K38" s="11"/>
      <c r="L38" s="11"/>
      <c r="M38" s="11">
        <v>382.56</v>
      </c>
    </row>
    <row r="39" spans="2:13" x14ac:dyDescent="0.25">
      <c r="B39" t="s">
        <v>91</v>
      </c>
      <c r="F39" s="11">
        <v>16073.399999999998</v>
      </c>
      <c r="G39" s="11">
        <v>1067.9099999999999</v>
      </c>
      <c r="H39" s="11">
        <v>2385.08</v>
      </c>
      <c r="I39" s="11"/>
      <c r="J39" s="11"/>
      <c r="K39" s="11"/>
      <c r="L39" s="11"/>
      <c r="M39" s="11">
        <v>19526.390000000007</v>
      </c>
    </row>
    <row r="40" spans="2:13" x14ac:dyDescent="0.25">
      <c r="B40" t="s">
        <v>78</v>
      </c>
      <c r="F40" s="11">
        <v>20798.179999999993</v>
      </c>
      <c r="G40" s="11">
        <v>1567.9099999999999</v>
      </c>
      <c r="H40" s="11">
        <v>4258.63</v>
      </c>
      <c r="I40" s="11"/>
      <c r="J40" s="11"/>
      <c r="K40" s="11"/>
      <c r="L40" s="11"/>
      <c r="M40" s="11">
        <v>26624.719999999998</v>
      </c>
    </row>
  </sheetData>
  <conditionalFormatting sqref="F16:L16">
    <cfRule type="dataBar" priority="1">
      <dataBar>
        <cfvo type="min"/>
        <cfvo type="max"/>
        <color rgb="FF638EC6"/>
      </dataBar>
      <extLst>
        <ext xmlns:x14="http://schemas.microsoft.com/office/spreadsheetml/2009/9/main" uri="{B025F937-C7B1-47D3-B67F-A62EFF666E3E}">
          <x14:id>{D2184788-BA4D-4FFD-9D6F-C0E7CC3AC9E1}</x14:id>
        </ext>
      </extLst>
    </cfRule>
  </conditionalFormatting>
  <pageMargins left="0.7" right="0.7" top="0.75" bottom="0.75" header="0.3" footer="0.3"/>
  <pageSetup orientation="portrait" r:id="rId2"/>
  <drawing r:id="rId3"/>
  <extLst>
    <ext xmlns:x14="http://schemas.microsoft.com/office/spreadsheetml/2009/9/main" uri="{78C0D931-6437-407d-A8EE-F0AAD7539E65}">
      <x14:conditionalFormattings>
        <x14:conditionalFormatting xmlns:xm="http://schemas.microsoft.com/office/excel/2006/main">
          <x14:cfRule type="dataBar" id="{D2184788-BA4D-4FFD-9D6F-C0E7CC3AC9E1}">
            <x14:dataBar minLength="0" maxLength="100" border="1" negativeBarBorderColorSameAsPositive="0">
              <x14:cfvo type="autoMin"/>
              <x14:cfvo type="autoMax"/>
              <x14:borderColor rgb="FF638EC6"/>
              <x14:negativeFillColor rgb="FFFF0000"/>
              <x14:negativeBorderColor rgb="FFFF0000"/>
              <x14:axisColor rgb="FF000000"/>
            </x14:dataBar>
          </x14:cfRule>
          <xm:sqref>F16:L16</xm:sqref>
        </x14:conditionalFormatting>
      </x14:conditionalFormattings>
    </ex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6:O55"/>
  <sheetViews>
    <sheetView showGridLines="0" showRowColHeaders="0" workbookViewId="0">
      <selection activeCell="B17" sqref="B17"/>
    </sheetView>
  </sheetViews>
  <sheetFormatPr defaultRowHeight="15" x14ac:dyDescent="0.25"/>
  <cols>
    <col min="1" max="1" width="1.140625" customWidth="1"/>
    <col min="2" max="2" width="15.5703125" customWidth="1"/>
    <col min="3" max="3" width="11" customWidth="1"/>
    <col min="4" max="4" width="18.42578125" customWidth="1"/>
    <col min="5" max="5" width="11.85546875" customWidth="1"/>
    <col min="6" max="6" width="13.28515625" customWidth="1"/>
    <col min="7" max="7" width="8.85546875" customWidth="1"/>
    <col min="8" max="12" width="13.28515625" customWidth="1"/>
    <col min="13" max="13" width="15.28515625" customWidth="1"/>
    <col min="14" max="14" width="12.42578125" bestFit="1" customWidth="1"/>
    <col min="15" max="15" width="15.85546875" bestFit="1" customWidth="1"/>
    <col min="16" max="16" width="14.5703125" bestFit="1" customWidth="1"/>
    <col min="17" max="17" width="20.85546875" bestFit="1" customWidth="1"/>
    <col min="18" max="18" width="19.5703125" bestFit="1" customWidth="1"/>
  </cols>
  <sheetData>
    <row r="16" spans="2:15" x14ac:dyDescent="0.25">
      <c r="B16" s="15" t="s">
        <v>87</v>
      </c>
      <c r="C16" s="19" vm="11">
        <f>CUBEVALUE("ThisWorkbookDataModel","[Measures].[Last Date AagAsOf]",Slicer_Age_As_Of_Year,Slicer_Age_As_Of_Month,Slicer_Age_As_Of_Day)</f>
        <v>44012</v>
      </c>
      <c r="G16" s="14" t="s">
        <v>289</v>
      </c>
      <c r="H16" s="20">
        <f>GETPIVOTDATA("[Measures].[AP Aged Cash Requirements]",$B$18,"[AgingPeriods].[Name]","[AgingPeriods].[Name].&amp;[Over Due]")</f>
        <v>17965.279999999591</v>
      </c>
      <c r="I16" s="20">
        <f>GETPIVOTDATA("[Measures].[AP Aged Cash Requirements]",$B$18,"[AgingPeriods].[Name]","[AgingPeriods].[Name].&amp;[-1 to 1]")</f>
        <v>-60</v>
      </c>
      <c r="J16" s="20">
        <f>GETPIVOTDATA("[Measures].[AP Aged Cash Requirements]",$B$18,"[AgingPeriods].[Name]","[AgingPeriods].[Name].&amp;[2 to 30]")</f>
        <v>30048.929999999997</v>
      </c>
      <c r="K16" s="20">
        <f>GETPIVOTDATA("[Measures].[AP Aged Cash Requirements]",$B$18,"[AgingPeriods].[Name]","[AgingPeriods].[Name].&amp;[31 to 60]")</f>
        <v>466.90000000000003</v>
      </c>
      <c r="L16" s="20">
        <f>GETPIVOTDATA("[Measures].[AP Aged Cash Requirements]",$B$18,"[AgingPeriods].[Name]","[AgingPeriods].[Name].&amp;[61 to 90]")</f>
        <v>241.46999999999997</v>
      </c>
      <c r="M16" s="20">
        <f>GETPIVOTDATA("[Measures].[AP Aged Cash Requirements]",$B$18,"[AgingPeriods].[Name]","[AgingPeriods].[Name].&amp;[91 to 120]")</f>
        <v>0</v>
      </c>
      <c r="N16" s="20">
        <f>GETPIVOTDATA("[Measures].[AP Aged Cash Requirements]",$B$18,"[AgingPeriods].[Name]","[AgingPeriods].[Name].&amp;[Over 120]")</f>
        <v>0</v>
      </c>
      <c r="O16" s="20">
        <f>GETPIVOTDATA("[Measures].[AP Aged Cash Requirements]",$B$18)</f>
        <v>48662.579999999994</v>
      </c>
    </row>
    <row r="17" spans="2:15" x14ac:dyDescent="0.25">
      <c r="B17" s="15" t="s">
        <v>88</v>
      </c>
      <c r="C17" s="19" vm="1">
        <f>CUBEVALUE("ThisWorkbookDataModel","[Measures].[Last Date]",Slicer_CalendarYear,Slicer_MonthOfYear,Slicer_DayOfMonth)</f>
        <v>44012</v>
      </c>
      <c r="G17" s="12"/>
      <c r="H17" s="13">
        <f t="shared" ref="H17:O17" si="0">H16/$O$16</f>
        <v>0.36918059009611892</v>
      </c>
      <c r="I17" s="13">
        <f t="shared" si="0"/>
        <v>-1.2329802488893931E-3</v>
      </c>
      <c r="J17" s="13">
        <f t="shared" si="0"/>
        <v>0.61749561983766588</v>
      </c>
      <c r="K17" s="13">
        <f t="shared" si="0"/>
        <v>9.5946413034409626E-3</v>
      </c>
      <c r="L17" s="13">
        <f t="shared" si="0"/>
        <v>4.9621290116553625E-3</v>
      </c>
      <c r="M17" s="13">
        <f t="shared" si="0"/>
        <v>0</v>
      </c>
      <c r="N17" s="13">
        <f t="shared" si="0"/>
        <v>0</v>
      </c>
      <c r="O17" s="13">
        <f t="shared" si="0"/>
        <v>1</v>
      </c>
    </row>
    <row r="18" spans="2:15" x14ac:dyDescent="0.25">
      <c r="B18" s="10" t="s">
        <v>228</v>
      </c>
      <c r="H18" s="10" t="s">
        <v>80</v>
      </c>
    </row>
    <row r="19" spans="2:15" x14ac:dyDescent="0.25">
      <c r="B19" s="10" t="s">
        <v>101</v>
      </c>
      <c r="C19" s="10" t="s">
        <v>100</v>
      </c>
      <c r="D19" s="10" t="s">
        <v>85</v>
      </c>
      <c r="E19" s="10" t="s">
        <v>86</v>
      </c>
      <c r="F19" s="10" t="s">
        <v>229</v>
      </c>
      <c r="G19" s="10" t="s">
        <v>230</v>
      </c>
      <c r="H19" t="s">
        <v>285</v>
      </c>
      <c r="I19" t="s">
        <v>288</v>
      </c>
      <c r="J19" t="s">
        <v>286</v>
      </c>
      <c r="K19" t="s">
        <v>92</v>
      </c>
      <c r="L19" t="s">
        <v>93</v>
      </c>
      <c r="M19" t="s">
        <v>94</v>
      </c>
      <c r="N19" t="s">
        <v>287</v>
      </c>
      <c r="O19" t="s">
        <v>78</v>
      </c>
    </row>
    <row r="20" spans="2:15" x14ac:dyDescent="0.25">
      <c r="B20" t="s">
        <v>107</v>
      </c>
      <c r="C20" t="s">
        <v>108</v>
      </c>
      <c r="H20" s="11">
        <v>250.33000000000061</v>
      </c>
      <c r="I20" s="11"/>
      <c r="J20" s="11">
        <v>150.19999999999999</v>
      </c>
      <c r="K20" s="11"/>
      <c r="L20" s="11"/>
      <c r="M20" s="11"/>
      <c r="N20" s="11"/>
      <c r="O20" s="11">
        <v>400.53000000000173</v>
      </c>
    </row>
    <row r="21" spans="2:15" x14ac:dyDescent="0.25">
      <c r="B21" t="s">
        <v>109</v>
      </c>
      <c r="H21" s="11">
        <v>250.33000000000061</v>
      </c>
      <c r="I21" s="11"/>
      <c r="J21" s="11">
        <v>150.19999999999999</v>
      </c>
      <c r="K21" s="11"/>
      <c r="L21" s="11"/>
      <c r="M21" s="11"/>
      <c r="N21" s="11"/>
      <c r="O21" s="11">
        <v>400.53000000000242</v>
      </c>
    </row>
    <row r="22" spans="2:15" x14ac:dyDescent="0.25">
      <c r="B22" t="s">
        <v>110</v>
      </c>
      <c r="C22" t="s">
        <v>111</v>
      </c>
      <c r="D22" t="s">
        <v>220</v>
      </c>
      <c r="E22" s="76">
        <v>43952</v>
      </c>
      <c r="F22" s="76">
        <v>43966</v>
      </c>
      <c r="G22">
        <v>1</v>
      </c>
      <c r="H22" s="11">
        <v>0.13000000000010914</v>
      </c>
      <c r="I22" s="11"/>
      <c r="J22" s="11"/>
      <c r="K22" s="11"/>
      <c r="L22" s="11"/>
      <c r="M22" s="11"/>
      <c r="N22" s="11"/>
      <c r="O22" s="11">
        <v>0.13000000000010914</v>
      </c>
    </row>
    <row r="23" spans="2:15" x14ac:dyDescent="0.25">
      <c r="D23" t="s">
        <v>221</v>
      </c>
      <c r="E23" s="76">
        <v>43956</v>
      </c>
      <c r="F23" s="76">
        <v>43966</v>
      </c>
      <c r="G23">
        <v>1</v>
      </c>
      <c r="H23" s="11">
        <v>202.97</v>
      </c>
      <c r="I23" s="11"/>
      <c r="J23" s="11"/>
      <c r="K23" s="11"/>
      <c r="L23" s="11"/>
      <c r="M23" s="11"/>
      <c r="N23" s="11"/>
      <c r="O23" s="11">
        <v>202.97</v>
      </c>
    </row>
    <row r="24" spans="2:15" x14ac:dyDescent="0.25">
      <c r="D24" t="s">
        <v>222</v>
      </c>
      <c r="E24" s="76">
        <v>43961</v>
      </c>
      <c r="F24" s="76">
        <v>43961</v>
      </c>
      <c r="G24">
        <v>1</v>
      </c>
      <c r="H24" s="11">
        <v>304.45999999999998</v>
      </c>
      <c r="I24" s="11"/>
      <c r="J24" s="11"/>
      <c r="K24" s="11"/>
      <c r="L24" s="11"/>
      <c r="M24" s="11"/>
      <c r="N24" s="11"/>
      <c r="O24" s="11">
        <v>304.45999999999998</v>
      </c>
    </row>
    <row r="25" spans="2:15" x14ac:dyDescent="0.25">
      <c r="D25" t="s">
        <v>223</v>
      </c>
      <c r="E25" s="76">
        <v>44005</v>
      </c>
      <c r="F25" s="76">
        <v>44035</v>
      </c>
      <c r="G25">
        <v>1</v>
      </c>
      <c r="H25" s="11"/>
      <c r="I25" s="11"/>
      <c r="J25" s="11">
        <v>152.22999999999999</v>
      </c>
      <c r="K25" s="11"/>
      <c r="L25" s="11"/>
      <c r="M25" s="11"/>
      <c r="N25" s="11"/>
      <c r="O25" s="11">
        <v>152.22999999999999</v>
      </c>
    </row>
    <row r="26" spans="2:15" x14ac:dyDescent="0.25">
      <c r="F26" s="76">
        <v>44065</v>
      </c>
      <c r="G26">
        <v>2</v>
      </c>
      <c r="H26" s="11"/>
      <c r="I26" s="11"/>
      <c r="J26" s="11"/>
      <c r="K26" s="11">
        <v>91.34</v>
      </c>
      <c r="L26" s="11"/>
      <c r="M26" s="11"/>
      <c r="N26" s="11"/>
      <c r="O26" s="11">
        <v>91.34</v>
      </c>
    </row>
    <row r="27" spans="2:15" x14ac:dyDescent="0.25">
      <c r="F27" s="76">
        <v>44095</v>
      </c>
      <c r="G27">
        <v>3</v>
      </c>
      <c r="H27" s="11"/>
      <c r="I27" s="11"/>
      <c r="J27" s="11"/>
      <c r="K27" s="11"/>
      <c r="L27" s="11">
        <v>60.89</v>
      </c>
      <c r="M27" s="11"/>
      <c r="N27" s="11"/>
      <c r="O27" s="11">
        <v>60.89</v>
      </c>
    </row>
    <row r="28" spans="2:15" x14ac:dyDescent="0.25">
      <c r="D28" t="s">
        <v>224</v>
      </c>
      <c r="E28" s="76">
        <v>44012</v>
      </c>
      <c r="F28" s="76">
        <v>44017</v>
      </c>
      <c r="G28">
        <v>1</v>
      </c>
      <c r="H28" s="11"/>
      <c r="I28" s="11"/>
      <c r="J28" s="11">
        <v>243.56</v>
      </c>
      <c r="K28" s="11"/>
      <c r="L28" s="11"/>
      <c r="M28" s="11"/>
      <c r="N28" s="11"/>
      <c r="O28" s="11">
        <v>243.56</v>
      </c>
    </row>
    <row r="29" spans="2:15" x14ac:dyDescent="0.25">
      <c r="D29" t="s">
        <v>225</v>
      </c>
      <c r="E29" s="76">
        <v>44012</v>
      </c>
      <c r="F29" s="76">
        <v>44017</v>
      </c>
      <c r="G29">
        <v>1</v>
      </c>
      <c r="H29" s="11"/>
      <c r="I29" s="11"/>
      <c r="J29" s="11">
        <v>315.27999999999997</v>
      </c>
      <c r="K29" s="11"/>
      <c r="L29" s="11"/>
      <c r="M29" s="11"/>
      <c r="N29" s="11"/>
      <c r="O29" s="11">
        <v>315.27999999999997</v>
      </c>
    </row>
    <row r="30" spans="2:15" x14ac:dyDescent="0.25">
      <c r="D30" t="s">
        <v>226</v>
      </c>
      <c r="E30" s="76">
        <v>44005</v>
      </c>
      <c r="F30" s="76">
        <v>44005</v>
      </c>
      <c r="G30">
        <v>1</v>
      </c>
      <c r="H30" s="11">
        <v>-250.75</v>
      </c>
      <c r="I30" s="11"/>
      <c r="J30" s="11"/>
      <c r="K30" s="11"/>
      <c r="L30" s="11"/>
      <c r="M30" s="11"/>
      <c r="N30" s="11"/>
      <c r="O30" s="11">
        <v>-250.75</v>
      </c>
    </row>
    <row r="31" spans="2:15" x14ac:dyDescent="0.25">
      <c r="C31" t="s">
        <v>227</v>
      </c>
      <c r="H31" s="11">
        <v>256.81000000000995</v>
      </c>
      <c r="I31" s="11"/>
      <c r="J31" s="11">
        <v>711.07</v>
      </c>
      <c r="K31" s="11">
        <v>91.34</v>
      </c>
      <c r="L31" s="11">
        <v>60.89</v>
      </c>
      <c r="M31" s="11"/>
      <c r="N31" s="11"/>
      <c r="O31" s="11">
        <v>1120.1100000000017</v>
      </c>
    </row>
    <row r="32" spans="2:15" x14ac:dyDescent="0.25">
      <c r="C32" t="s">
        <v>118</v>
      </c>
      <c r="H32" s="11">
        <v>1279.2500000000007</v>
      </c>
      <c r="I32" s="11"/>
      <c r="J32" s="11">
        <v>190.78</v>
      </c>
      <c r="K32" s="11">
        <v>122.1</v>
      </c>
      <c r="L32" s="11">
        <v>30.53</v>
      </c>
      <c r="M32" s="11"/>
      <c r="N32" s="11"/>
      <c r="O32" s="11">
        <v>1622.6599999999999</v>
      </c>
    </row>
    <row r="33" spans="2:15" x14ac:dyDescent="0.25">
      <c r="C33" t="s">
        <v>112</v>
      </c>
      <c r="H33" s="11">
        <v>1087.9100000000001</v>
      </c>
      <c r="I33" s="11"/>
      <c r="J33" s="11">
        <v>271.98</v>
      </c>
      <c r="K33" s="11"/>
      <c r="L33" s="11"/>
      <c r="M33" s="11"/>
      <c r="N33" s="11"/>
      <c r="O33" s="11">
        <v>1359.89</v>
      </c>
    </row>
    <row r="34" spans="2:15" x14ac:dyDescent="0.25">
      <c r="C34" t="s">
        <v>117</v>
      </c>
      <c r="H34" s="11">
        <v>66.059999999999917</v>
      </c>
      <c r="I34" s="11"/>
      <c r="J34" s="11">
        <v>29.36</v>
      </c>
      <c r="K34" s="11"/>
      <c r="L34" s="11"/>
      <c r="M34" s="11"/>
      <c r="N34" s="11"/>
      <c r="O34" s="11">
        <v>95.419999999999945</v>
      </c>
    </row>
    <row r="35" spans="2:15" x14ac:dyDescent="0.25">
      <c r="C35" t="s">
        <v>119</v>
      </c>
      <c r="H35" s="11">
        <v>136.93</v>
      </c>
      <c r="I35" s="11"/>
      <c r="J35" s="11">
        <v>74.69</v>
      </c>
      <c r="K35" s="11"/>
      <c r="L35" s="11"/>
      <c r="M35" s="11"/>
      <c r="N35" s="11"/>
      <c r="O35" s="11">
        <v>211.62</v>
      </c>
    </row>
    <row r="36" spans="2:15" x14ac:dyDescent="0.25">
      <c r="C36" t="s">
        <v>120</v>
      </c>
      <c r="H36" s="11">
        <v>172.66000000000003</v>
      </c>
      <c r="I36" s="11"/>
      <c r="J36" s="11">
        <v>1555.5600000000002</v>
      </c>
      <c r="K36" s="11"/>
      <c r="L36" s="11"/>
      <c r="M36" s="11"/>
      <c r="N36" s="11"/>
      <c r="O36" s="11">
        <v>1728.2200000000003</v>
      </c>
    </row>
    <row r="37" spans="2:15" x14ac:dyDescent="0.25">
      <c r="C37" t="s">
        <v>121</v>
      </c>
      <c r="H37" s="11">
        <v>122.65</v>
      </c>
      <c r="I37" s="11"/>
      <c r="J37" s="11">
        <v>4394.8999999999996</v>
      </c>
      <c r="K37" s="11"/>
      <c r="L37" s="11"/>
      <c r="M37" s="11"/>
      <c r="N37" s="11"/>
      <c r="O37" s="11">
        <v>4517.55</v>
      </c>
    </row>
    <row r="38" spans="2:15" x14ac:dyDescent="0.25">
      <c r="C38" t="s">
        <v>215</v>
      </c>
      <c r="H38" s="11"/>
      <c r="I38" s="11">
        <v>6.5</v>
      </c>
      <c r="J38" s="11">
        <v>2154.1799999999998</v>
      </c>
      <c r="K38" s="11"/>
      <c r="L38" s="11"/>
      <c r="M38" s="11"/>
      <c r="N38" s="11"/>
      <c r="O38" s="11">
        <v>2160.6799999999998</v>
      </c>
    </row>
    <row r="39" spans="2:15" x14ac:dyDescent="0.25">
      <c r="C39" t="s">
        <v>152</v>
      </c>
      <c r="H39" s="11"/>
      <c r="I39" s="11"/>
      <c r="J39" s="11"/>
      <c r="K39" s="11"/>
      <c r="L39" s="11">
        <v>53.49</v>
      </c>
      <c r="M39" s="11"/>
      <c r="N39" s="11"/>
      <c r="O39" s="11">
        <v>53.490000000000009</v>
      </c>
    </row>
    <row r="40" spans="2:15" x14ac:dyDescent="0.25">
      <c r="C40" t="s">
        <v>122</v>
      </c>
      <c r="H40" s="11">
        <v>228.88000000000102</v>
      </c>
      <c r="I40" s="11"/>
      <c r="J40" s="11"/>
      <c r="K40" s="11"/>
      <c r="L40" s="11"/>
      <c r="M40" s="11"/>
      <c r="N40" s="11"/>
      <c r="O40" s="11">
        <v>228.88000000000102</v>
      </c>
    </row>
    <row r="41" spans="2:15" x14ac:dyDescent="0.25">
      <c r="C41" t="s">
        <v>123</v>
      </c>
      <c r="H41" s="11">
        <v>432.9</v>
      </c>
      <c r="I41" s="11"/>
      <c r="J41" s="11">
        <v>18413.68</v>
      </c>
      <c r="K41" s="11"/>
      <c r="L41" s="11"/>
      <c r="M41" s="11"/>
      <c r="N41" s="11"/>
      <c r="O41" s="11">
        <v>18846.580000000002</v>
      </c>
    </row>
    <row r="42" spans="2:15" x14ac:dyDescent="0.25">
      <c r="C42" t="s">
        <v>124</v>
      </c>
      <c r="H42" s="11">
        <v>676.56999999983236</v>
      </c>
      <c r="I42" s="11"/>
      <c r="J42" s="11">
        <v>676.56999999999994</v>
      </c>
      <c r="K42" s="11"/>
      <c r="L42" s="11"/>
      <c r="M42" s="11"/>
      <c r="N42" s="11"/>
      <c r="O42" s="11">
        <v>1353.1399999997789</v>
      </c>
    </row>
    <row r="43" spans="2:15" x14ac:dyDescent="0.25">
      <c r="C43" t="s">
        <v>216</v>
      </c>
      <c r="H43" s="11"/>
      <c r="I43" s="11"/>
      <c r="J43" s="11">
        <v>1710.82</v>
      </c>
      <c r="K43" s="11"/>
      <c r="L43" s="11"/>
      <c r="M43" s="11"/>
      <c r="N43" s="11"/>
      <c r="O43" s="11">
        <v>1710.8199999999997</v>
      </c>
    </row>
    <row r="44" spans="2:15" x14ac:dyDescent="0.25">
      <c r="C44" t="s">
        <v>217</v>
      </c>
      <c r="H44" s="11"/>
      <c r="I44" s="11"/>
      <c r="J44" s="11">
        <v>58.25</v>
      </c>
      <c r="K44" s="11"/>
      <c r="L44" s="11"/>
      <c r="M44" s="11"/>
      <c r="N44" s="11"/>
      <c r="O44" s="11">
        <v>58.25</v>
      </c>
    </row>
    <row r="45" spans="2:15" x14ac:dyDescent="0.25">
      <c r="B45" t="s">
        <v>113</v>
      </c>
      <c r="H45" s="11">
        <v>4460.6199999991259</v>
      </c>
      <c r="I45" s="11">
        <v>6.5</v>
      </c>
      <c r="J45" s="11">
        <v>30241.839999999997</v>
      </c>
      <c r="K45" s="11">
        <v>213.44</v>
      </c>
      <c r="L45" s="11">
        <v>144.91</v>
      </c>
      <c r="M45" s="11"/>
      <c r="N45" s="11"/>
      <c r="O45" s="11">
        <v>35067.30999999959</v>
      </c>
    </row>
    <row r="46" spans="2:15" x14ac:dyDescent="0.25">
      <c r="B46" t="s">
        <v>125</v>
      </c>
      <c r="C46" t="s">
        <v>126</v>
      </c>
      <c r="H46" s="11">
        <v>965.59</v>
      </c>
      <c r="I46" s="11"/>
      <c r="J46" s="11">
        <v>362.1</v>
      </c>
      <c r="K46" s="11"/>
      <c r="L46" s="11"/>
      <c r="M46" s="11"/>
      <c r="N46" s="11"/>
      <c r="O46" s="11">
        <v>1327.69</v>
      </c>
    </row>
    <row r="47" spans="2:15" x14ac:dyDescent="0.25">
      <c r="C47" t="s">
        <v>127</v>
      </c>
      <c r="H47" s="11">
        <v>271.57999999999811</v>
      </c>
      <c r="I47" s="11"/>
      <c r="J47" s="11">
        <v>404.35</v>
      </c>
      <c r="K47" s="11">
        <v>253.45999999999998</v>
      </c>
      <c r="L47" s="11">
        <v>96.56</v>
      </c>
      <c r="M47" s="11"/>
      <c r="N47" s="11"/>
      <c r="O47" s="11">
        <v>1025.9499999999941</v>
      </c>
    </row>
    <row r="48" spans="2:15" x14ac:dyDescent="0.25">
      <c r="C48" t="s">
        <v>128</v>
      </c>
      <c r="H48" s="11">
        <v>200.49</v>
      </c>
      <c r="I48" s="11">
        <v>-66.5</v>
      </c>
      <c r="J48" s="11">
        <v>-1515.5</v>
      </c>
      <c r="K48" s="11"/>
      <c r="L48" s="11"/>
      <c r="M48" s="11"/>
      <c r="N48" s="11"/>
      <c r="O48" s="11">
        <v>-1381.51</v>
      </c>
    </row>
    <row r="49" spans="2:15" x14ac:dyDescent="0.25">
      <c r="B49" t="s">
        <v>129</v>
      </c>
      <c r="H49" s="11">
        <v>1437.6599999999962</v>
      </c>
      <c r="I49" s="11">
        <v>-66.5</v>
      </c>
      <c r="J49" s="11">
        <v>-749.05000000000007</v>
      </c>
      <c r="K49" s="11">
        <v>253.45999999999998</v>
      </c>
      <c r="L49" s="11">
        <v>96.56</v>
      </c>
      <c r="M49" s="11"/>
      <c r="N49" s="11"/>
      <c r="O49" s="11">
        <v>972.12999999999374</v>
      </c>
    </row>
    <row r="50" spans="2:15" x14ac:dyDescent="0.25">
      <c r="B50" t="s">
        <v>114</v>
      </c>
      <c r="C50" t="s">
        <v>130</v>
      </c>
      <c r="H50" s="11">
        <v>459.32000000000005</v>
      </c>
      <c r="I50" s="11"/>
      <c r="J50" s="11"/>
      <c r="K50" s="11"/>
      <c r="L50" s="11"/>
      <c r="M50" s="11"/>
      <c r="N50" s="11"/>
      <c r="O50" s="11">
        <v>459.32000000000005</v>
      </c>
    </row>
    <row r="51" spans="2:15" x14ac:dyDescent="0.25">
      <c r="C51" t="s">
        <v>115</v>
      </c>
      <c r="H51" s="11">
        <v>10175.510000000002</v>
      </c>
      <c r="I51" s="11"/>
      <c r="J51" s="11"/>
      <c r="K51" s="11"/>
      <c r="L51" s="11"/>
      <c r="M51" s="11"/>
      <c r="N51" s="11"/>
      <c r="O51" s="11">
        <v>10175.51</v>
      </c>
    </row>
    <row r="52" spans="2:15" x14ac:dyDescent="0.25">
      <c r="C52" t="s">
        <v>131</v>
      </c>
      <c r="H52" s="11">
        <v>505.27</v>
      </c>
      <c r="I52" s="11"/>
      <c r="J52" s="11"/>
      <c r="K52" s="11"/>
      <c r="L52" s="11"/>
      <c r="M52" s="11"/>
      <c r="N52" s="11"/>
      <c r="O52" s="11">
        <v>505.27</v>
      </c>
    </row>
    <row r="53" spans="2:15" x14ac:dyDescent="0.25">
      <c r="C53" t="s">
        <v>132</v>
      </c>
      <c r="H53" s="11">
        <v>676.56999999999994</v>
      </c>
      <c r="I53" s="11"/>
      <c r="J53" s="11">
        <v>405.94</v>
      </c>
      <c r="K53" s="11"/>
      <c r="L53" s="11"/>
      <c r="M53" s="11"/>
      <c r="N53" s="11"/>
      <c r="O53" s="11">
        <v>1082.51</v>
      </c>
    </row>
    <row r="54" spans="2:15" x14ac:dyDescent="0.25">
      <c r="B54" t="s">
        <v>116</v>
      </c>
      <c r="H54" s="11">
        <v>11816.67</v>
      </c>
      <c r="I54" s="11"/>
      <c r="J54" s="11">
        <v>405.94</v>
      </c>
      <c r="K54" s="11"/>
      <c r="L54" s="11"/>
      <c r="M54" s="11"/>
      <c r="N54" s="11"/>
      <c r="O54" s="11">
        <v>12222.61</v>
      </c>
    </row>
    <row r="55" spans="2:15" x14ac:dyDescent="0.25">
      <c r="B55" t="s">
        <v>78</v>
      </c>
      <c r="H55" s="11">
        <v>17965.279999999591</v>
      </c>
      <c r="I55" s="11">
        <v>-60</v>
      </c>
      <c r="J55" s="11">
        <v>30048.929999999997</v>
      </c>
      <c r="K55" s="11">
        <v>466.90000000000003</v>
      </c>
      <c r="L55" s="11">
        <v>241.46999999999997</v>
      </c>
      <c r="M55" s="11"/>
      <c r="N55" s="11"/>
      <c r="O55" s="11">
        <v>48662.579999999994</v>
      </c>
    </row>
  </sheetData>
  <conditionalFormatting sqref="H16:N16">
    <cfRule type="dataBar" priority="1">
      <dataBar>
        <cfvo type="min"/>
        <cfvo type="max"/>
        <color rgb="FF638EC6"/>
      </dataBar>
      <extLst>
        <ext xmlns:x14="http://schemas.microsoft.com/office/spreadsheetml/2009/9/main" uri="{B025F937-C7B1-47D3-B67F-A62EFF666E3E}">
          <x14:id>{12874128-DFE2-4D56-8772-421C8A3C1940}</x14:id>
        </ext>
      </extLst>
    </cfRule>
  </conditionalFormatting>
  <pageMargins left="0.7" right="0.7" top="0.75" bottom="0.75" header="0.3" footer="0.3"/>
  <drawing r:id="rId2"/>
  <extLst>
    <ext xmlns:x14="http://schemas.microsoft.com/office/spreadsheetml/2009/9/main" uri="{78C0D931-6437-407d-A8EE-F0AAD7539E65}">
      <x14:conditionalFormattings>
        <x14:conditionalFormatting xmlns:xm="http://schemas.microsoft.com/office/excel/2006/main">
          <x14:cfRule type="dataBar" id="{12874128-DFE2-4D56-8772-421C8A3C1940}">
            <x14:dataBar minLength="0" maxLength="100" border="1" negativeBarBorderColorSameAsPositive="0">
              <x14:cfvo type="autoMin"/>
              <x14:cfvo type="autoMax"/>
              <x14:borderColor rgb="FF638EC6"/>
              <x14:negativeFillColor rgb="FFFF0000"/>
              <x14:negativeBorderColor rgb="FFFF0000"/>
              <x14:axisColor rgb="FF000000"/>
            </x14:dataBar>
          </x14:cfRule>
          <xm:sqref>H16:N16</xm:sqref>
        </x14:conditionalFormatting>
      </x14:conditionalFormattings>
    </ex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showGridLines="0" showRowColHeaders="0" workbookViewId="0"/>
  </sheetViews>
  <sheetFormatPr defaultRowHeight="15" x14ac:dyDescent="0.25"/>
  <cols>
    <col min="1" max="1" width="19.85546875" bestFit="1" customWidth="1"/>
    <col min="2" max="2" width="26" bestFit="1" customWidth="1"/>
    <col min="3" max="3" width="9.7109375" bestFit="1" customWidth="1"/>
    <col min="4" max="4" width="17.140625" bestFit="1" customWidth="1"/>
    <col min="5" max="5" width="12.5703125" bestFit="1" customWidth="1"/>
    <col min="6" max="6" width="8.140625" bestFit="1" customWidth="1"/>
    <col min="7" max="7" width="7.85546875" bestFit="1" customWidth="1"/>
    <col min="8" max="8" width="9.85546875" bestFit="1" customWidth="1"/>
    <col min="9" max="9" width="19" bestFit="1" customWidth="1"/>
    <col min="10" max="10" width="15.42578125" bestFit="1" customWidth="1"/>
  </cols>
  <sheetData>
    <row r="1" spans="1:10" x14ac:dyDescent="0.25">
      <c r="A1" s="10" t="s">
        <v>84</v>
      </c>
      <c r="B1" s="10" t="s">
        <v>85</v>
      </c>
      <c r="C1" s="10" t="s">
        <v>133</v>
      </c>
      <c r="D1" s="10" t="s">
        <v>86</v>
      </c>
      <c r="E1" s="10" t="s">
        <v>229</v>
      </c>
      <c r="F1" s="10" t="s">
        <v>249</v>
      </c>
      <c r="G1" s="10" t="s">
        <v>250</v>
      </c>
      <c r="H1" t="s">
        <v>266</v>
      </c>
      <c r="I1" t="s">
        <v>253</v>
      </c>
      <c r="J1" t="s">
        <v>265</v>
      </c>
    </row>
    <row r="2" spans="1:10" x14ac:dyDescent="0.25">
      <c r="A2" t="s">
        <v>163</v>
      </c>
      <c r="B2" t="s">
        <v>254</v>
      </c>
      <c r="C2" t="s">
        <v>134</v>
      </c>
      <c r="D2" s="76">
        <v>44042</v>
      </c>
      <c r="E2" s="76">
        <v>44072</v>
      </c>
      <c r="F2">
        <v>31</v>
      </c>
      <c r="G2">
        <v>1</v>
      </c>
      <c r="H2" s="22">
        <v>-60</v>
      </c>
      <c r="I2" s="11">
        <v>69.28</v>
      </c>
      <c r="J2" s="11">
        <v>69.28</v>
      </c>
    </row>
    <row r="3" spans="1:10" x14ac:dyDescent="0.25">
      <c r="A3" t="s">
        <v>262</v>
      </c>
      <c r="H3" s="22">
        <v>-60</v>
      </c>
      <c r="I3" s="11">
        <v>69.28</v>
      </c>
      <c r="J3" s="11">
        <v>69.28</v>
      </c>
    </row>
    <row r="4" spans="1:10" x14ac:dyDescent="0.25">
      <c r="A4" t="s">
        <v>111</v>
      </c>
      <c r="B4" t="s">
        <v>255</v>
      </c>
      <c r="C4" t="s">
        <v>134</v>
      </c>
      <c r="D4" s="76">
        <v>44013</v>
      </c>
      <c r="E4" s="76">
        <v>44027</v>
      </c>
      <c r="F4">
        <v>35</v>
      </c>
      <c r="G4">
        <v>1</v>
      </c>
      <c r="H4" s="22">
        <v>-15</v>
      </c>
      <c r="I4" s="11">
        <v>2338.04</v>
      </c>
      <c r="J4" s="11">
        <v>2338.04</v>
      </c>
    </row>
    <row r="5" spans="1:10" x14ac:dyDescent="0.25">
      <c r="B5" t="s">
        <v>256</v>
      </c>
      <c r="C5" t="s">
        <v>134</v>
      </c>
      <c r="D5" s="76">
        <v>44042</v>
      </c>
      <c r="E5" s="76">
        <v>44048</v>
      </c>
      <c r="F5">
        <v>31</v>
      </c>
      <c r="G5">
        <v>2</v>
      </c>
      <c r="H5" s="22">
        <v>-36</v>
      </c>
      <c r="I5" s="11">
        <v>406.27</v>
      </c>
      <c r="J5" s="11">
        <v>406.27</v>
      </c>
    </row>
    <row r="6" spans="1:10" x14ac:dyDescent="0.25">
      <c r="A6" t="s">
        <v>227</v>
      </c>
      <c r="H6" s="22">
        <v>-15</v>
      </c>
      <c r="I6" s="11">
        <v>2744.31</v>
      </c>
      <c r="J6" s="11">
        <v>2744.31</v>
      </c>
    </row>
    <row r="7" spans="1:10" x14ac:dyDescent="0.25">
      <c r="A7" t="s">
        <v>167</v>
      </c>
      <c r="B7" t="s">
        <v>276</v>
      </c>
      <c r="C7" t="s">
        <v>147</v>
      </c>
      <c r="D7" s="76">
        <v>44027</v>
      </c>
      <c r="E7" s="76">
        <v>44027</v>
      </c>
      <c r="F7">
        <v>36</v>
      </c>
      <c r="G7">
        <v>2</v>
      </c>
      <c r="H7" s="22"/>
      <c r="I7" s="11">
        <v>-54.13</v>
      </c>
      <c r="J7" s="11">
        <v>0</v>
      </c>
    </row>
    <row r="8" spans="1:10" x14ac:dyDescent="0.25">
      <c r="B8" t="s">
        <v>277</v>
      </c>
      <c r="C8" t="s">
        <v>147</v>
      </c>
      <c r="D8" s="76">
        <v>44040</v>
      </c>
      <c r="E8" s="76">
        <v>44040</v>
      </c>
      <c r="F8">
        <v>32</v>
      </c>
      <c r="G8">
        <v>1</v>
      </c>
      <c r="H8" s="22"/>
      <c r="I8" s="11">
        <v>-460.06</v>
      </c>
      <c r="J8" s="11">
        <v>0</v>
      </c>
    </row>
    <row r="9" spans="1:10" x14ac:dyDescent="0.25">
      <c r="B9" t="s">
        <v>278</v>
      </c>
      <c r="C9" t="s">
        <v>134</v>
      </c>
      <c r="D9" s="76">
        <v>44042</v>
      </c>
      <c r="E9" s="76">
        <v>44072</v>
      </c>
      <c r="F9">
        <v>32</v>
      </c>
      <c r="G9">
        <v>1</v>
      </c>
      <c r="H9" s="22"/>
      <c r="I9" s="11">
        <v>460.06</v>
      </c>
      <c r="J9" s="11">
        <v>0</v>
      </c>
    </row>
    <row r="10" spans="1:10" x14ac:dyDescent="0.25">
      <c r="A10" t="s">
        <v>241</v>
      </c>
      <c r="H10" s="22"/>
      <c r="I10" s="11">
        <v>-54.13</v>
      </c>
      <c r="J10" s="11">
        <v>0</v>
      </c>
    </row>
    <row r="11" spans="1:10" x14ac:dyDescent="0.25">
      <c r="A11" t="s">
        <v>169</v>
      </c>
      <c r="B11" t="s">
        <v>279</v>
      </c>
      <c r="C11" t="s">
        <v>147</v>
      </c>
      <c r="D11" s="76">
        <v>44042</v>
      </c>
      <c r="E11" s="76">
        <v>44042</v>
      </c>
      <c r="F11">
        <v>34</v>
      </c>
      <c r="G11">
        <v>1</v>
      </c>
      <c r="H11" s="22"/>
      <c r="I11" s="11">
        <v>-541.25</v>
      </c>
      <c r="J11" s="11">
        <v>0</v>
      </c>
    </row>
    <row r="12" spans="1:10" x14ac:dyDescent="0.25">
      <c r="B12" t="s">
        <v>280</v>
      </c>
      <c r="C12" t="s">
        <v>134</v>
      </c>
      <c r="D12" s="76">
        <v>44042</v>
      </c>
      <c r="E12" s="76">
        <v>44042</v>
      </c>
      <c r="F12">
        <v>34</v>
      </c>
      <c r="G12">
        <v>1</v>
      </c>
      <c r="H12" s="22"/>
      <c r="I12" s="11">
        <v>541.25</v>
      </c>
      <c r="J12" s="11">
        <v>0</v>
      </c>
    </row>
    <row r="13" spans="1:10" x14ac:dyDescent="0.25">
      <c r="A13" t="s">
        <v>263</v>
      </c>
      <c r="H13" s="22"/>
      <c r="I13" s="11">
        <v>0</v>
      </c>
      <c r="J13" s="11">
        <v>0</v>
      </c>
    </row>
    <row r="14" spans="1:10" x14ac:dyDescent="0.25">
      <c r="A14" t="s">
        <v>252</v>
      </c>
      <c r="B14" t="s">
        <v>257</v>
      </c>
      <c r="C14" t="s">
        <v>141</v>
      </c>
      <c r="D14" s="76">
        <v>44024</v>
      </c>
      <c r="E14" s="76">
        <v>44024</v>
      </c>
      <c r="F14">
        <v>35</v>
      </c>
      <c r="G14">
        <v>1</v>
      </c>
      <c r="H14" s="22">
        <v>-12</v>
      </c>
      <c r="I14" s="11">
        <v>-1200</v>
      </c>
      <c r="J14" s="11">
        <v>-1200</v>
      </c>
    </row>
    <row r="15" spans="1:10" x14ac:dyDescent="0.25">
      <c r="A15" t="s">
        <v>264</v>
      </c>
      <c r="H15" s="22">
        <v>-12</v>
      </c>
      <c r="I15" s="11">
        <v>-1200</v>
      </c>
      <c r="J15" s="11">
        <v>-1200</v>
      </c>
    </row>
    <row r="16" spans="1:10" x14ac:dyDescent="0.25">
      <c r="A16" t="s">
        <v>127</v>
      </c>
      <c r="B16" t="s">
        <v>258</v>
      </c>
      <c r="C16" t="s">
        <v>141</v>
      </c>
      <c r="D16" s="76">
        <v>44013</v>
      </c>
      <c r="E16" s="76">
        <v>44013</v>
      </c>
      <c r="F16">
        <v>36</v>
      </c>
      <c r="G16">
        <v>1</v>
      </c>
      <c r="H16" s="22">
        <v>-1</v>
      </c>
      <c r="I16" s="11">
        <v>-169.5</v>
      </c>
      <c r="J16" s="11">
        <v>-169.5</v>
      </c>
    </row>
    <row r="17" spans="1:10" x14ac:dyDescent="0.25">
      <c r="B17" t="s">
        <v>281</v>
      </c>
      <c r="C17" t="s">
        <v>147</v>
      </c>
      <c r="D17" s="76">
        <v>44040</v>
      </c>
      <c r="E17" s="76">
        <v>44040</v>
      </c>
      <c r="F17">
        <v>33</v>
      </c>
      <c r="G17">
        <v>1</v>
      </c>
      <c r="H17" s="22"/>
      <c r="I17" s="11">
        <v>-825.41</v>
      </c>
      <c r="J17" s="11">
        <v>0</v>
      </c>
    </row>
    <row r="18" spans="1:10" x14ac:dyDescent="0.25">
      <c r="B18" t="s">
        <v>259</v>
      </c>
      <c r="C18" t="s">
        <v>134</v>
      </c>
      <c r="D18" s="76">
        <v>44042</v>
      </c>
      <c r="E18" s="76">
        <v>44072</v>
      </c>
      <c r="F18">
        <v>32</v>
      </c>
      <c r="G18">
        <v>2</v>
      </c>
      <c r="H18" s="22">
        <v>-60</v>
      </c>
      <c r="I18" s="11">
        <v>415.68</v>
      </c>
      <c r="J18" s="11">
        <v>415.68</v>
      </c>
    </row>
    <row r="19" spans="1:10" x14ac:dyDescent="0.25">
      <c r="A19" t="s">
        <v>244</v>
      </c>
      <c r="H19" s="22">
        <v>-1</v>
      </c>
      <c r="I19" s="11">
        <v>-579.23</v>
      </c>
      <c r="J19" s="11">
        <v>246.18</v>
      </c>
    </row>
    <row r="20" spans="1:10" x14ac:dyDescent="0.25">
      <c r="A20" t="s">
        <v>128</v>
      </c>
      <c r="B20" t="s">
        <v>282</v>
      </c>
      <c r="C20" t="s">
        <v>147</v>
      </c>
      <c r="D20" s="76">
        <v>44040</v>
      </c>
      <c r="E20" s="76">
        <v>44040</v>
      </c>
      <c r="F20">
        <v>32</v>
      </c>
      <c r="G20">
        <v>2</v>
      </c>
      <c r="H20" s="22"/>
      <c r="I20" s="11">
        <v>-290.11</v>
      </c>
      <c r="J20" s="11">
        <v>0</v>
      </c>
    </row>
    <row r="21" spans="1:10" x14ac:dyDescent="0.25">
      <c r="B21" t="s">
        <v>283</v>
      </c>
      <c r="C21" t="s">
        <v>147</v>
      </c>
      <c r="D21" s="76">
        <v>44040</v>
      </c>
      <c r="E21" s="76">
        <v>44040</v>
      </c>
      <c r="F21">
        <v>31</v>
      </c>
      <c r="G21">
        <v>1</v>
      </c>
      <c r="H21" s="22"/>
      <c r="I21" s="11">
        <v>-362.63</v>
      </c>
      <c r="J21" s="11">
        <v>0</v>
      </c>
    </row>
    <row r="22" spans="1:10" x14ac:dyDescent="0.25">
      <c r="B22" t="s">
        <v>260</v>
      </c>
      <c r="C22" t="s">
        <v>137</v>
      </c>
      <c r="D22" s="76">
        <v>44040</v>
      </c>
      <c r="E22" s="76">
        <v>44040</v>
      </c>
      <c r="F22">
        <v>31</v>
      </c>
      <c r="G22">
        <v>1</v>
      </c>
      <c r="H22" s="22">
        <v>-28</v>
      </c>
      <c r="I22" s="11">
        <v>0</v>
      </c>
      <c r="J22" s="11">
        <v>162.38</v>
      </c>
    </row>
    <row r="23" spans="1:10" x14ac:dyDescent="0.25">
      <c r="B23" t="s">
        <v>284</v>
      </c>
      <c r="C23" t="s">
        <v>134</v>
      </c>
      <c r="D23" s="76">
        <v>44042</v>
      </c>
      <c r="E23" s="76">
        <v>44072</v>
      </c>
      <c r="F23">
        <v>32</v>
      </c>
      <c r="G23">
        <v>3</v>
      </c>
      <c r="H23" s="22"/>
      <c r="I23" s="11">
        <v>290.11</v>
      </c>
      <c r="J23" s="11">
        <v>0</v>
      </c>
    </row>
    <row r="24" spans="1:10" x14ac:dyDescent="0.25">
      <c r="B24" t="s">
        <v>261</v>
      </c>
      <c r="C24" t="s">
        <v>134</v>
      </c>
      <c r="D24" s="76">
        <v>44043</v>
      </c>
      <c r="E24" s="76">
        <v>44073</v>
      </c>
      <c r="F24">
        <v>33</v>
      </c>
      <c r="G24">
        <v>1</v>
      </c>
      <c r="H24" s="22">
        <v>-61</v>
      </c>
      <c r="I24" s="11">
        <v>162.38</v>
      </c>
      <c r="J24" s="11">
        <v>162.38</v>
      </c>
    </row>
    <row r="25" spans="1:10" x14ac:dyDescent="0.25">
      <c r="A25" t="s">
        <v>245</v>
      </c>
      <c r="H25" s="22">
        <v>-28</v>
      </c>
      <c r="I25" s="11">
        <v>-200.25</v>
      </c>
      <c r="J25" s="11">
        <v>324.76</v>
      </c>
    </row>
    <row r="26" spans="1:10" x14ac:dyDescent="0.25">
      <c r="A26" t="s">
        <v>78</v>
      </c>
      <c r="H26" s="22">
        <v>-1</v>
      </c>
      <c r="I26" s="11">
        <v>779.98</v>
      </c>
      <c r="J26" s="11">
        <v>2184.5300000000002</v>
      </c>
    </row>
  </sheetData>
  <pageMargins left="0.7" right="0.7" top="0.75" bottom="0.75" header="0.3" footer="0.3"/>
  <drawing r:id="rId2"/>
  <extLst>
    <ext xmlns:x14="http://schemas.microsoft.com/office/spreadsheetml/2009/9/main" uri="{A8765BA9-456A-4dab-B4F3-ACF838C121DE}">
      <x14:slicerList>
        <x14:slicer r:id="rId3"/>
      </x14:slicerList>
    </ext>
    <ext xmlns:x15="http://schemas.microsoft.com/office/spreadsheetml/2010/11/main" uri="{7E03D99C-DC04-49d9-9315-930204A7B6E9}">
      <x15:timelineRefs>
        <x15:timelineRef r:id="rId4"/>
      </x15:timelineRef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showGridLines="0" showRowColHeaders="0" workbookViewId="0">
      <selection activeCell="I4" sqref="I4"/>
    </sheetView>
  </sheetViews>
  <sheetFormatPr defaultRowHeight="15" x14ac:dyDescent="0.25"/>
  <cols>
    <col min="1" max="1" width="17.7109375" bestFit="1" customWidth="1"/>
    <col min="2" max="2" width="25.85546875" bestFit="1" customWidth="1"/>
    <col min="3" max="3" width="9.7109375" customWidth="1"/>
    <col min="4" max="4" width="17.140625" customWidth="1"/>
    <col min="5" max="5" width="14.28515625" customWidth="1"/>
    <col min="6" max="7" width="7.85546875" customWidth="1"/>
    <col min="8" max="8" width="12.7109375" customWidth="1"/>
    <col min="9" max="9" width="22" bestFit="1" customWidth="1"/>
    <col min="10" max="10" width="18.42578125" customWidth="1"/>
    <col min="11" max="54" width="17.140625" bestFit="1" customWidth="1"/>
    <col min="55" max="55" width="12.42578125" bestFit="1" customWidth="1"/>
  </cols>
  <sheetData>
    <row r="1" spans="1:10" x14ac:dyDescent="0.25">
      <c r="A1" s="10" t="s">
        <v>100</v>
      </c>
      <c r="B1" s="10" t="s">
        <v>85</v>
      </c>
      <c r="C1" s="10" t="s">
        <v>133</v>
      </c>
      <c r="D1" s="10" t="s">
        <v>86</v>
      </c>
      <c r="E1" s="10" t="s">
        <v>229</v>
      </c>
      <c r="F1" s="10" t="s">
        <v>249</v>
      </c>
      <c r="G1" s="10" t="s">
        <v>250</v>
      </c>
      <c r="H1" t="s">
        <v>251</v>
      </c>
      <c r="I1" t="s">
        <v>233</v>
      </c>
      <c r="J1" t="s">
        <v>248</v>
      </c>
    </row>
    <row r="2" spans="1:10" x14ac:dyDescent="0.25">
      <c r="A2" t="s">
        <v>111</v>
      </c>
      <c r="B2" t="s">
        <v>231</v>
      </c>
      <c r="C2" t="s">
        <v>134</v>
      </c>
      <c r="D2" s="76">
        <v>44013</v>
      </c>
      <c r="E2" s="76">
        <v>44043</v>
      </c>
      <c r="F2">
        <v>24</v>
      </c>
      <c r="G2">
        <v>1</v>
      </c>
      <c r="H2" s="22">
        <v>-31</v>
      </c>
      <c r="I2" s="11">
        <v>1082.5</v>
      </c>
      <c r="J2" s="11">
        <v>1082.5</v>
      </c>
    </row>
    <row r="3" spans="1:10" x14ac:dyDescent="0.25">
      <c r="B3" t="s">
        <v>232</v>
      </c>
      <c r="C3" t="s">
        <v>134</v>
      </c>
      <c r="D3" s="76">
        <v>44013</v>
      </c>
      <c r="E3" s="76">
        <v>44043</v>
      </c>
      <c r="F3">
        <v>24</v>
      </c>
      <c r="G3">
        <v>2</v>
      </c>
      <c r="H3" s="22">
        <v>-31</v>
      </c>
      <c r="I3" s="11">
        <v>5953.75</v>
      </c>
      <c r="J3" s="11">
        <v>5953.75</v>
      </c>
    </row>
    <row r="4" spans="1:10" x14ac:dyDescent="0.25">
      <c r="A4" t="s">
        <v>227</v>
      </c>
      <c r="H4" s="22">
        <v>-31</v>
      </c>
      <c r="I4" s="11">
        <v>7036.25</v>
      </c>
      <c r="J4" s="11">
        <v>7036.25</v>
      </c>
    </row>
    <row r="5" spans="1:10" x14ac:dyDescent="0.25">
      <c r="A5" t="s">
        <v>167</v>
      </c>
      <c r="B5" t="s">
        <v>234</v>
      </c>
      <c r="C5" t="s">
        <v>134</v>
      </c>
      <c r="D5" s="76">
        <v>44042</v>
      </c>
      <c r="E5" s="76">
        <v>44072</v>
      </c>
      <c r="F5">
        <v>21</v>
      </c>
      <c r="G5">
        <v>10</v>
      </c>
      <c r="H5" s="22">
        <v>-60</v>
      </c>
      <c r="I5" s="11">
        <v>990.15</v>
      </c>
      <c r="J5" s="11">
        <v>990.15</v>
      </c>
    </row>
    <row r="6" spans="1:10" x14ac:dyDescent="0.25">
      <c r="A6" t="s">
        <v>241</v>
      </c>
      <c r="H6" s="22">
        <v>-60</v>
      </c>
      <c r="I6" s="11">
        <v>990.15</v>
      </c>
      <c r="J6" s="11">
        <v>990.15</v>
      </c>
    </row>
    <row r="7" spans="1:10" x14ac:dyDescent="0.25">
      <c r="A7" t="s">
        <v>121</v>
      </c>
      <c r="B7" t="s">
        <v>235</v>
      </c>
      <c r="C7" t="s">
        <v>135</v>
      </c>
      <c r="D7" s="76">
        <v>44043</v>
      </c>
      <c r="E7" s="76">
        <v>44043</v>
      </c>
      <c r="F7">
        <v>18</v>
      </c>
      <c r="G7">
        <v>3</v>
      </c>
      <c r="H7" s="22">
        <v>-31</v>
      </c>
      <c r="I7" s="11">
        <v>-108.25</v>
      </c>
      <c r="J7" s="11">
        <v>-108.25</v>
      </c>
    </row>
    <row r="8" spans="1:10" x14ac:dyDescent="0.25">
      <c r="A8" t="s">
        <v>242</v>
      </c>
      <c r="H8" s="22">
        <v>-31</v>
      </c>
      <c r="I8" s="11">
        <v>-108.25</v>
      </c>
      <c r="J8" s="11">
        <v>-108.25</v>
      </c>
    </row>
    <row r="9" spans="1:10" x14ac:dyDescent="0.25">
      <c r="A9" t="s">
        <v>122</v>
      </c>
      <c r="B9" t="s">
        <v>236</v>
      </c>
      <c r="C9" t="s">
        <v>134</v>
      </c>
      <c r="D9" s="76">
        <v>44032</v>
      </c>
      <c r="E9" s="76">
        <v>44037</v>
      </c>
      <c r="F9">
        <v>21</v>
      </c>
      <c r="G9">
        <v>3</v>
      </c>
      <c r="H9" s="22">
        <v>-25</v>
      </c>
      <c r="I9" s="11">
        <v>1027.18</v>
      </c>
      <c r="J9" s="11">
        <v>1027.18</v>
      </c>
    </row>
    <row r="10" spans="1:10" x14ac:dyDescent="0.25">
      <c r="A10" t="s">
        <v>243</v>
      </c>
      <c r="H10" s="22">
        <v>-25</v>
      </c>
      <c r="I10" s="11">
        <v>1027.18</v>
      </c>
      <c r="J10" s="11">
        <v>1027.18</v>
      </c>
    </row>
    <row r="11" spans="1:10" x14ac:dyDescent="0.25">
      <c r="A11" t="s">
        <v>128</v>
      </c>
      <c r="B11" t="s">
        <v>237</v>
      </c>
      <c r="C11" t="s">
        <v>134</v>
      </c>
      <c r="D11" s="76">
        <v>44037</v>
      </c>
      <c r="E11" s="76">
        <v>44048</v>
      </c>
      <c r="F11">
        <v>22</v>
      </c>
      <c r="G11">
        <v>1</v>
      </c>
      <c r="H11" s="22">
        <v>-36</v>
      </c>
      <c r="I11" s="11">
        <v>5085</v>
      </c>
      <c r="J11" s="11">
        <v>5085</v>
      </c>
    </row>
    <row r="12" spans="1:10" x14ac:dyDescent="0.25">
      <c r="A12" t="s">
        <v>245</v>
      </c>
      <c r="H12" s="22">
        <v>-36</v>
      </c>
      <c r="I12" s="11">
        <v>5085</v>
      </c>
      <c r="J12" s="11">
        <v>5085</v>
      </c>
    </row>
    <row r="13" spans="1:10" x14ac:dyDescent="0.25">
      <c r="A13" t="s">
        <v>216</v>
      </c>
      <c r="B13" t="s">
        <v>238</v>
      </c>
      <c r="C13" t="s">
        <v>134</v>
      </c>
      <c r="D13" s="76">
        <v>44035</v>
      </c>
      <c r="E13" s="76">
        <v>44048</v>
      </c>
      <c r="F13">
        <v>22</v>
      </c>
      <c r="G13">
        <v>2</v>
      </c>
      <c r="H13" s="22">
        <v>-36</v>
      </c>
      <c r="I13" s="11">
        <v>2267.91</v>
      </c>
      <c r="J13" s="11">
        <v>2267.91</v>
      </c>
    </row>
    <row r="14" spans="1:10" x14ac:dyDescent="0.25">
      <c r="B14" t="s">
        <v>239</v>
      </c>
      <c r="C14" t="s">
        <v>141</v>
      </c>
      <c r="D14" s="76">
        <v>44037</v>
      </c>
      <c r="E14" s="76">
        <v>44037</v>
      </c>
      <c r="F14">
        <v>20</v>
      </c>
      <c r="G14">
        <v>1</v>
      </c>
      <c r="H14" s="22">
        <v>-25</v>
      </c>
      <c r="I14" s="11">
        <v>-500</v>
      </c>
      <c r="J14" s="11">
        <v>-500</v>
      </c>
    </row>
    <row r="15" spans="1:10" x14ac:dyDescent="0.25">
      <c r="A15" t="s">
        <v>246</v>
      </c>
      <c r="H15" s="22">
        <v>-25</v>
      </c>
      <c r="I15" s="11">
        <v>1767.91</v>
      </c>
      <c r="J15" s="11">
        <v>1767.91</v>
      </c>
    </row>
    <row r="16" spans="1:10" x14ac:dyDescent="0.25">
      <c r="A16" t="s">
        <v>217</v>
      </c>
      <c r="B16" t="s">
        <v>240</v>
      </c>
      <c r="C16" t="s">
        <v>141</v>
      </c>
      <c r="D16" s="76">
        <v>44043</v>
      </c>
      <c r="E16" s="76">
        <v>44043</v>
      </c>
      <c r="F16">
        <v>26</v>
      </c>
      <c r="G16">
        <v>5</v>
      </c>
      <c r="H16" s="22">
        <v>-31</v>
      </c>
      <c r="I16" s="11">
        <v>-1130</v>
      </c>
      <c r="J16" s="11">
        <v>-47.5</v>
      </c>
    </row>
    <row r="17" spans="1:10" x14ac:dyDescent="0.25">
      <c r="A17" t="s">
        <v>247</v>
      </c>
      <c r="H17" s="22">
        <v>-31</v>
      </c>
      <c r="I17" s="11">
        <v>-1130</v>
      </c>
      <c r="J17" s="11">
        <v>-47.5</v>
      </c>
    </row>
    <row r="18" spans="1:10" x14ac:dyDescent="0.25">
      <c r="A18" t="s">
        <v>78</v>
      </c>
      <c r="H18" s="22">
        <v>-25</v>
      </c>
      <c r="I18" s="11">
        <v>14668.24</v>
      </c>
      <c r="J18" s="11">
        <v>15750.74</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 xmlns:x15="http://schemas.microsoft.com/office/spreadsheetml/2010/11/main" uri="{7E03D99C-DC04-49d9-9315-930204A7B6E9}">
      <x15:timelineRefs>
        <x15:timelineRef r:id="rId5"/>
      </x15:timelineRef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9"/>
  <sheetViews>
    <sheetView showGridLines="0" showRowColHeaders="0" workbookViewId="0">
      <selection activeCell="B8" sqref="B8"/>
    </sheetView>
  </sheetViews>
  <sheetFormatPr defaultRowHeight="15" x14ac:dyDescent="0.25"/>
  <cols>
    <col min="1" max="1" width="1.42578125" customWidth="1"/>
    <col min="2" max="2" width="13.140625" customWidth="1"/>
    <col min="3" max="28" width="12.7109375" customWidth="1"/>
  </cols>
  <sheetData>
    <row r="2" spans="2:28" x14ac:dyDescent="0.25">
      <c r="B2" s="75" t="str">
        <f>"For the period ended at "&amp;TEXT(CUBEVALUE("ThisWorkbookDataModel","[Measures].[Last Date]",Slicer_CalendarYear,Slicer_MonthOfYear,Slicer_DayOfMonth), "mm/dd/yyyy")</f>
        <v>For the period ended at 06/30/2020</v>
      </c>
    </row>
    <row r="7" spans="2:28" ht="15.75" thickBot="1" x14ac:dyDescent="0.3"/>
    <row r="8" spans="2:28" ht="15.75" thickBot="1" x14ac:dyDescent="0.3">
      <c r="B8" s="10" t="s">
        <v>171</v>
      </c>
      <c r="C8" s="72" t="s">
        <v>182</v>
      </c>
      <c r="D8" s="69" t="s">
        <v>176</v>
      </c>
      <c r="E8" s="70" t="s">
        <v>193</v>
      </c>
      <c r="F8" s="71" t="s">
        <v>203</v>
      </c>
      <c r="G8" s="71" t="s">
        <v>204</v>
      </c>
      <c r="H8" s="70" t="s">
        <v>179</v>
      </c>
      <c r="I8" s="71" t="s">
        <v>205</v>
      </c>
      <c r="J8" s="73" t="s">
        <v>206</v>
      </c>
      <c r="K8" s="34" t="s">
        <v>177</v>
      </c>
      <c r="L8" s="34" t="s">
        <v>194</v>
      </c>
      <c r="M8" t="s">
        <v>209</v>
      </c>
      <c r="N8" t="s">
        <v>211</v>
      </c>
      <c r="O8" s="34" t="s">
        <v>180</v>
      </c>
      <c r="P8" t="s">
        <v>207</v>
      </c>
      <c r="Q8" s="74" t="s">
        <v>213</v>
      </c>
      <c r="R8" s="66" t="s">
        <v>178</v>
      </c>
      <c r="S8" s="66" t="s">
        <v>192</v>
      </c>
      <c r="T8" t="s">
        <v>210</v>
      </c>
      <c r="U8" t="s">
        <v>212</v>
      </c>
      <c r="V8" s="66" t="s">
        <v>181</v>
      </c>
      <c r="W8" t="s">
        <v>208</v>
      </c>
      <c r="X8" s="74" t="s">
        <v>214</v>
      </c>
      <c r="Y8" s="34" t="s">
        <v>195</v>
      </c>
      <c r="Z8" s="66" t="s">
        <v>196</v>
      </c>
      <c r="AA8" t="s">
        <v>201</v>
      </c>
      <c r="AB8" s="64" t="s">
        <v>202</v>
      </c>
    </row>
    <row r="9" spans="2:28" x14ac:dyDescent="0.25">
      <c r="B9" s="21" t="s">
        <v>267</v>
      </c>
      <c r="C9" s="35">
        <v>0</v>
      </c>
      <c r="D9" s="11"/>
      <c r="E9" s="11"/>
      <c r="F9" s="11"/>
      <c r="G9" s="65"/>
      <c r="H9" s="11"/>
      <c r="I9" s="11"/>
      <c r="J9" s="68"/>
      <c r="K9" s="11"/>
      <c r="L9" s="11"/>
      <c r="M9" s="11"/>
      <c r="N9" s="65"/>
      <c r="O9" s="11"/>
      <c r="P9" s="11"/>
      <c r="Q9" s="68"/>
      <c r="R9" s="67"/>
      <c r="S9" s="67"/>
      <c r="T9" s="11"/>
      <c r="U9" s="65"/>
      <c r="V9" s="67"/>
      <c r="W9" s="11"/>
      <c r="X9" s="68"/>
      <c r="Y9" s="11">
        <v>0</v>
      </c>
      <c r="Z9" s="67">
        <v>0</v>
      </c>
      <c r="AA9" s="11">
        <v>0</v>
      </c>
      <c r="AB9" s="68"/>
    </row>
    <row r="10" spans="2:28" x14ac:dyDescent="0.25">
      <c r="B10" s="21" t="s">
        <v>268</v>
      </c>
      <c r="C10" s="35">
        <v>4377031.3900000006</v>
      </c>
      <c r="D10" s="11">
        <v>822.75</v>
      </c>
      <c r="E10" s="11"/>
      <c r="F10" s="11">
        <v>822.75</v>
      </c>
      <c r="G10" s="65"/>
      <c r="H10" s="11">
        <v>-123351.68000000004</v>
      </c>
      <c r="I10" s="11">
        <v>124174.43000000004</v>
      </c>
      <c r="J10" s="68">
        <v>1.006669953745259</v>
      </c>
      <c r="K10" s="11">
        <v>1787103.1</v>
      </c>
      <c r="L10" s="11"/>
      <c r="M10" s="11">
        <v>1787103.1</v>
      </c>
      <c r="N10" s="65"/>
      <c r="O10" s="11">
        <v>531567.93000000005</v>
      </c>
      <c r="P10" s="11">
        <v>1255535.17</v>
      </c>
      <c r="Q10" s="68">
        <v>2.3619467976557575</v>
      </c>
      <c r="R10" s="67">
        <v>3845355.98</v>
      </c>
      <c r="S10" s="67"/>
      <c r="T10" s="11">
        <v>3845355.98</v>
      </c>
      <c r="U10" s="65"/>
      <c r="V10" s="67">
        <v>1062609.25</v>
      </c>
      <c r="W10" s="11">
        <v>2782746.73</v>
      </c>
      <c r="X10" s="68">
        <v>2.6187864730144219</v>
      </c>
      <c r="Y10" s="11">
        <v>4377031.3900000006</v>
      </c>
      <c r="Z10" s="67">
        <v>1062609.25</v>
      </c>
      <c r="AA10" s="11">
        <v>3314422.1400000006</v>
      </c>
      <c r="AB10" s="68">
        <v>3.1191354112530081</v>
      </c>
    </row>
    <row r="11" spans="2:28" x14ac:dyDescent="0.25">
      <c r="B11" s="21" t="s">
        <v>269</v>
      </c>
      <c r="C11" s="35">
        <v>343678.80999999988</v>
      </c>
      <c r="D11" s="11"/>
      <c r="E11" s="11"/>
      <c r="F11" s="11"/>
      <c r="G11" s="65"/>
      <c r="H11" s="11">
        <v>626.29999999999995</v>
      </c>
      <c r="I11" s="11">
        <v>-626.29999999999995</v>
      </c>
      <c r="J11" s="68">
        <v>-1</v>
      </c>
      <c r="K11" s="11">
        <v>100763.85</v>
      </c>
      <c r="L11" s="11"/>
      <c r="M11" s="11">
        <v>100763.85</v>
      </c>
      <c r="N11" s="65"/>
      <c r="O11" s="11">
        <v>1965.87</v>
      </c>
      <c r="P11" s="11">
        <v>98797.98000000001</v>
      </c>
      <c r="Q11" s="68">
        <v>50.256619206763425</v>
      </c>
      <c r="R11" s="67">
        <v>228123.94999999998</v>
      </c>
      <c r="S11" s="67"/>
      <c r="T11" s="11">
        <v>228123.94999999998</v>
      </c>
      <c r="U11" s="65"/>
      <c r="V11" s="67">
        <v>33187.1</v>
      </c>
      <c r="W11" s="11">
        <v>194936.84999999998</v>
      </c>
      <c r="X11" s="68">
        <v>5.8738741860542198</v>
      </c>
      <c r="Y11" s="11">
        <v>343678.80999999988</v>
      </c>
      <c r="Z11" s="67">
        <v>33187.1</v>
      </c>
      <c r="AA11" s="11">
        <v>310491.7099999999</v>
      </c>
      <c r="AB11" s="68">
        <v>9.3557951734258165</v>
      </c>
    </row>
    <row r="12" spans="2:28" x14ac:dyDescent="0.25">
      <c r="B12" s="21" t="s">
        <v>270</v>
      </c>
      <c r="C12" s="35">
        <v>3267440.93</v>
      </c>
      <c r="D12" s="11"/>
      <c r="E12" s="11"/>
      <c r="F12" s="11"/>
      <c r="G12" s="65"/>
      <c r="H12" s="11">
        <v>51343</v>
      </c>
      <c r="I12" s="11">
        <v>-51343</v>
      </c>
      <c r="J12" s="68">
        <v>-1</v>
      </c>
      <c r="K12" s="11">
        <v>154604</v>
      </c>
      <c r="L12" s="11"/>
      <c r="M12" s="11">
        <v>154604</v>
      </c>
      <c r="N12" s="65"/>
      <c r="O12" s="11">
        <v>185077</v>
      </c>
      <c r="P12" s="11">
        <v>-30473</v>
      </c>
      <c r="Q12" s="68">
        <v>-0.16465038875711191</v>
      </c>
      <c r="R12" s="67">
        <v>531693</v>
      </c>
      <c r="S12" s="67"/>
      <c r="T12" s="11">
        <v>531693</v>
      </c>
      <c r="U12" s="65"/>
      <c r="V12" s="67">
        <v>1505119.75</v>
      </c>
      <c r="W12" s="11">
        <v>-973426.75</v>
      </c>
      <c r="X12" s="68">
        <v>-0.64674372255097978</v>
      </c>
      <c r="Y12" s="11">
        <v>3267440.93</v>
      </c>
      <c r="Z12" s="67">
        <v>1505119.75</v>
      </c>
      <c r="AA12" s="11">
        <v>1762321.1800000002</v>
      </c>
      <c r="AB12" s="68">
        <v>1.1708843631877133</v>
      </c>
    </row>
    <row r="13" spans="2:28" x14ac:dyDescent="0.25">
      <c r="B13" s="21" t="s">
        <v>271</v>
      </c>
      <c r="C13" s="35">
        <v>398989.83999999997</v>
      </c>
      <c r="D13" s="11"/>
      <c r="E13" s="11"/>
      <c r="F13" s="11"/>
      <c r="G13" s="65"/>
      <c r="H13" s="11">
        <v>8182.65</v>
      </c>
      <c r="I13" s="11">
        <v>-8182.65</v>
      </c>
      <c r="J13" s="68">
        <v>-1</v>
      </c>
      <c r="K13" s="11">
        <v>101961.95</v>
      </c>
      <c r="L13" s="11"/>
      <c r="M13" s="11">
        <v>101961.95</v>
      </c>
      <c r="N13" s="65"/>
      <c r="O13" s="11">
        <v>49111.33</v>
      </c>
      <c r="P13" s="11">
        <v>52850.619999999995</v>
      </c>
      <c r="Q13" s="68">
        <v>1.076139049787493</v>
      </c>
      <c r="R13" s="67">
        <v>253905.38000000003</v>
      </c>
      <c r="S13" s="67"/>
      <c r="T13" s="11">
        <v>253905.38000000003</v>
      </c>
      <c r="U13" s="65"/>
      <c r="V13" s="67">
        <v>78229.510000000009</v>
      </c>
      <c r="W13" s="11">
        <v>175675.87000000002</v>
      </c>
      <c r="X13" s="68">
        <v>2.2456470710349588</v>
      </c>
      <c r="Y13" s="11">
        <v>398989.83999999997</v>
      </c>
      <c r="Z13" s="67">
        <v>78229.510000000009</v>
      </c>
      <c r="AA13" s="11">
        <v>320760.32999999996</v>
      </c>
      <c r="AB13" s="68">
        <v>4.1002472085022639</v>
      </c>
    </row>
    <row r="14" spans="2:28" x14ac:dyDescent="0.25">
      <c r="B14" s="21" t="s">
        <v>272</v>
      </c>
      <c r="C14" s="35">
        <v>0</v>
      </c>
      <c r="D14" s="11"/>
      <c r="E14" s="11"/>
      <c r="F14" s="11"/>
      <c r="G14" s="65"/>
      <c r="H14" s="11"/>
      <c r="I14" s="11"/>
      <c r="J14" s="68"/>
      <c r="K14" s="11"/>
      <c r="L14" s="11"/>
      <c r="M14" s="11"/>
      <c r="N14" s="65"/>
      <c r="O14" s="11"/>
      <c r="P14" s="11"/>
      <c r="Q14" s="68"/>
      <c r="R14" s="67"/>
      <c r="S14" s="67"/>
      <c r="T14" s="11"/>
      <c r="U14" s="65"/>
      <c r="V14" s="67"/>
      <c r="W14" s="11"/>
      <c r="X14" s="68"/>
      <c r="Y14" s="11">
        <v>0</v>
      </c>
      <c r="Z14" s="67">
        <v>0</v>
      </c>
      <c r="AA14" s="11">
        <v>0</v>
      </c>
      <c r="AB14" s="68"/>
    </row>
    <row r="15" spans="2:28" x14ac:dyDescent="0.25">
      <c r="B15" s="21" t="s">
        <v>273</v>
      </c>
      <c r="C15" s="35">
        <v>-5356.8099999999995</v>
      </c>
      <c r="D15" s="11">
        <v>-3847.81</v>
      </c>
      <c r="E15" s="11"/>
      <c r="F15" s="11">
        <v>-3847.81</v>
      </c>
      <c r="G15" s="65"/>
      <c r="H15" s="11"/>
      <c r="I15" s="11">
        <v>-3847.81</v>
      </c>
      <c r="J15" s="68"/>
      <c r="K15" s="11">
        <v>-5356.8099999999995</v>
      </c>
      <c r="L15" s="11"/>
      <c r="M15" s="11">
        <v>-5356.8099999999995</v>
      </c>
      <c r="N15" s="65"/>
      <c r="O15" s="11"/>
      <c r="P15" s="11">
        <v>-5356.8099999999995</v>
      </c>
      <c r="Q15" s="68"/>
      <c r="R15" s="67">
        <v>-5356.8099999999995</v>
      </c>
      <c r="S15" s="67"/>
      <c r="T15" s="11">
        <v>-5356.8099999999995</v>
      </c>
      <c r="U15" s="65"/>
      <c r="V15" s="67"/>
      <c r="W15" s="11">
        <v>-5356.8099999999995</v>
      </c>
      <c r="X15" s="68"/>
      <c r="Y15" s="11">
        <v>-5356.8099999999995</v>
      </c>
      <c r="Z15" s="67">
        <v>0</v>
      </c>
      <c r="AA15" s="11">
        <v>-5356.8099999999995</v>
      </c>
      <c r="AB15" s="68"/>
    </row>
    <row r="16" spans="2:28" x14ac:dyDescent="0.25">
      <c r="B16" s="21" t="s">
        <v>274</v>
      </c>
      <c r="C16" s="35">
        <v>0</v>
      </c>
      <c r="D16" s="11"/>
      <c r="E16" s="11"/>
      <c r="F16" s="11"/>
      <c r="G16" s="65"/>
      <c r="H16" s="11">
        <v>0</v>
      </c>
      <c r="I16" s="11">
        <v>0</v>
      </c>
      <c r="J16" s="68"/>
      <c r="K16" s="11">
        <v>0</v>
      </c>
      <c r="L16" s="11"/>
      <c r="M16" s="11">
        <v>0</v>
      </c>
      <c r="N16" s="65"/>
      <c r="O16" s="11">
        <v>0</v>
      </c>
      <c r="P16" s="11">
        <v>0</v>
      </c>
      <c r="Q16" s="68"/>
      <c r="R16" s="67">
        <v>0</v>
      </c>
      <c r="S16" s="67"/>
      <c r="T16" s="11">
        <v>0</v>
      </c>
      <c r="U16" s="65"/>
      <c r="V16" s="67">
        <v>1.4551915228366852E-11</v>
      </c>
      <c r="W16" s="11">
        <v>-1.4551915228366852E-11</v>
      </c>
      <c r="X16" s="68">
        <v>-1</v>
      </c>
      <c r="Y16" s="11">
        <v>0</v>
      </c>
      <c r="Z16" s="67">
        <v>0</v>
      </c>
      <c r="AA16" s="11">
        <v>0</v>
      </c>
      <c r="AB16" s="68"/>
    </row>
    <row r="17" spans="2:28" x14ac:dyDescent="0.25">
      <c r="B17" s="21" t="s">
        <v>275</v>
      </c>
      <c r="C17" s="35">
        <v>0</v>
      </c>
      <c r="D17" s="11"/>
      <c r="E17" s="11"/>
      <c r="F17" s="11"/>
      <c r="G17" s="65"/>
      <c r="H17" s="11"/>
      <c r="I17" s="11"/>
      <c r="J17" s="68"/>
      <c r="K17" s="11"/>
      <c r="L17" s="11"/>
      <c r="M17" s="11"/>
      <c r="N17" s="65"/>
      <c r="O17" s="11"/>
      <c r="P17" s="11"/>
      <c r="Q17" s="68"/>
      <c r="R17" s="67"/>
      <c r="S17" s="67"/>
      <c r="T17" s="11"/>
      <c r="U17" s="65"/>
      <c r="V17" s="67"/>
      <c r="W17" s="11"/>
      <c r="X17" s="68"/>
      <c r="Y17" s="11">
        <v>0</v>
      </c>
      <c r="Z17" s="67">
        <v>0</v>
      </c>
      <c r="AA17" s="11">
        <v>0</v>
      </c>
      <c r="AB17" s="68"/>
    </row>
    <row r="18" spans="2:28" x14ac:dyDescent="0.25">
      <c r="B18" s="21" t="s">
        <v>111</v>
      </c>
      <c r="C18" s="35">
        <v>0</v>
      </c>
      <c r="D18" s="11"/>
      <c r="E18" s="11"/>
      <c r="F18" s="11"/>
      <c r="G18" s="65"/>
      <c r="H18" s="11"/>
      <c r="I18" s="11"/>
      <c r="J18" s="68"/>
      <c r="K18" s="11"/>
      <c r="L18" s="11"/>
      <c r="M18" s="11"/>
      <c r="N18" s="65"/>
      <c r="O18" s="11"/>
      <c r="P18" s="11"/>
      <c r="Q18" s="68"/>
      <c r="R18" s="67"/>
      <c r="S18" s="67"/>
      <c r="T18" s="11"/>
      <c r="U18" s="65"/>
      <c r="V18" s="67"/>
      <c r="W18" s="11"/>
      <c r="X18" s="68"/>
      <c r="Y18" s="11">
        <v>0</v>
      </c>
      <c r="Z18" s="67">
        <v>0</v>
      </c>
      <c r="AA18" s="11">
        <v>0</v>
      </c>
      <c r="AB18" s="68"/>
    </row>
    <row r="19" spans="2:28" x14ac:dyDescent="0.25">
      <c r="B19" s="21" t="s">
        <v>78</v>
      </c>
      <c r="C19" s="35">
        <v>8381784.1599999992</v>
      </c>
      <c r="D19" s="11">
        <v>-3025.0600000000004</v>
      </c>
      <c r="E19" s="11"/>
      <c r="F19" s="11">
        <v>-3025.0600000000004</v>
      </c>
      <c r="G19" s="65"/>
      <c r="H19" s="11">
        <v>-63199.729999999836</v>
      </c>
      <c r="I19" s="11">
        <v>60174.669999999838</v>
      </c>
      <c r="J19" s="68">
        <v>0.95213492209539496</v>
      </c>
      <c r="K19" s="11">
        <v>2139076.0900000003</v>
      </c>
      <c r="L19" s="11"/>
      <c r="M19" s="11">
        <v>2139076.0900000003</v>
      </c>
      <c r="N19" s="65"/>
      <c r="O19" s="11">
        <v>767722.13000000024</v>
      </c>
      <c r="P19" s="11">
        <v>1371353.96</v>
      </c>
      <c r="Q19" s="68">
        <v>1.786263423199745</v>
      </c>
      <c r="R19" s="67">
        <v>4853721.5</v>
      </c>
      <c r="S19" s="67"/>
      <c r="T19" s="11">
        <v>4853721.5</v>
      </c>
      <c r="U19" s="65"/>
      <c r="V19" s="67">
        <v>2679145.61</v>
      </c>
      <c r="W19" s="11">
        <v>2174575.89</v>
      </c>
      <c r="X19" s="68">
        <v>0.81166767565126863</v>
      </c>
      <c r="Y19" s="11">
        <v>8381784.1599999992</v>
      </c>
      <c r="Z19" s="67">
        <v>2679145.61</v>
      </c>
      <c r="AA19" s="11">
        <v>5702638.5499999989</v>
      </c>
      <c r="AB19" s="68">
        <v>2.1285287849658903</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Z1001:Z1002"/>
  <sheetViews>
    <sheetView showGridLines="0" showRowColHeaders="0" showRuler="0" workbookViewId="0"/>
  </sheetViews>
  <sheetFormatPr defaultRowHeight="15" x14ac:dyDescent="0.25"/>
  <cols>
    <col min="26" max="26" width="44.7109375" bestFit="1" customWidth="1"/>
  </cols>
  <sheetData>
    <row r="1001" spans="26:26" x14ac:dyDescent="0.25">
      <c r="Z1001" t="s">
        <v>197</v>
      </c>
    </row>
    <row r="1002" spans="26:26" x14ac:dyDescent="0.25">
      <c r="Z1002" t="s">
        <v>198</v>
      </c>
    </row>
  </sheetData>
  <sheetProtection selectLockedCells="1" selectUnlockedCells="1"/>
  <printOptions horizontalCentered="1" verticalCentered="1"/>
  <pageMargins left="0.7" right="0.7" top="0.75" bottom="0.75" header="0.3" footer="0.3"/>
  <pageSetup orientation="landscape" r:id="rId1"/>
  <customProperties>
    <customPr name="Microsoft.ReportingServices.InteractiveReport.Excel.Connection" r:id="rId2"/>
    <customPr name="Microsoft.ReportingServices.InteractiveReport.Excel.Data" r:id="rId3"/>
    <customPr name="Microsoft.ReportingServices.InteractiveReport.Excel.Id" r:id="rId4"/>
    <customPr name="Microsoft.ReportingServices.InteractiveReport.Excel.Image" r:id="rId5"/>
    <customPr name="Microsoft.ReportingServices.InteractiveReport.Excel.Version" r:id="rId6"/>
  </customProperties>
  <drawing r:id="rId7"/>
  <legacyDrawing r:id="rId8"/>
  <controls>
    <mc:AlternateContent xmlns:mc="http://schemas.openxmlformats.org/markup-compatibility/2006">
      <mc:Choice Requires="x14">
        <control shapeId="9221" r:id="rId9" name="AroAxControlShim1">
          <controlPr defaultSize="0" autoLine="0" autoPict="0" altText="Power View" r:id="rId10">
            <anchor moveWithCells="1">
              <from>
                <xdr:col>0</xdr:col>
                <xdr:colOff>9525</xdr:colOff>
                <xdr:row>0</xdr:row>
                <xdr:rowOff>9525</xdr:rowOff>
              </from>
              <to>
                <xdr:col>24</xdr:col>
                <xdr:colOff>419100</xdr:colOff>
                <xdr:row>59</xdr:row>
                <xdr:rowOff>47625</xdr:rowOff>
              </to>
            </anchor>
          </controlPr>
        </control>
      </mc:Choice>
      <mc:Fallback>
        <control shapeId="9221" r:id="rId9" name="AroAxControlShim1"/>
      </mc:Fallback>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32"/>
  <sheetViews>
    <sheetView topLeftCell="A716" workbookViewId="0">
      <selection activeCell="D731" sqref="D731"/>
    </sheetView>
  </sheetViews>
  <sheetFormatPr defaultRowHeight="12.75" x14ac:dyDescent="0.2"/>
  <cols>
    <col min="1" max="1" width="13.5703125" style="5" customWidth="1"/>
    <col min="2" max="2" width="13.28515625" style="5" customWidth="1"/>
    <col min="3" max="3" width="12.42578125" style="5" customWidth="1"/>
    <col min="4" max="4" width="11.42578125" style="5" customWidth="1"/>
    <col min="5" max="16384" width="9.140625" style="5"/>
  </cols>
  <sheetData>
    <row r="1" spans="1:4" x14ac:dyDescent="0.2">
      <c r="A1" s="3" t="s">
        <v>75</v>
      </c>
      <c r="B1" s="3" t="s">
        <v>76</v>
      </c>
      <c r="C1" s="3" t="s">
        <v>77</v>
      </c>
      <c r="D1" s="9" t="s">
        <v>74</v>
      </c>
    </row>
    <row r="2" spans="1:4" x14ac:dyDescent="0.2">
      <c r="A2" s="5">
        <f>YEAR(AgeAsOf[[#This Row],[Age As Of]])</f>
        <v>2019</v>
      </c>
      <c r="B2" s="5">
        <f>MONTH(AgeAsOf[[#This Row],[Age As Of]])</f>
        <v>1</v>
      </c>
      <c r="C2" s="5">
        <f>DAY(AgeAsOf[[#This Row],[Age As Of]])</f>
        <v>1</v>
      </c>
      <c r="D2" s="7">
        <v>43466</v>
      </c>
    </row>
    <row r="3" spans="1:4" x14ac:dyDescent="0.2">
      <c r="A3" s="5">
        <f>YEAR(AgeAsOf[[#This Row],[Age As Of]])</f>
        <v>2019</v>
      </c>
      <c r="B3" s="5">
        <f>MONTH(AgeAsOf[[#This Row],[Age As Of]])</f>
        <v>1</v>
      </c>
      <c r="C3" s="5">
        <f>DAY(AgeAsOf[[#This Row],[Age As Of]])</f>
        <v>2</v>
      </c>
      <c r="D3" s="7">
        <v>43467</v>
      </c>
    </row>
    <row r="4" spans="1:4" x14ac:dyDescent="0.2">
      <c r="A4" s="5">
        <f>YEAR(AgeAsOf[[#This Row],[Age As Of]])</f>
        <v>2019</v>
      </c>
      <c r="B4" s="5">
        <f>MONTH(AgeAsOf[[#This Row],[Age As Of]])</f>
        <v>1</v>
      </c>
      <c r="C4" s="5">
        <f>DAY(AgeAsOf[[#This Row],[Age As Of]])</f>
        <v>3</v>
      </c>
      <c r="D4" s="7">
        <v>43468</v>
      </c>
    </row>
    <row r="5" spans="1:4" x14ac:dyDescent="0.2">
      <c r="A5" s="5">
        <f>YEAR(AgeAsOf[[#This Row],[Age As Of]])</f>
        <v>2019</v>
      </c>
      <c r="B5" s="5">
        <f>MONTH(AgeAsOf[[#This Row],[Age As Of]])</f>
        <v>1</v>
      </c>
      <c r="C5" s="5">
        <f>DAY(AgeAsOf[[#This Row],[Age As Of]])</f>
        <v>4</v>
      </c>
      <c r="D5" s="7">
        <v>43469</v>
      </c>
    </row>
    <row r="6" spans="1:4" x14ac:dyDescent="0.2">
      <c r="A6" s="5">
        <f>YEAR(AgeAsOf[[#This Row],[Age As Of]])</f>
        <v>2019</v>
      </c>
      <c r="B6" s="5">
        <f>MONTH(AgeAsOf[[#This Row],[Age As Of]])</f>
        <v>1</v>
      </c>
      <c r="C6" s="5">
        <f>DAY(AgeAsOf[[#This Row],[Age As Of]])</f>
        <v>5</v>
      </c>
      <c r="D6" s="7">
        <v>43470</v>
      </c>
    </row>
    <row r="7" spans="1:4" x14ac:dyDescent="0.2">
      <c r="A7" s="5">
        <f>YEAR(AgeAsOf[[#This Row],[Age As Of]])</f>
        <v>2019</v>
      </c>
      <c r="B7" s="5">
        <f>MONTH(AgeAsOf[[#This Row],[Age As Of]])</f>
        <v>1</v>
      </c>
      <c r="C7" s="5">
        <f>DAY(AgeAsOf[[#This Row],[Age As Of]])</f>
        <v>6</v>
      </c>
      <c r="D7" s="7">
        <v>43471</v>
      </c>
    </row>
    <row r="8" spans="1:4" x14ac:dyDescent="0.2">
      <c r="A8" s="5">
        <f>YEAR(AgeAsOf[[#This Row],[Age As Of]])</f>
        <v>2019</v>
      </c>
      <c r="B8" s="5">
        <f>MONTH(AgeAsOf[[#This Row],[Age As Of]])</f>
        <v>1</v>
      </c>
      <c r="C8" s="5">
        <f>DAY(AgeAsOf[[#This Row],[Age As Of]])</f>
        <v>7</v>
      </c>
      <c r="D8" s="7">
        <v>43472</v>
      </c>
    </row>
    <row r="9" spans="1:4" x14ac:dyDescent="0.2">
      <c r="A9" s="5">
        <f>YEAR(AgeAsOf[[#This Row],[Age As Of]])</f>
        <v>2019</v>
      </c>
      <c r="B9" s="5">
        <f>MONTH(AgeAsOf[[#This Row],[Age As Of]])</f>
        <v>1</v>
      </c>
      <c r="C9" s="5">
        <f>DAY(AgeAsOf[[#This Row],[Age As Of]])</f>
        <v>8</v>
      </c>
      <c r="D9" s="7">
        <v>43473</v>
      </c>
    </row>
    <row r="10" spans="1:4" x14ac:dyDescent="0.2">
      <c r="A10" s="5">
        <f>YEAR(AgeAsOf[[#This Row],[Age As Of]])</f>
        <v>2019</v>
      </c>
      <c r="B10" s="5">
        <f>MONTH(AgeAsOf[[#This Row],[Age As Of]])</f>
        <v>1</v>
      </c>
      <c r="C10" s="5">
        <f>DAY(AgeAsOf[[#This Row],[Age As Of]])</f>
        <v>9</v>
      </c>
      <c r="D10" s="7">
        <v>43474</v>
      </c>
    </row>
    <row r="11" spans="1:4" x14ac:dyDescent="0.2">
      <c r="A11" s="5">
        <f>YEAR(AgeAsOf[[#This Row],[Age As Of]])</f>
        <v>2019</v>
      </c>
      <c r="B11" s="5">
        <f>MONTH(AgeAsOf[[#This Row],[Age As Of]])</f>
        <v>1</v>
      </c>
      <c r="C11" s="5">
        <f>DAY(AgeAsOf[[#This Row],[Age As Of]])</f>
        <v>10</v>
      </c>
      <c r="D11" s="7">
        <v>43475</v>
      </c>
    </row>
    <row r="12" spans="1:4" x14ac:dyDescent="0.2">
      <c r="A12" s="5">
        <f>YEAR(AgeAsOf[[#This Row],[Age As Of]])</f>
        <v>2019</v>
      </c>
      <c r="B12" s="5">
        <f>MONTH(AgeAsOf[[#This Row],[Age As Of]])</f>
        <v>1</v>
      </c>
      <c r="C12" s="5">
        <f>DAY(AgeAsOf[[#This Row],[Age As Of]])</f>
        <v>11</v>
      </c>
      <c r="D12" s="7">
        <v>43476</v>
      </c>
    </row>
    <row r="13" spans="1:4" x14ac:dyDescent="0.2">
      <c r="A13" s="5">
        <f>YEAR(AgeAsOf[[#This Row],[Age As Of]])</f>
        <v>2019</v>
      </c>
      <c r="B13" s="5">
        <f>MONTH(AgeAsOf[[#This Row],[Age As Of]])</f>
        <v>1</v>
      </c>
      <c r="C13" s="5">
        <f>DAY(AgeAsOf[[#This Row],[Age As Of]])</f>
        <v>12</v>
      </c>
      <c r="D13" s="7">
        <v>43477</v>
      </c>
    </row>
    <row r="14" spans="1:4" x14ac:dyDescent="0.2">
      <c r="A14" s="5">
        <f>YEAR(AgeAsOf[[#This Row],[Age As Of]])</f>
        <v>2019</v>
      </c>
      <c r="B14" s="5">
        <f>MONTH(AgeAsOf[[#This Row],[Age As Of]])</f>
        <v>1</v>
      </c>
      <c r="C14" s="5">
        <f>DAY(AgeAsOf[[#This Row],[Age As Of]])</f>
        <v>13</v>
      </c>
      <c r="D14" s="7">
        <v>43478</v>
      </c>
    </row>
    <row r="15" spans="1:4" x14ac:dyDescent="0.2">
      <c r="A15" s="5">
        <f>YEAR(AgeAsOf[[#This Row],[Age As Of]])</f>
        <v>2019</v>
      </c>
      <c r="B15" s="5">
        <f>MONTH(AgeAsOf[[#This Row],[Age As Of]])</f>
        <v>1</v>
      </c>
      <c r="C15" s="5">
        <f>DAY(AgeAsOf[[#This Row],[Age As Of]])</f>
        <v>14</v>
      </c>
      <c r="D15" s="7">
        <v>43479</v>
      </c>
    </row>
    <row r="16" spans="1:4" x14ac:dyDescent="0.2">
      <c r="A16" s="5">
        <f>YEAR(AgeAsOf[[#This Row],[Age As Of]])</f>
        <v>2019</v>
      </c>
      <c r="B16" s="5">
        <f>MONTH(AgeAsOf[[#This Row],[Age As Of]])</f>
        <v>1</v>
      </c>
      <c r="C16" s="5">
        <f>DAY(AgeAsOf[[#This Row],[Age As Of]])</f>
        <v>15</v>
      </c>
      <c r="D16" s="7">
        <v>43480</v>
      </c>
    </row>
    <row r="17" spans="1:4" x14ac:dyDescent="0.2">
      <c r="A17" s="5">
        <f>YEAR(AgeAsOf[[#This Row],[Age As Of]])</f>
        <v>2019</v>
      </c>
      <c r="B17" s="5">
        <f>MONTH(AgeAsOf[[#This Row],[Age As Of]])</f>
        <v>1</v>
      </c>
      <c r="C17" s="5">
        <f>DAY(AgeAsOf[[#This Row],[Age As Of]])</f>
        <v>16</v>
      </c>
      <c r="D17" s="7">
        <v>43481</v>
      </c>
    </row>
    <row r="18" spans="1:4" x14ac:dyDescent="0.2">
      <c r="A18" s="5">
        <f>YEAR(AgeAsOf[[#This Row],[Age As Of]])</f>
        <v>2019</v>
      </c>
      <c r="B18" s="5">
        <f>MONTH(AgeAsOf[[#This Row],[Age As Of]])</f>
        <v>1</v>
      </c>
      <c r="C18" s="5">
        <f>DAY(AgeAsOf[[#This Row],[Age As Of]])</f>
        <v>17</v>
      </c>
      <c r="D18" s="7">
        <v>43482</v>
      </c>
    </row>
    <row r="19" spans="1:4" x14ac:dyDescent="0.2">
      <c r="A19" s="5">
        <f>YEAR(AgeAsOf[[#This Row],[Age As Of]])</f>
        <v>2019</v>
      </c>
      <c r="B19" s="5">
        <f>MONTH(AgeAsOf[[#This Row],[Age As Of]])</f>
        <v>1</v>
      </c>
      <c r="C19" s="5">
        <f>DAY(AgeAsOf[[#This Row],[Age As Of]])</f>
        <v>18</v>
      </c>
      <c r="D19" s="7">
        <v>43483</v>
      </c>
    </row>
    <row r="20" spans="1:4" x14ac:dyDescent="0.2">
      <c r="A20" s="5">
        <f>YEAR(AgeAsOf[[#This Row],[Age As Of]])</f>
        <v>2019</v>
      </c>
      <c r="B20" s="5">
        <f>MONTH(AgeAsOf[[#This Row],[Age As Of]])</f>
        <v>1</v>
      </c>
      <c r="C20" s="5">
        <f>DAY(AgeAsOf[[#This Row],[Age As Of]])</f>
        <v>19</v>
      </c>
      <c r="D20" s="7">
        <v>43484</v>
      </c>
    </row>
    <row r="21" spans="1:4" x14ac:dyDescent="0.2">
      <c r="A21" s="5">
        <f>YEAR(AgeAsOf[[#This Row],[Age As Of]])</f>
        <v>2019</v>
      </c>
      <c r="B21" s="5">
        <f>MONTH(AgeAsOf[[#This Row],[Age As Of]])</f>
        <v>1</v>
      </c>
      <c r="C21" s="5">
        <f>DAY(AgeAsOf[[#This Row],[Age As Of]])</f>
        <v>20</v>
      </c>
      <c r="D21" s="7">
        <v>43485</v>
      </c>
    </row>
    <row r="22" spans="1:4" x14ac:dyDescent="0.2">
      <c r="A22" s="5">
        <f>YEAR(AgeAsOf[[#This Row],[Age As Of]])</f>
        <v>2019</v>
      </c>
      <c r="B22" s="5">
        <f>MONTH(AgeAsOf[[#This Row],[Age As Of]])</f>
        <v>1</v>
      </c>
      <c r="C22" s="5">
        <f>DAY(AgeAsOf[[#This Row],[Age As Of]])</f>
        <v>21</v>
      </c>
      <c r="D22" s="7">
        <v>43486</v>
      </c>
    </row>
    <row r="23" spans="1:4" x14ac:dyDescent="0.2">
      <c r="A23" s="5">
        <f>YEAR(AgeAsOf[[#This Row],[Age As Of]])</f>
        <v>2019</v>
      </c>
      <c r="B23" s="5">
        <f>MONTH(AgeAsOf[[#This Row],[Age As Of]])</f>
        <v>1</v>
      </c>
      <c r="C23" s="5">
        <f>DAY(AgeAsOf[[#This Row],[Age As Of]])</f>
        <v>22</v>
      </c>
      <c r="D23" s="7">
        <v>43487</v>
      </c>
    </row>
    <row r="24" spans="1:4" x14ac:dyDescent="0.2">
      <c r="A24" s="5">
        <f>YEAR(AgeAsOf[[#This Row],[Age As Of]])</f>
        <v>2019</v>
      </c>
      <c r="B24" s="5">
        <f>MONTH(AgeAsOf[[#This Row],[Age As Of]])</f>
        <v>1</v>
      </c>
      <c r="C24" s="5">
        <f>DAY(AgeAsOf[[#This Row],[Age As Of]])</f>
        <v>23</v>
      </c>
      <c r="D24" s="7">
        <v>43488</v>
      </c>
    </row>
    <row r="25" spans="1:4" x14ac:dyDescent="0.2">
      <c r="A25" s="5">
        <f>YEAR(AgeAsOf[[#This Row],[Age As Of]])</f>
        <v>2019</v>
      </c>
      <c r="B25" s="5">
        <f>MONTH(AgeAsOf[[#This Row],[Age As Of]])</f>
        <v>1</v>
      </c>
      <c r="C25" s="5">
        <f>DAY(AgeAsOf[[#This Row],[Age As Of]])</f>
        <v>24</v>
      </c>
      <c r="D25" s="7">
        <v>43489</v>
      </c>
    </row>
    <row r="26" spans="1:4" x14ac:dyDescent="0.2">
      <c r="A26" s="5">
        <f>YEAR(AgeAsOf[[#This Row],[Age As Of]])</f>
        <v>2019</v>
      </c>
      <c r="B26" s="5">
        <f>MONTH(AgeAsOf[[#This Row],[Age As Of]])</f>
        <v>1</v>
      </c>
      <c r="C26" s="5">
        <f>DAY(AgeAsOf[[#This Row],[Age As Of]])</f>
        <v>25</v>
      </c>
      <c r="D26" s="7">
        <v>43490</v>
      </c>
    </row>
    <row r="27" spans="1:4" x14ac:dyDescent="0.2">
      <c r="A27" s="5">
        <f>YEAR(AgeAsOf[[#This Row],[Age As Of]])</f>
        <v>2019</v>
      </c>
      <c r="B27" s="5">
        <f>MONTH(AgeAsOf[[#This Row],[Age As Of]])</f>
        <v>1</v>
      </c>
      <c r="C27" s="5">
        <f>DAY(AgeAsOf[[#This Row],[Age As Of]])</f>
        <v>26</v>
      </c>
      <c r="D27" s="7">
        <v>43491</v>
      </c>
    </row>
    <row r="28" spans="1:4" x14ac:dyDescent="0.2">
      <c r="A28" s="5">
        <f>YEAR(AgeAsOf[[#This Row],[Age As Of]])</f>
        <v>2019</v>
      </c>
      <c r="B28" s="5">
        <f>MONTH(AgeAsOf[[#This Row],[Age As Of]])</f>
        <v>1</v>
      </c>
      <c r="C28" s="5">
        <f>DAY(AgeAsOf[[#This Row],[Age As Of]])</f>
        <v>27</v>
      </c>
      <c r="D28" s="7">
        <v>43492</v>
      </c>
    </row>
    <row r="29" spans="1:4" x14ac:dyDescent="0.2">
      <c r="A29" s="5">
        <f>YEAR(AgeAsOf[[#This Row],[Age As Of]])</f>
        <v>2019</v>
      </c>
      <c r="B29" s="5">
        <f>MONTH(AgeAsOf[[#This Row],[Age As Of]])</f>
        <v>1</v>
      </c>
      <c r="C29" s="5">
        <f>DAY(AgeAsOf[[#This Row],[Age As Of]])</f>
        <v>28</v>
      </c>
      <c r="D29" s="7">
        <v>43493</v>
      </c>
    </row>
    <row r="30" spans="1:4" x14ac:dyDescent="0.2">
      <c r="A30" s="5">
        <f>YEAR(AgeAsOf[[#This Row],[Age As Of]])</f>
        <v>2019</v>
      </c>
      <c r="B30" s="5">
        <f>MONTH(AgeAsOf[[#This Row],[Age As Of]])</f>
        <v>1</v>
      </c>
      <c r="C30" s="5">
        <f>DAY(AgeAsOf[[#This Row],[Age As Of]])</f>
        <v>29</v>
      </c>
      <c r="D30" s="7">
        <v>43494</v>
      </c>
    </row>
    <row r="31" spans="1:4" x14ac:dyDescent="0.2">
      <c r="A31" s="5">
        <f>YEAR(AgeAsOf[[#This Row],[Age As Of]])</f>
        <v>2019</v>
      </c>
      <c r="B31" s="5">
        <f>MONTH(AgeAsOf[[#This Row],[Age As Of]])</f>
        <v>1</v>
      </c>
      <c r="C31" s="5">
        <f>DAY(AgeAsOf[[#This Row],[Age As Of]])</f>
        <v>30</v>
      </c>
      <c r="D31" s="7">
        <v>43495</v>
      </c>
    </row>
    <row r="32" spans="1:4" x14ac:dyDescent="0.2">
      <c r="A32" s="5">
        <f>YEAR(AgeAsOf[[#This Row],[Age As Of]])</f>
        <v>2019</v>
      </c>
      <c r="B32" s="5">
        <f>MONTH(AgeAsOf[[#This Row],[Age As Of]])</f>
        <v>1</v>
      </c>
      <c r="C32" s="5">
        <f>DAY(AgeAsOf[[#This Row],[Age As Of]])</f>
        <v>31</v>
      </c>
      <c r="D32" s="7">
        <v>43496</v>
      </c>
    </row>
    <row r="33" spans="1:4" x14ac:dyDescent="0.2">
      <c r="A33" s="5">
        <f>YEAR(AgeAsOf[[#This Row],[Age As Of]])</f>
        <v>2019</v>
      </c>
      <c r="B33" s="5">
        <f>MONTH(AgeAsOf[[#This Row],[Age As Of]])</f>
        <v>2</v>
      </c>
      <c r="C33" s="5">
        <f>DAY(AgeAsOf[[#This Row],[Age As Of]])</f>
        <v>1</v>
      </c>
      <c r="D33" s="7">
        <v>43497</v>
      </c>
    </row>
    <row r="34" spans="1:4" x14ac:dyDescent="0.2">
      <c r="A34" s="5">
        <f>YEAR(AgeAsOf[[#This Row],[Age As Of]])</f>
        <v>2019</v>
      </c>
      <c r="B34" s="5">
        <f>MONTH(AgeAsOf[[#This Row],[Age As Of]])</f>
        <v>2</v>
      </c>
      <c r="C34" s="5">
        <f>DAY(AgeAsOf[[#This Row],[Age As Of]])</f>
        <v>2</v>
      </c>
      <c r="D34" s="7">
        <v>43498</v>
      </c>
    </row>
    <row r="35" spans="1:4" x14ac:dyDescent="0.2">
      <c r="A35" s="5">
        <f>YEAR(AgeAsOf[[#This Row],[Age As Of]])</f>
        <v>2019</v>
      </c>
      <c r="B35" s="5">
        <f>MONTH(AgeAsOf[[#This Row],[Age As Of]])</f>
        <v>2</v>
      </c>
      <c r="C35" s="5">
        <f>DAY(AgeAsOf[[#This Row],[Age As Of]])</f>
        <v>3</v>
      </c>
      <c r="D35" s="7">
        <v>43499</v>
      </c>
    </row>
    <row r="36" spans="1:4" x14ac:dyDescent="0.2">
      <c r="A36" s="5">
        <f>YEAR(AgeAsOf[[#This Row],[Age As Of]])</f>
        <v>2019</v>
      </c>
      <c r="B36" s="5">
        <f>MONTH(AgeAsOf[[#This Row],[Age As Of]])</f>
        <v>2</v>
      </c>
      <c r="C36" s="5">
        <f>DAY(AgeAsOf[[#This Row],[Age As Of]])</f>
        <v>4</v>
      </c>
      <c r="D36" s="7">
        <v>43500</v>
      </c>
    </row>
    <row r="37" spans="1:4" x14ac:dyDescent="0.2">
      <c r="A37" s="5">
        <f>YEAR(AgeAsOf[[#This Row],[Age As Of]])</f>
        <v>2019</v>
      </c>
      <c r="B37" s="5">
        <f>MONTH(AgeAsOf[[#This Row],[Age As Of]])</f>
        <v>2</v>
      </c>
      <c r="C37" s="5">
        <f>DAY(AgeAsOf[[#This Row],[Age As Of]])</f>
        <v>5</v>
      </c>
      <c r="D37" s="7">
        <v>43501</v>
      </c>
    </row>
    <row r="38" spans="1:4" x14ac:dyDescent="0.2">
      <c r="A38" s="5">
        <f>YEAR(AgeAsOf[[#This Row],[Age As Of]])</f>
        <v>2019</v>
      </c>
      <c r="B38" s="5">
        <f>MONTH(AgeAsOf[[#This Row],[Age As Of]])</f>
        <v>2</v>
      </c>
      <c r="C38" s="5">
        <f>DAY(AgeAsOf[[#This Row],[Age As Of]])</f>
        <v>6</v>
      </c>
      <c r="D38" s="7">
        <v>43502</v>
      </c>
    </row>
    <row r="39" spans="1:4" x14ac:dyDescent="0.2">
      <c r="A39" s="5">
        <f>YEAR(AgeAsOf[[#This Row],[Age As Of]])</f>
        <v>2019</v>
      </c>
      <c r="B39" s="5">
        <f>MONTH(AgeAsOf[[#This Row],[Age As Of]])</f>
        <v>2</v>
      </c>
      <c r="C39" s="5">
        <f>DAY(AgeAsOf[[#This Row],[Age As Of]])</f>
        <v>7</v>
      </c>
      <c r="D39" s="7">
        <v>43503</v>
      </c>
    </row>
    <row r="40" spans="1:4" x14ac:dyDescent="0.2">
      <c r="A40" s="5">
        <f>YEAR(AgeAsOf[[#This Row],[Age As Of]])</f>
        <v>2019</v>
      </c>
      <c r="B40" s="5">
        <f>MONTH(AgeAsOf[[#This Row],[Age As Of]])</f>
        <v>2</v>
      </c>
      <c r="C40" s="5">
        <f>DAY(AgeAsOf[[#This Row],[Age As Of]])</f>
        <v>8</v>
      </c>
      <c r="D40" s="7">
        <v>43504</v>
      </c>
    </row>
    <row r="41" spans="1:4" x14ac:dyDescent="0.2">
      <c r="A41" s="5">
        <f>YEAR(AgeAsOf[[#This Row],[Age As Of]])</f>
        <v>2019</v>
      </c>
      <c r="B41" s="5">
        <f>MONTH(AgeAsOf[[#This Row],[Age As Of]])</f>
        <v>2</v>
      </c>
      <c r="C41" s="5">
        <f>DAY(AgeAsOf[[#This Row],[Age As Of]])</f>
        <v>9</v>
      </c>
      <c r="D41" s="7">
        <v>43505</v>
      </c>
    </row>
    <row r="42" spans="1:4" x14ac:dyDescent="0.2">
      <c r="A42" s="5">
        <f>YEAR(AgeAsOf[[#This Row],[Age As Of]])</f>
        <v>2019</v>
      </c>
      <c r="B42" s="5">
        <f>MONTH(AgeAsOf[[#This Row],[Age As Of]])</f>
        <v>2</v>
      </c>
      <c r="C42" s="5">
        <f>DAY(AgeAsOf[[#This Row],[Age As Of]])</f>
        <v>10</v>
      </c>
      <c r="D42" s="7">
        <v>43506</v>
      </c>
    </row>
    <row r="43" spans="1:4" x14ac:dyDescent="0.2">
      <c r="A43" s="5">
        <f>YEAR(AgeAsOf[[#This Row],[Age As Of]])</f>
        <v>2019</v>
      </c>
      <c r="B43" s="5">
        <f>MONTH(AgeAsOf[[#This Row],[Age As Of]])</f>
        <v>2</v>
      </c>
      <c r="C43" s="5">
        <f>DAY(AgeAsOf[[#This Row],[Age As Of]])</f>
        <v>11</v>
      </c>
      <c r="D43" s="7">
        <v>43507</v>
      </c>
    </row>
    <row r="44" spans="1:4" x14ac:dyDescent="0.2">
      <c r="A44" s="5">
        <f>YEAR(AgeAsOf[[#This Row],[Age As Of]])</f>
        <v>2019</v>
      </c>
      <c r="B44" s="5">
        <f>MONTH(AgeAsOf[[#This Row],[Age As Of]])</f>
        <v>2</v>
      </c>
      <c r="C44" s="5">
        <f>DAY(AgeAsOf[[#This Row],[Age As Of]])</f>
        <v>12</v>
      </c>
      <c r="D44" s="7">
        <v>43508</v>
      </c>
    </row>
    <row r="45" spans="1:4" x14ac:dyDescent="0.2">
      <c r="A45" s="5">
        <f>YEAR(AgeAsOf[[#This Row],[Age As Of]])</f>
        <v>2019</v>
      </c>
      <c r="B45" s="5">
        <f>MONTH(AgeAsOf[[#This Row],[Age As Of]])</f>
        <v>2</v>
      </c>
      <c r="C45" s="5">
        <f>DAY(AgeAsOf[[#This Row],[Age As Of]])</f>
        <v>13</v>
      </c>
      <c r="D45" s="7">
        <v>43509</v>
      </c>
    </row>
    <row r="46" spans="1:4" x14ac:dyDescent="0.2">
      <c r="A46" s="5">
        <f>YEAR(AgeAsOf[[#This Row],[Age As Of]])</f>
        <v>2019</v>
      </c>
      <c r="B46" s="5">
        <f>MONTH(AgeAsOf[[#This Row],[Age As Of]])</f>
        <v>2</v>
      </c>
      <c r="C46" s="5">
        <f>DAY(AgeAsOf[[#This Row],[Age As Of]])</f>
        <v>14</v>
      </c>
      <c r="D46" s="7">
        <v>43510</v>
      </c>
    </row>
    <row r="47" spans="1:4" x14ac:dyDescent="0.2">
      <c r="A47" s="5">
        <f>YEAR(AgeAsOf[[#This Row],[Age As Of]])</f>
        <v>2019</v>
      </c>
      <c r="B47" s="5">
        <f>MONTH(AgeAsOf[[#This Row],[Age As Of]])</f>
        <v>2</v>
      </c>
      <c r="C47" s="5">
        <f>DAY(AgeAsOf[[#This Row],[Age As Of]])</f>
        <v>15</v>
      </c>
      <c r="D47" s="7">
        <v>43511</v>
      </c>
    </row>
    <row r="48" spans="1:4" x14ac:dyDescent="0.2">
      <c r="A48" s="5">
        <f>YEAR(AgeAsOf[[#This Row],[Age As Of]])</f>
        <v>2019</v>
      </c>
      <c r="B48" s="5">
        <f>MONTH(AgeAsOf[[#This Row],[Age As Of]])</f>
        <v>2</v>
      </c>
      <c r="C48" s="5">
        <f>DAY(AgeAsOf[[#This Row],[Age As Of]])</f>
        <v>16</v>
      </c>
      <c r="D48" s="7">
        <v>43512</v>
      </c>
    </row>
    <row r="49" spans="1:4" x14ac:dyDescent="0.2">
      <c r="A49" s="5">
        <f>YEAR(AgeAsOf[[#This Row],[Age As Of]])</f>
        <v>2019</v>
      </c>
      <c r="B49" s="5">
        <f>MONTH(AgeAsOf[[#This Row],[Age As Of]])</f>
        <v>2</v>
      </c>
      <c r="C49" s="5">
        <f>DAY(AgeAsOf[[#This Row],[Age As Of]])</f>
        <v>17</v>
      </c>
      <c r="D49" s="7">
        <v>43513</v>
      </c>
    </row>
    <row r="50" spans="1:4" x14ac:dyDescent="0.2">
      <c r="A50" s="5">
        <f>YEAR(AgeAsOf[[#This Row],[Age As Of]])</f>
        <v>2019</v>
      </c>
      <c r="B50" s="5">
        <f>MONTH(AgeAsOf[[#This Row],[Age As Of]])</f>
        <v>2</v>
      </c>
      <c r="C50" s="5">
        <f>DAY(AgeAsOf[[#This Row],[Age As Of]])</f>
        <v>18</v>
      </c>
      <c r="D50" s="7">
        <v>43514</v>
      </c>
    </row>
    <row r="51" spans="1:4" x14ac:dyDescent="0.2">
      <c r="A51" s="5">
        <f>YEAR(AgeAsOf[[#This Row],[Age As Of]])</f>
        <v>2019</v>
      </c>
      <c r="B51" s="5">
        <f>MONTH(AgeAsOf[[#This Row],[Age As Of]])</f>
        <v>2</v>
      </c>
      <c r="C51" s="5">
        <f>DAY(AgeAsOf[[#This Row],[Age As Of]])</f>
        <v>19</v>
      </c>
      <c r="D51" s="7">
        <v>43515</v>
      </c>
    </row>
    <row r="52" spans="1:4" x14ac:dyDescent="0.2">
      <c r="A52" s="5">
        <f>YEAR(AgeAsOf[[#This Row],[Age As Of]])</f>
        <v>2019</v>
      </c>
      <c r="B52" s="5">
        <f>MONTH(AgeAsOf[[#This Row],[Age As Of]])</f>
        <v>2</v>
      </c>
      <c r="C52" s="5">
        <f>DAY(AgeAsOf[[#This Row],[Age As Of]])</f>
        <v>20</v>
      </c>
      <c r="D52" s="7">
        <v>43516</v>
      </c>
    </row>
    <row r="53" spans="1:4" x14ac:dyDescent="0.2">
      <c r="A53" s="5">
        <f>YEAR(AgeAsOf[[#This Row],[Age As Of]])</f>
        <v>2019</v>
      </c>
      <c r="B53" s="5">
        <f>MONTH(AgeAsOf[[#This Row],[Age As Of]])</f>
        <v>2</v>
      </c>
      <c r="C53" s="5">
        <f>DAY(AgeAsOf[[#This Row],[Age As Of]])</f>
        <v>21</v>
      </c>
      <c r="D53" s="7">
        <v>43517</v>
      </c>
    </row>
    <row r="54" spans="1:4" x14ac:dyDescent="0.2">
      <c r="A54" s="5">
        <f>YEAR(AgeAsOf[[#This Row],[Age As Of]])</f>
        <v>2019</v>
      </c>
      <c r="B54" s="5">
        <f>MONTH(AgeAsOf[[#This Row],[Age As Of]])</f>
        <v>2</v>
      </c>
      <c r="C54" s="5">
        <f>DAY(AgeAsOf[[#This Row],[Age As Of]])</f>
        <v>22</v>
      </c>
      <c r="D54" s="7">
        <v>43518</v>
      </c>
    </row>
    <row r="55" spans="1:4" x14ac:dyDescent="0.2">
      <c r="A55" s="5">
        <f>YEAR(AgeAsOf[[#This Row],[Age As Of]])</f>
        <v>2019</v>
      </c>
      <c r="B55" s="5">
        <f>MONTH(AgeAsOf[[#This Row],[Age As Of]])</f>
        <v>2</v>
      </c>
      <c r="C55" s="5">
        <f>DAY(AgeAsOf[[#This Row],[Age As Of]])</f>
        <v>23</v>
      </c>
      <c r="D55" s="7">
        <v>43519</v>
      </c>
    </row>
    <row r="56" spans="1:4" x14ac:dyDescent="0.2">
      <c r="A56" s="5">
        <f>YEAR(AgeAsOf[[#This Row],[Age As Of]])</f>
        <v>2019</v>
      </c>
      <c r="B56" s="5">
        <f>MONTH(AgeAsOf[[#This Row],[Age As Of]])</f>
        <v>2</v>
      </c>
      <c r="C56" s="5">
        <f>DAY(AgeAsOf[[#This Row],[Age As Of]])</f>
        <v>24</v>
      </c>
      <c r="D56" s="7">
        <v>43520</v>
      </c>
    </row>
    <row r="57" spans="1:4" x14ac:dyDescent="0.2">
      <c r="A57" s="5">
        <f>YEAR(AgeAsOf[[#This Row],[Age As Of]])</f>
        <v>2019</v>
      </c>
      <c r="B57" s="5">
        <f>MONTH(AgeAsOf[[#This Row],[Age As Of]])</f>
        <v>2</v>
      </c>
      <c r="C57" s="5">
        <f>DAY(AgeAsOf[[#This Row],[Age As Of]])</f>
        <v>25</v>
      </c>
      <c r="D57" s="7">
        <v>43521</v>
      </c>
    </row>
    <row r="58" spans="1:4" x14ac:dyDescent="0.2">
      <c r="A58" s="5">
        <f>YEAR(AgeAsOf[[#This Row],[Age As Of]])</f>
        <v>2019</v>
      </c>
      <c r="B58" s="5">
        <f>MONTH(AgeAsOf[[#This Row],[Age As Of]])</f>
        <v>2</v>
      </c>
      <c r="C58" s="5">
        <f>DAY(AgeAsOf[[#This Row],[Age As Of]])</f>
        <v>26</v>
      </c>
      <c r="D58" s="7">
        <v>43522</v>
      </c>
    </row>
    <row r="59" spans="1:4" x14ac:dyDescent="0.2">
      <c r="A59" s="5">
        <f>YEAR(AgeAsOf[[#This Row],[Age As Of]])</f>
        <v>2019</v>
      </c>
      <c r="B59" s="5">
        <f>MONTH(AgeAsOf[[#This Row],[Age As Of]])</f>
        <v>2</v>
      </c>
      <c r="C59" s="5">
        <f>DAY(AgeAsOf[[#This Row],[Age As Of]])</f>
        <v>27</v>
      </c>
      <c r="D59" s="7">
        <v>43523</v>
      </c>
    </row>
    <row r="60" spans="1:4" x14ac:dyDescent="0.2">
      <c r="A60" s="5">
        <f>YEAR(AgeAsOf[[#This Row],[Age As Of]])</f>
        <v>2019</v>
      </c>
      <c r="B60" s="5">
        <f>MONTH(AgeAsOf[[#This Row],[Age As Of]])</f>
        <v>2</v>
      </c>
      <c r="C60" s="5">
        <f>DAY(AgeAsOf[[#This Row],[Age As Of]])</f>
        <v>28</v>
      </c>
      <c r="D60" s="7">
        <v>43524</v>
      </c>
    </row>
    <row r="61" spans="1:4" x14ac:dyDescent="0.2">
      <c r="A61" s="5">
        <f>YEAR(AgeAsOf[[#This Row],[Age As Of]])</f>
        <v>2019</v>
      </c>
      <c r="B61" s="5">
        <f>MONTH(AgeAsOf[[#This Row],[Age As Of]])</f>
        <v>3</v>
      </c>
      <c r="C61" s="5">
        <f>DAY(AgeAsOf[[#This Row],[Age As Of]])</f>
        <v>1</v>
      </c>
      <c r="D61" s="7">
        <v>43525</v>
      </c>
    </row>
    <row r="62" spans="1:4" x14ac:dyDescent="0.2">
      <c r="A62" s="5">
        <f>YEAR(AgeAsOf[[#This Row],[Age As Of]])</f>
        <v>2019</v>
      </c>
      <c r="B62" s="5">
        <f>MONTH(AgeAsOf[[#This Row],[Age As Of]])</f>
        <v>3</v>
      </c>
      <c r="C62" s="5">
        <f>DAY(AgeAsOf[[#This Row],[Age As Of]])</f>
        <v>2</v>
      </c>
      <c r="D62" s="7">
        <v>43526</v>
      </c>
    </row>
    <row r="63" spans="1:4" x14ac:dyDescent="0.2">
      <c r="A63" s="5">
        <f>YEAR(AgeAsOf[[#This Row],[Age As Of]])</f>
        <v>2019</v>
      </c>
      <c r="B63" s="5">
        <f>MONTH(AgeAsOf[[#This Row],[Age As Of]])</f>
        <v>3</v>
      </c>
      <c r="C63" s="5">
        <f>DAY(AgeAsOf[[#This Row],[Age As Of]])</f>
        <v>3</v>
      </c>
      <c r="D63" s="7">
        <v>43527</v>
      </c>
    </row>
    <row r="64" spans="1:4" x14ac:dyDescent="0.2">
      <c r="A64" s="5">
        <f>YEAR(AgeAsOf[[#This Row],[Age As Of]])</f>
        <v>2019</v>
      </c>
      <c r="B64" s="5">
        <f>MONTH(AgeAsOf[[#This Row],[Age As Of]])</f>
        <v>3</v>
      </c>
      <c r="C64" s="5">
        <f>DAY(AgeAsOf[[#This Row],[Age As Of]])</f>
        <v>4</v>
      </c>
      <c r="D64" s="7">
        <v>43528</v>
      </c>
    </row>
    <row r="65" spans="1:4" x14ac:dyDescent="0.2">
      <c r="A65" s="5">
        <f>YEAR(AgeAsOf[[#This Row],[Age As Of]])</f>
        <v>2019</v>
      </c>
      <c r="B65" s="5">
        <f>MONTH(AgeAsOf[[#This Row],[Age As Of]])</f>
        <v>3</v>
      </c>
      <c r="C65" s="5">
        <f>DAY(AgeAsOf[[#This Row],[Age As Of]])</f>
        <v>5</v>
      </c>
      <c r="D65" s="7">
        <v>43529</v>
      </c>
    </row>
    <row r="66" spans="1:4" x14ac:dyDescent="0.2">
      <c r="A66" s="5">
        <f>YEAR(AgeAsOf[[#This Row],[Age As Of]])</f>
        <v>2019</v>
      </c>
      <c r="B66" s="5">
        <f>MONTH(AgeAsOf[[#This Row],[Age As Of]])</f>
        <v>3</v>
      </c>
      <c r="C66" s="5">
        <f>DAY(AgeAsOf[[#This Row],[Age As Of]])</f>
        <v>6</v>
      </c>
      <c r="D66" s="7">
        <v>43530</v>
      </c>
    </row>
    <row r="67" spans="1:4" x14ac:dyDescent="0.2">
      <c r="A67" s="5">
        <f>YEAR(AgeAsOf[[#This Row],[Age As Of]])</f>
        <v>2019</v>
      </c>
      <c r="B67" s="5">
        <f>MONTH(AgeAsOf[[#This Row],[Age As Of]])</f>
        <v>3</v>
      </c>
      <c r="C67" s="5">
        <f>DAY(AgeAsOf[[#This Row],[Age As Of]])</f>
        <v>7</v>
      </c>
      <c r="D67" s="7">
        <v>43531</v>
      </c>
    </row>
    <row r="68" spans="1:4" x14ac:dyDescent="0.2">
      <c r="A68" s="5">
        <f>YEAR(AgeAsOf[[#This Row],[Age As Of]])</f>
        <v>2019</v>
      </c>
      <c r="B68" s="5">
        <f>MONTH(AgeAsOf[[#This Row],[Age As Of]])</f>
        <v>3</v>
      </c>
      <c r="C68" s="5">
        <f>DAY(AgeAsOf[[#This Row],[Age As Of]])</f>
        <v>8</v>
      </c>
      <c r="D68" s="7">
        <v>43532</v>
      </c>
    </row>
    <row r="69" spans="1:4" x14ac:dyDescent="0.2">
      <c r="A69" s="5">
        <f>YEAR(AgeAsOf[[#This Row],[Age As Of]])</f>
        <v>2019</v>
      </c>
      <c r="B69" s="5">
        <f>MONTH(AgeAsOf[[#This Row],[Age As Of]])</f>
        <v>3</v>
      </c>
      <c r="C69" s="5">
        <f>DAY(AgeAsOf[[#This Row],[Age As Of]])</f>
        <v>9</v>
      </c>
      <c r="D69" s="7">
        <v>43533</v>
      </c>
    </row>
    <row r="70" spans="1:4" x14ac:dyDescent="0.2">
      <c r="A70" s="5">
        <f>YEAR(AgeAsOf[[#This Row],[Age As Of]])</f>
        <v>2019</v>
      </c>
      <c r="B70" s="5">
        <f>MONTH(AgeAsOf[[#This Row],[Age As Of]])</f>
        <v>3</v>
      </c>
      <c r="C70" s="5">
        <f>DAY(AgeAsOf[[#This Row],[Age As Of]])</f>
        <v>10</v>
      </c>
      <c r="D70" s="7">
        <v>43534</v>
      </c>
    </row>
    <row r="71" spans="1:4" x14ac:dyDescent="0.2">
      <c r="A71" s="5">
        <f>YEAR(AgeAsOf[[#This Row],[Age As Of]])</f>
        <v>2019</v>
      </c>
      <c r="B71" s="5">
        <f>MONTH(AgeAsOf[[#This Row],[Age As Of]])</f>
        <v>3</v>
      </c>
      <c r="C71" s="5">
        <f>DAY(AgeAsOf[[#This Row],[Age As Of]])</f>
        <v>11</v>
      </c>
      <c r="D71" s="7">
        <v>43535</v>
      </c>
    </row>
    <row r="72" spans="1:4" x14ac:dyDescent="0.2">
      <c r="A72" s="5">
        <f>YEAR(AgeAsOf[[#This Row],[Age As Of]])</f>
        <v>2019</v>
      </c>
      <c r="B72" s="5">
        <f>MONTH(AgeAsOf[[#This Row],[Age As Of]])</f>
        <v>3</v>
      </c>
      <c r="C72" s="5">
        <f>DAY(AgeAsOf[[#This Row],[Age As Of]])</f>
        <v>12</v>
      </c>
      <c r="D72" s="7">
        <v>43536</v>
      </c>
    </row>
    <row r="73" spans="1:4" x14ac:dyDescent="0.2">
      <c r="A73" s="5">
        <f>YEAR(AgeAsOf[[#This Row],[Age As Of]])</f>
        <v>2019</v>
      </c>
      <c r="B73" s="5">
        <f>MONTH(AgeAsOf[[#This Row],[Age As Of]])</f>
        <v>3</v>
      </c>
      <c r="C73" s="5">
        <f>DAY(AgeAsOf[[#This Row],[Age As Of]])</f>
        <v>13</v>
      </c>
      <c r="D73" s="7">
        <v>43537</v>
      </c>
    </row>
    <row r="74" spans="1:4" x14ac:dyDescent="0.2">
      <c r="A74" s="5">
        <f>YEAR(AgeAsOf[[#This Row],[Age As Of]])</f>
        <v>2019</v>
      </c>
      <c r="B74" s="5">
        <f>MONTH(AgeAsOf[[#This Row],[Age As Of]])</f>
        <v>3</v>
      </c>
      <c r="C74" s="5">
        <f>DAY(AgeAsOf[[#This Row],[Age As Of]])</f>
        <v>14</v>
      </c>
      <c r="D74" s="7">
        <v>43538</v>
      </c>
    </row>
    <row r="75" spans="1:4" x14ac:dyDescent="0.2">
      <c r="A75" s="5">
        <f>YEAR(AgeAsOf[[#This Row],[Age As Of]])</f>
        <v>2019</v>
      </c>
      <c r="B75" s="5">
        <f>MONTH(AgeAsOf[[#This Row],[Age As Of]])</f>
        <v>3</v>
      </c>
      <c r="C75" s="5">
        <f>DAY(AgeAsOf[[#This Row],[Age As Of]])</f>
        <v>15</v>
      </c>
      <c r="D75" s="7">
        <v>43539</v>
      </c>
    </row>
    <row r="76" spans="1:4" x14ac:dyDescent="0.2">
      <c r="A76" s="5">
        <f>YEAR(AgeAsOf[[#This Row],[Age As Of]])</f>
        <v>2019</v>
      </c>
      <c r="B76" s="5">
        <f>MONTH(AgeAsOf[[#This Row],[Age As Of]])</f>
        <v>3</v>
      </c>
      <c r="C76" s="5">
        <f>DAY(AgeAsOf[[#This Row],[Age As Of]])</f>
        <v>16</v>
      </c>
      <c r="D76" s="7">
        <v>43540</v>
      </c>
    </row>
    <row r="77" spans="1:4" x14ac:dyDescent="0.2">
      <c r="A77" s="5">
        <f>YEAR(AgeAsOf[[#This Row],[Age As Of]])</f>
        <v>2019</v>
      </c>
      <c r="B77" s="5">
        <f>MONTH(AgeAsOf[[#This Row],[Age As Of]])</f>
        <v>3</v>
      </c>
      <c r="C77" s="5">
        <f>DAY(AgeAsOf[[#This Row],[Age As Of]])</f>
        <v>17</v>
      </c>
      <c r="D77" s="7">
        <v>43541</v>
      </c>
    </row>
    <row r="78" spans="1:4" x14ac:dyDescent="0.2">
      <c r="A78" s="5">
        <f>YEAR(AgeAsOf[[#This Row],[Age As Of]])</f>
        <v>2019</v>
      </c>
      <c r="B78" s="5">
        <f>MONTH(AgeAsOf[[#This Row],[Age As Of]])</f>
        <v>3</v>
      </c>
      <c r="C78" s="5">
        <f>DAY(AgeAsOf[[#This Row],[Age As Of]])</f>
        <v>18</v>
      </c>
      <c r="D78" s="7">
        <v>43542</v>
      </c>
    </row>
    <row r="79" spans="1:4" x14ac:dyDescent="0.2">
      <c r="A79" s="5">
        <f>YEAR(AgeAsOf[[#This Row],[Age As Of]])</f>
        <v>2019</v>
      </c>
      <c r="B79" s="5">
        <f>MONTH(AgeAsOf[[#This Row],[Age As Of]])</f>
        <v>3</v>
      </c>
      <c r="C79" s="5">
        <f>DAY(AgeAsOf[[#This Row],[Age As Of]])</f>
        <v>19</v>
      </c>
      <c r="D79" s="7">
        <v>43543</v>
      </c>
    </row>
    <row r="80" spans="1:4" x14ac:dyDescent="0.2">
      <c r="A80" s="5">
        <f>YEAR(AgeAsOf[[#This Row],[Age As Of]])</f>
        <v>2019</v>
      </c>
      <c r="B80" s="5">
        <f>MONTH(AgeAsOf[[#This Row],[Age As Of]])</f>
        <v>3</v>
      </c>
      <c r="C80" s="5">
        <f>DAY(AgeAsOf[[#This Row],[Age As Of]])</f>
        <v>20</v>
      </c>
      <c r="D80" s="7">
        <v>43544</v>
      </c>
    </row>
    <row r="81" spans="1:4" x14ac:dyDescent="0.2">
      <c r="A81" s="5">
        <f>YEAR(AgeAsOf[[#This Row],[Age As Of]])</f>
        <v>2019</v>
      </c>
      <c r="B81" s="5">
        <f>MONTH(AgeAsOf[[#This Row],[Age As Of]])</f>
        <v>3</v>
      </c>
      <c r="C81" s="5">
        <f>DAY(AgeAsOf[[#This Row],[Age As Of]])</f>
        <v>21</v>
      </c>
      <c r="D81" s="7">
        <v>43545</v>
      </c>
    </row>
    <row r="82" spans="1:4" x14ac:dyDescent="0.2">
      <c r="A82" s="5">
        <f>YEAR(AgeAsOf[[#This Row],[Age As Of]])</f>
        <v>2019</v>
      </c>
      <c r="B82" s="5">
        <f>MONTH(AgeAsOf[[#This Row],[Age As Of]])</f>
        <v>3</v>
      </c>
      <c r="C82" s="5">
        <f>DAY(AgeAsOf[[#This Row],[Age As Of]])</f>
        <v>22</v>
      </c>
      <c r="D82" s="7">
        <v>43546</v>
      </c>
    </row>
    <row r="83" spans="1:4" x14ac:dyDescent="0.2">
      <c r="A83" s="5">
        <f>YEAR(AgeAsOf[[#This Row],[Age As Of]])</f>
        <v>2019</v>
      </c>
      <c r="B83" s="5">
        <f>MONTH(AgeAsOf[[#This Row],[Age As Of]])</f>
        <v>3</v>
      </c>
      <c r="C83" s="5">
        <f>DAY(AgeAsOf[[#This Row],[Age As Of]])</f>
        <v>23</v>
      </c>
      <c r="D83" s="7">
        <v>43547</v>
      </c>
    </row>
    <row r="84" spans="1:4" x14ac:dyDescent="0.2">
      <c r="A84" s="5">
        <f>YEAR(AgeAsOf[[#This Row],[Age As Of]])</f>
        <v>2019</v>
      </c>
      <c r="B84" s="5">
        <f>MONTH(AgeAsOf[[#This Row],[Age As Of]])</f>
        <v>3</v>
      </c>
      <c r="C84" s="5">
        <f>DAY(AgeAsOf[[#This Row],[Age As Of]])</f>
        <v>24</v>
      </c>
      <c r="D84" s="7">
        <v>43548</v>
      </c>
    </row>
    <row r="85" spans="1:4" x14ac:dyDescent="0.2">
      <c r="A85" s="5">
        <f>YEAR(AgeAsOf[[#This Row],[Age As Of]])</f>
        <v>2019</v>
      </c>
      <c r="B85" s="5">
        <f>MONTH(AgeAsOf[[#This Row],[Age As Of]])</f>
        <v>3</v>
      </c>
      <c r="C85" s="5">
        <f>DAY(AgeAsOf[[#This Row],[Age As Of]])</f>
        <v>25</v>
      </c>
      <c r="D85" s="7">
        <v>43549</v>
      </c>
    </row>
    <row r="86" spans="1:4" x14ac:dyDescent="0.2">
      <c r="A86" s="5">
        <f>YEAR(AgeAsOf[[#This Row],[Age As Of]])</f>
        <v>2019</v>
      </c>
      <c r="B86" s="5">
        <f>MONTH(AgeAsOf[[#This Row],[Age As Of]])</f>
        <v>3</v>
      </c>
      <c r="C86" s="5">
        <f>DAY(AgeAsOf[[#This Row],[Age As Of]])</f>
        <v>26</v>
      </c>
      <c r="D86" s="7">
        <v>43550</v>
      </c>
    </row>
    <row r="87" spans="1:4" x14ac:dyDescent="0.2">
      <c r="A87" s="5">
        <f>YEAR(AgeAsOf[[#This Row],[Age As Of]])</f>
        <v>2019</v>
      </c>
      <c r="B87" s="5">
        <f>MONTH(AgeAsOf[[#This Row],[Age As Of]])</f>
        <v>3</v>
      </c>
      <c r="C87" s="5">
        <f>DAY(AgeAsOf[[#This Row],[Age As Of]])</f>
        <v>27</v>
      </c>
      <c r="D87" s="7">
        <v>43551</v>
      </c>
    </row>
    <row r="88" spans="1:4" x14ac:dyDescent="0.2">
      <c r="A88" s="5">
        <f>YEAR(AgeAsOf[[#This Row],[Age As Of]])</f>
        <v>2019</v>
      </c>
      <c r="B88" s="5">
        <f>MONTH(AgeAsOf[[#This Row],[Age As Of]])</f>
        <v>3</v>
      </c>
      <c r="C88" s="5">
        <f>DAY(AgeAsOf[[#This Row],[Age As Of]])</f>
        <v>28</v>
      </c>
      <c r="D88" s="7">
        <v>43552</v>
      </c>
    </row>
    <row r="89" spans="1:4" x14ac:dyDescent="0.2">
      <c r="A89" s="5">
        <f>YEAR(AgeAsOf[[#This Row],[Age As Of]])</f>
        <v>2019</v>
      </c>
      <c r="B89" s="5">
        <f>MONTH(AgeAsOf[[#This Row],[Age As Of]])</f>
        <v>3</v>
      </c>
      <c r="C89" s="5">
        <f>DAY(AgeAsOf[[#This Row],[Age As Of]])</f>
        <v>29</v>
      </c>
      <c r="D89" s="7">
        <v>43553</v>
      </c>
    </row>
    <row r="90" spans="1:4" x14ac:dyDescent="0.2">
      <c r="A90" s="5">
        <f>YEAR(AgeAsOf[[#This Row],[Age As Of]])</f>
        <v>2019</v>
      </c>
      <c r="B90" s="5">
        <f>MONTH(AgeAsOf[[#This Row],[Age As Of]])</f>
        <v>3</v>
      </c>
      <c r="C90" s="5">
        <f>DAY(AgeAsOf[[#This Row],[Age As Of]])</f>
        <v>30</v>
      </c>
      <c r="D90" s="7">
        <v>43554</v>
      </c>
    </row>
    <row r="91" spans="1:4" x14ac:dyDescent="0.2">
      <c r="A91" s="5">
        <f>YEAR(AgeAsOf[[#This Row],[Age As Of]])</f>
        <v>2019</v>
      </c>
      <c r="B91" s="5">
        <f>MONTH(AgeAsOf[[#This Row],[Age As Of]])</f>
        <v>3</v>
      </c>
      <c r="C91" s="5">
        <f>DAY(AgeAsOf[[#This Row],[Age As Of]])</f>
        <v>31</v>
      </c>
      <c r="D91" s="7">
        <v>43555</v>
      </c>
    </row>
    <row r="92" spans="1:4" x14ac:dyDescent="0.2">
      <c r="A92" s="5">
        <f>YEAR(AgeAsOf[[#This Row],[Age As Of]])</f>
        <v>2019</v>
      </c>
      <c r="B92" s="5">
        <f>MONTH(AgeAsOf[[#This Row],[Age As Of]])</f>
        <v>4</v>
      </c>
      <c r="C92" s="5">
        <f>DAY(AgeAsOf[[#This Row],[Age As Of]])</f>
        <v>1</v>
      </c>
      <c r="D92" s="7">
        <v>43556</v>
      </c>
    </row>
    <row r="93" spans="1:4" x14ac:dyDescent="0.2">
      <c r="A93" s="5">
        <f>YEAR(AgeAsOf[[#This Row],[Age As Of]])</f>
        <v>2019</v>
      </c>
      <c r="B93" s="5">
        <f>MONTH(AgeAsOf[[#This Row],[Age As Of]])</f>
        <v>4</v>
      </c>
      <c r="C93" s="5">
        <f>DAY(AgeAsOf[[#This Row],[Age As Of]])</f>
        <v>2</v>
      </c>
      <c r="D93" s="7">
        <v>43557</v>
      </c>
    </row>
    <row r="94" spans="1:4" x14ac:dyDescent="0.2">
      <c r="A94" s="5">
        <f>YEAR(AgeAsOf[[#This Row],[Age As Of]])</f>
        <v>2019</v>
      </c>
      <c r="B94" s="5">
        <f>MONTH(AgeAsOf[[#This Row],[Age As Of]])</f>
        <v>4</v>
      </c>
      <c r="C94" s="5">
        <f>DAY(AgeAsOf[[#This Row],[Age As Of]])</f>
        <v>3</v>
      </c>
      <c r="D94" s="7">
        <v>43558</v>
      </c>
    </row>
    <row r="95" spans="1:4" x14ac:dyDescent="0.2">
      <c r="A95" s="5">
        <f>YEAR(AgeAsOf[[#This Row],[Age As Of]])</f>
        <v>2019</v>
      </c>
      <c r="B95" s="5">
        <f>MONTH(AgeAsOf[[#This Row],[Age As Of]])</f>
        <v>4</v>
      </c>
      <c r="C95" s="5">
        <f>DAY(AgeAsOf[[#This Row],[Age As Of]])</f>
        <v>4</v>
      </c>
      <c r="D95" s="7">
        <v>43559</v>
      </c>
    </row>
    <row r="96" spans="1:4" x14ac:dyDescent="0.2">
      <c r="A96" s="5">
        <f>YEAR(AgeAsOf[[#This Row],[Age As Of]])</f>
        <v>2019</v>
      </c>
      <c r="B96" s="5">
        <f>MONTH(AgeAsOf[[#This Row],[Age As Of]])</f>
        <v>4</v>
      </c>
      <c r="C96" s="5">
        <f>DAY(AgeAsOf[[#This Row],[Age As Of]])</f>
        <v>5</v>
      </c>
      <c r="D96" s="7">
        <v>43560</v>
      </c>
    </row>
    <row r="97" spans="1:4" x14ac:dyDescent="0.2">
      <c r="A97" s="5">
        <f>YEAR(AgeAsOf[[#This Row],[Age As Of]])</f>
        <v>2019</v>
      </c>
      <c r="B97" s="5">
        <f>MONTH(AgeAsOf[[#This Row],[Age As Of]])</f>
        <v>4</v>
      </c>
      <c r="C97" s="5">
        <f>DAY(AgeAsOf[[#This Row],[Age As Of]])</f>
        <v>6</v>
      </c>
      <c r="D97" s="7">
        <v>43561</v>
      </c>
    </row>
    <row r="98" spans="1:4" x14ac:dyDescent="0.2">
      <c r="A98" s="5">
        <f>YEAR(AgeAsOf[[#This Row],[Age As Of]])</f>
        <v>2019</v>
      </c>
      <c r="B98" s="5">
        <f>MONTH(AgeAsOf[[#This Row],[Age As Of]])</f>
        <v>4</v>
      </c>
      <c r="C98" s="5">
        <f>DAY(AgeAsOf[[#This Row],[Age As Of]])</f>
        <v>7</v>
      </c>
      <c r="D98" s="7">
        <v>43562</v>
      </c>
    </row>
    <row r="99" spans="1:4" x14ac:dyDescent="0.2">
      <c r="A99" s="5">
        <f>YEAR(AgeAsOf[[#This Row],[Age As Of]])</f>
        <v>2019</v>
      </c>
      <c r="B99" s="5">
        <f>MONTH(AgeAsOf[[#This Row],[Age As Of]])</f>
        <v>4</v>
      </c>
      <c r="C99" s="5">
        <f>DAY(AgeAsOf[[#This Row],[Age As Of]])</f>
        <v>8</v>
      </c>
      <c r="D99" s="7">
        <v>43563</v>
      </c>
    </row>
    <row r="100" spans="1:4" x14ac:dyDescent="0.2">
      <c r="A100" s="5">
        <f>YEAR(AgeAsOf[[#This Row],[Age As Of]])</f>
        <v>2019</v>
      </c>
      <c r="B100" s="5">
        <f>MONTH(AgeAsOf[[#This Row],[Age As Of]])</f>
        <v>4</v>
      </c>
      <c r="C100" s="5">
        <f>DAY(AgeAsOf[[#This Row],[Age As Of]])</f>
        <v>9</v>
      </c>
      <c r="D100" s="7">
        <v>43564</v>
      </c>
    </row>
    <row r="101" spans="1:4" x14ac:dyDescent="0.2">
      <c r="A101" s="5">
        <f>YEAR(AgeAsOf[[#This Row],[Age As Of]])</f>
        <v>2019</v>
      </c>
      <c r="B101" s="5">
        <f>MONTH(AgeAsOf[[#This Row],[Age As Of]])</f>
        <v>4</v>
      </c>
      <c r="C101" s="5">
        <f>DAY(AgeAsOf[[#This Row],[Age As Of]])</f>
        <v>10</v>
      </c>
      <c r="D101" s="7">
        <v>43565</v>
      </c>
    </row>
    <row r="102" spans="1:4" x14ac:dyDescent="0.2">
      <c r="A102" s="5">
        <f>YEAR(AgeAsOf[[#This Row],[Age As Of]])</f>
        <v>2019</v>
      </c>
      <c r="B102" s="5">
        <f>MONTH(AgeAsOf[[#This Row],[Age As Of]])</f>
        <v>4</v>
      </c>
      <c r="C102" s="5">
        <f>DAY(AgeAsOf[[#This Row],[Age As Of]])</f>
        <v>11</v>
      </c>
      <c r="D102" s="7">
        <v>43566</v>
      </c>
    </row>
    <row r="103" spans="1:4" x14ac:dyDescent="0.2">
      <c r="A103" s="5">
        <f>YEAR(AgeAsOf[[#This Row],[Age As Of]])</f>
        <v>2019</v>
      </c>
      <c r="B103" s="5">
        <f>MONTH(AgeAsOf[[#This Row],[Age As Of]])</f>
        <v>4</v>
      </c>
      <c r="C103" s="5">
        <f>DAY(AgeAsOf[[#This Row],[Age As Of]])</f>
        <v>12</v>
      </c>
      <c r="D103" s="7">
        <v>43567</v>
      </c>
    </row>
    <row r="104" spans="1:4" x14ac:dyDescent="0.2">
      <c r="A104" s="5">
        <f>YEAR(AgeAsOf[[#This Row],[Age As Of]])</f>
        <v>2019</v>
      </c>
      <c r="B104" s="5">
        <f>MONTH(AgeAsOf[[#This Row],[Age As Of]])</f>
        <v>4</v>
      </c>
      <c r="C104" s="5">
        <f>DAY(AgeAsOf[[#This Row],[Age As Of]])</f>
        <v>13</v>
      </c>
      <c r="D104" s="7">
        <v>43568</v>
      </c>
    </row>
    <row r="105" spans="1:4" x14ac:dyDescent="0.2">
      <c r="A105" s="5">
        <f>YEAR(AgeAsOf[[#This Row],[Age As Of]])</f>
        <v>2019</v>
      </c>
      <c r="B105" s="5">
        <f>MONTH(AgeAsOf[[#This Row],[Age As Of]])</f>
        <v>4</v>
      </c>
      <c r="C105" s="5">
        <f>DAY(AgeAsOf[[#This Row],[Age As Of]])</f>
        <v>14</v>
      </c>
      <c r="D105" s="7">
        <v>43569</v>
      </c>
    </row>
    <row r="106" spans="1:4" x14ac:dyDescent="0.2">
      <c r="A106" s="5">
        <f>YEAR(AgeAsOf[[#This Row],[Age As Of]])</f>
        <v>2019</v>
      </c>
      <c r="B106" s="5">
        <f>MONTH(AgeAsOf[[#This Row],[Age As Of]])</f>
        <v>4</v>
      </c>
      <c r="C106" s="5">
        <f>DAY(AgeAsOf[[#This Row],[Age As Of]])</f>
        <v>15</v>
      </c>
      <c r="D106" s="7">
        <v>43570</v>
      </c>
    </row>
    <row r="107" spans="1:4" x14ac:dyDescent="0.2">
      <c r="A107" s="5">
        <f>YEAR(AgeAsOf[[#This Row],[Age As Of]])</f>
        <v>2019</v>
      </c>
      <c r="B107" s="5">
        <f>MONTH(AgeAsOf[[#This Row],[Age As Of]])</f>
        <v>4</v>
      </c>
      <c r="C107" s="5">
        <f>DAY(AgeAsOf[[#This Row],[Age As Of]])</f>
        <v>16</v>
      </c>
      <c r="D107" s="7">
        <v>43571</v>
      </c>
    </row>
    <row r="108" spans="1:4" x14ac:dyDescent="0.2">
      <c r="A108" s="5">
        <f>YEAR(AgeAsOf[[#This Row],[Age As Of]])</f>
        <v>2019</v>
      </c>
      <c r="B108" s="5">
        <f>MONTH(AgeAsOf[[#This Row],[Age As Of]])</f>
        <v>4</v>
      </c>
      <c r="C108" s="5">
        <f>DAY(AgeAsOf[[#This Row],[Age As Of]])</f>
        <v>17</v>
      </c>
      <c r="D108" s="7">
        <v>43572</v>
      </c>
    </row>
    <row r="109" spans="1:4" x14ac:dyDescent="0.2">
      <c r="A109" s="5">
        <f>YEAR(AgeAsOf[[#This Row],[Age As Of]])</f>
        <v>2019</v>
      </c>
      <c r="B109" s="5">
        <f>MONTH(AgeAsOf[[#This Row],[Age As Of]])</f>
        <v>4</v>
      </c>
      <c r="C109" s="5">
        <f>DAY(AgeAsOf[[#This Row],[Age As Of]])</f>
        <v>18</v>
      </c>
      <c r="D109" s="7">
        <v>43573</v>
      </c>
    </row>
    <row r="110" spans="1:4" x14ac:dyDescent="0.2">
      <c r="A110" s="5">
        <f>YEAR(AgeAsOf[[#This Row],[Age As Of]])</f>
        <v>2019</v>
      </c>
      <c r="B110" s="5">
        <f>MONTH(AgeAsOf[[#This Row],[Age As Of]])</f>
        <v>4</v>
      </c>
      <c r="C110" s="5">
        <f>DAY(AgeAsOf[[#This Row],[Age As Of]])</f>
        <v>19</v>
      </c>
      <c r="D110" s="7">
        <v>43574</v>
      </c>
    </row>
    <row r="111" spans="1:4" x14ac:dyDescent="0.2">
      <c r="A111" s="5">
        <f>YEAR(AgeAsOf[[#This Row],[Age As Of]])</f>
        <v>2019</v>
      </c>
      <c r="B111" s="5">
        <f>MONTH(AgeAsOf[[#This Row],[Age As Of]])</f>
        <v>4</v>
      </c>
      <c r="C111" s="5">
        <f>DAY(AgeAsOf[[#This Row],[Age As Of]])</f>
        <v>20</v>
      </c>
      <c r="D111" s="7">
        <v>43575</v>
      </c>
    </row>
    <row r="112" spans="1:4" x14ac:dyDescent="0.2">
      <c r="A112" s="5">
        <f>YEAR(AgeAsOf[[#This Row],[Age As Of]])</f>
        <v>2019</v>
      </c>
      <c r="B112" s="5">
        <f>MONTH(AgeAsOf[[#This Row],[Age As Of]])</f>
        <v>4</v>
      </c>
      <c r="C112" s="5">
        <f>DAY(AgeAsOf[[#This Row],[Age As Of]])</f>
        <v>21</v>
      </c>
      <c r="D112" s="7">
        <v>43576</v>
      </c>
    </row>
    <row r="113" spans="1:4" x14ac:dyDescent="0.2">
      <c r="A113" s="5">
        <f>YEAR(AgeAsOf[[#This Row],[Age As Of]])</f>
        <v>2019</v>
      </c>
      <c r="B113" s="5">
        <f>MONTH(AgeAsOf[[#This Row],[Age As Of]])</f>
        <v>4</v>
      </c>
      <c r="C113" s="5">
        <f>DAY(AgeAsOf[[#This Row],[Age As Of]])</f>
        <v>22</v>
      </c>
      <c r="D113" s="7">
        <v>43577</v>
      </c>
    </row>
    <row r="114" spans="1:4" x14ac:dyDescent="0.2">
      <c r="A114" s="5">
        <f>YEAR(AgeAsOf[[#This Row],[Age As Of]])</f>
        <v>2019</v>
      </c>
      <c r="B114" s="5">
        <f>MONTH(AgeAsOf[[#This Row],[Age As Of]])</f>
        <v>4</v>
      </c>
      <c r="C114" s="5">
        <f>DAY(AgeAsOf[[#This Row],[Age As Of]])</f>
        <v>23</v>
      </c>
      <c r="D114" s="7">
        <v>43578</v>
      </c>
    </row>
    <row r="115" spans="1:4" x14ac:dyDescent="0.2">
      <c r="A115" s="5">
        <f>YEAR(AgeAsOf[[#This Row],[Age As Of]])</f>
        <v>2019</v>
      </c>
      <c r="B115" s="5">
        <f>MONTH(AgeAsOf[[#This Row],[Age As Of]])</f>
        <v>4</v>
      </c>
      <c r="C115" s="5">
        <f>DAY(AgeAsOf[[#This Row],[Age As Of]])</f>
        <v>24</v>
      </c>
      <c r="D115" s="7">
        <v>43579</v>
      </c>
    </row>
    <row r="116" spans="1:4" x14ac:dyDescent="0.2">
      <c r="A116" s="5">
        <f>YEAR(AgeAsOf[[#This Row],[Age As Of]])</f>
        <v>2019</v>
      </c>
      <c r="B116" s="5">
        <f>MONTH(AgeAsOf[[#This Row],[Age As Of]])</f>
        <v>4</v>
      </c>
      <c r="C116" s="5">
        <f>DAY(AgeAsOf[[#This Row],[Age As Of]])</f>
        <v>25</v>
      </c>
      <c r="D116" s="7">
        <v>43580</v>
      </c>
    </row>
    <row r="117" spans="1:4" x14ac:dyDescent="0.2">
      <c r="A117" s="5">
        <f>YEAR(AgeAsOf[[#This Row],[Age As Of]])</f>
        <v>2019</v>
      </c>
      <c r="B117" s="5">
        <f>MONTH(AgeAsOf[[#This Row],[Age As Of]])</f>
        <v>4</v>
      </c>
      <c r="C117" s="5">
        <f>DAY(AgeAsOf[[#This Row],[Age As Of]])</f>
        <v>26</v>
      </c>
      <c r="D117" s="7">
        <v>43581</v>
      </c>
    </row>
    <row r="118" spans="1:4" x14ac:dyDescent="0.2">
      <c r="A118" s="5">
        <f>YEAR(AgeAsOf[[#This Row],[Age As Of]])</f>
        <v>2019</v>
      </c>
      <c r="B118" s="5">
        <f>MONTH(AgeAsOf[[#This Row],[Age As Of]])</f>
        <v>4</v>
      </c>
      <c r="C118" s="5">
        <f>DAY(AgeAsOf[[#This Row],[Age As Of]])</f>
        <v>27</v>
      </c>
      <c r="D118" s="7">
        <v>43582</v>
      </c>
    </row>
    <row r="119" spans="1:4" x14ac:dyDescent="0.2">
      <c r="A119" s="5">
        <f>YEAR(AgeAsOf[[#This Row],[Age As Of]])</f>
        <v>2019</v>
      </c>
      <c r="B119" s="5">
        <f>MONTH(AgeAsOf[[#This Row],[Age As Of]])</f>
        <v>4</v>
      </c>
      <c r="C119" s="5">
        <f>DAY(AgeAsOf[[#This Row],[Age As Of]])</f>
        <v>28</v>
      </c>
      <c r="D119" s="7">
        <v>43583</v>
      </c>
    </row>
    <row r="120" spans="1:4" x14ac:dyDescent="0.2">
      <c r="A120" s="5">
        <f>YEAR(AgeAsOf[[#This Row],[Age As Of]])</f>
        <v>2019</v>
      </c>
      <c r="B120" s="5">
        <f>MONTH(AgeAsOf[[#This Row],[Age As Of]])</f>
        <v>4</v>
      </c>
      <c r="C120" s="5">
        <f>DAY(AgeAsOf[[#This Row],[Age As Of]])</f>
        <v>29</v>
      </c>
      <c r="D120" s="7">
        <v>43584</v>
      </c>
    </row>
    <row r="121" spans="1:4" x14ac:dyDescent="0.2">
      <c r="A121" s="5">
        <f>YEAR(AgeAsOf[[#This Row],[Age As Of]])</f>
        <v>2019</v>
      </c>
      <c r="B121" s="5">
        <f>MONTH(AgeAsOf[[#This Row],[Age As Of]])</f>
        <v>4</v>
      </c>
      <c r="C121" s="5">
        <f>DAY(AgeAsOf[[#This Row],[Age As Of]])</f>
        <v>30</v>
      </c>
      <c r="D121" s="7">
        <v>43585</v>
      </c>
    </row>
    <row r="122" spans="1:4" x14ac:dyDescent="0.2">
      <c r="A122" s="5">
        <f>YEAR(AgeAsOf[[#This Row],[Age As Of]])</f>
        <v>2019</v>
      </c>
      <c r="B122" s="5">
        <f>MONTH(AgeAsOf[[#This Row],[Age As Of]])</f>
        <v>5</v>
      </c>
      <c r="C122" s="5">
        <f>DAY(AgeAsOf[[#This Row],[Age As Of]])</f>
        <v>1</v>
      </c>
      <c r="D122" s="7">
        <v>43586</v>
      </c>
    </row>
    <row r="123" spans="1:4" x14ac:dyDescent="0.2">
      <c r="A123" s="5">
        <f>YEAR(AgeAsOf[[#This Row],[Age As Of]])</f>
        <v>2019</v>
      </c>
      <c r="B123" s="5">
        <f>MONTH(AgeAsOf[[#This Row],[Age As Of]])</f>
        <v>5</v>
      </c>
      <c r="C123" s="5">
        <f>DAY(AgeAsOf[[#This Row],[Age As Of]])</f>
        <v>2</v>
      </c>
      <c r="D123" s="7">
        <v>43587</v>
      </c>
    </row>
    <row r="124" spans="1:4" x14ac:dyDescent="0.2">
      <c r="A124" s="5">
        <f>YEAR(AgeAsOf[[#This Row],[Age As Of]])</f>
        <v>2019</v>
      </c>
      <c r="B124" s="5">
        <f>MONTH(AgeAsOf[[#This Row],[Age As Of]])</f>
        <v>5</v>
      </c>
      <c r="C124" s="5">
        <f>DAY(AgeAsOf[[#This Row],[Age As Of]])</f>
        <v>3</v>
      </c>
      <c r="D124" s="7">
        <v>43588</v>
      </c>
    </row>
    <row r="125" spans="1:4" x14ac:dyDescent="0.2">
      <c r="A125" s="5">
        <f>YEAR(AgeAsOf[[#This Row],[Age As Of]])</f>
        <v>2019</v>
      </c>
      <c r="B125" s="5">
        <f>MONTH(AgeAsOf[[#This Row],[Age As Of]])</f>
        <v>5</v>
      </c>
      <c r="C125" s="5">
        <f>DAY(AgeAsOf[[#This Row],[Age As Of]])</f>
        <v>4</v>
      </c>
      <c r="D125" s="7">
        <v>43589</v>
      </c>
    </row>
    <row r="126" spans="1:4" x14ac:dyDescent="0.2">
      <c r="A126" s="5">
        <f>YEAR(AgeAsOf[[#This Row],[Age As Of]])</f>
        <v>2019</v>
      </c>
      <c r="B126" s="5">
        <f>MONTH(AgeAsOf[[#This Row],[Age As Of]])</f>
        <v>5</v>
      </c>
      <c r="C126" s="5">
        <f>DAY(AgeAsOf[[#This Row],[Age As Of]])</f>
        <v>5</v>
      </c>
      <c r="D126" s="7">
        <v>43590</v>
      </c>
    </row>
    <row r="127" spans="1:4" x14ac:dyDescent="0.2">
      <c r="A127" s="5">
        <f>YEAR(AgeAsOf[[#This Row],[Age As Of]])</f>
        <v>2019</v>
      </c>
      <c r="B127" s="5">
        <f>MONTH(AgeAsOf[[#This Row],[Age As Of]])</f>
        <v>5</v>
      </c>
      <c r="C127" s="5">
        <f>DAY(AgeAsOf[[#This Row],[Age As Of]])</f>
        <v>6</v>
      </c>
      <c r="D127" s="7">
        <v>43591</v>
      </c>
    </row>
    <row r="128" spans="1:4" x14ac:dyDescent="0.2">
      <c r="A128" s="5">
        <f>YEAR(AgeAsOf[[#This Row],[Age As Of]])</f>
        <v>2019</v>
      </c>
      <c r="B128" s="5">
        <f>MONTH(AgeAsOf[[#This Row],[Age As Of]])</f>
        <v>5</v>
      </c>
      <c r="C128" s="5">
        <f>DAY(AgeAsOf[[#This Row],[Age As Of]])</f>
        <v>7</v>
      </c>
      <c r="D128" s="7">
        <v>43592</v>
      </c>
    </row>
    <row r="129" spans="1:4" x14ac:dyDescent="0.2">
      <c r="A129" s="5">
        <f>YEAR(AgeAsOf[[#This Row],[Age As Of]])</f>
        <v>2019</v>
      </c>
      <c r="B129" s="5">
        <f>MONTH(AgeAsOf[[#This Row],[Age As Of]])</f>
        <v>5</v>
      </c>
      <c r="C129" s="5">
        <f>DAY(AgeAsOf[[#This Row],[Age As Of]])</f>
        <v>8</v>
      </c>
      <c r="D129" s="7">
        <v>43593</v>
      </c>
    </row>
    <row r="130" spans="1:4" x14ac:dyDescent="0.2">
      <c r="A130" s="5">
        <f>YEAR(AgeAsOf[[#This Row],[Age As Of]])</f>
        <v>2019</v>
      </c>
      <c r="B130" s="5">
        <f>MONTH(AgeAsOf[[#This Row],[Age As Of]])</f>
        <v>5</v>
      </c>
      <c r="C130" s="5">
        <f>DAY(AgeAsOf[[#This Row],[Age As Of]])</f>
        <v>9</v>
      </c>
      <c r="D130" s="7">
        <v>43594</v>
      </c>
    </row>
    <row r="131" spans="1:4" x14ac:dyDescent="0.2">
      <c r="A131" s="5">
        <f>YEAR(AgeAsOf[[#This Row],[Age As Of]])</f>
        <v>2019</v>
      </c>
      <c r="B131" s="5">
        <f>MONTH(AgeAsOf[[#This Row],[Age As Of]])</f>
        <v>5</v>
      </c>
      <c r="C131" s="5">
        <f>DAY(AgeAsOf[[#This Row],[Age As Of]])</f>
        <v>10</v>
      </c>
      <c r="D131" s="7">
        <v>43595</v>
      </c>
    </row>
    <row r="132" spans="1:4" x14ac:dyDescent="0.2">
      <c r="A132" s="5">
        <f>YEAR(AgeAsOf[[#This Row],[Age As Of]])</f>
        <v>2019</v>
      </c>
      <c r="B132" s="5">
        <f>MONTH(AgeAsOf[[#This Row],[Age As Of]])</f>
        <v>5</v>
      </c>
      <c r="C132" s="5">
        <f>DAY(AgeAsOf[[#This Row],[Age As Of]])</f>
        <v>11</v>
      </c>
      <c r="D132" s="7">
        <v>43596</v>
      </c>
    </row>
    <row r="133" spans="1:4" x14ac:dyDescent="0.2">
      <c r="A133" s="5">
        <f>YEAR(AgeAsOf[[#This Row],[Age As Of]])</f>
        <v>2019</v>
      </c>
      <c r="B133" s="5">
        <f>MONTH(AgeAsOf[[#This Row],[Age As Of]])</f>
        <v>5</v>
      </c>
      <c r="C133" s="5">
        <f>DAY(AgeAsOf[[#This Row],[Age As Of]])</f>
        <v>12</v>
      </c>
      <c r="D133" s="7">
        <v>43597</v>
      </c>
    </row>
    <row r="134" spans="1:4" x14ac:dyDescent="0.2">
      <c r="A134" s="5">
        <f>YEAR(AgeAsOf[[#This Row],[Age As Of]])</f>
        <v>2019</v>
      </c>
      <c r="B134" s="5">
        <f>MONTH(AgeAsOf[[#This Row],[Age As Of]])</f>
        <v>5</v>
      </c>
      <c r="C134" s="5">
        <f>DAY(AgeAsOf[[#This Row],[Age As Of]])</f>
        <v>13</v>
      </c>
      <c r="D134" s="7">
        <v>43598</v>
      </c>
    </row>
    <row r="135" spans="1:4" x14ac:dyDescent="0.2">
      <c r="A135" s="5">
        <f>YEAR(AgeAsOf[[#This Row],[Age As Of]])</f>
        <v>2019</v>
      </c>
      <c r="B135" s="5">
        <f>MONTH(AgeAsOf[[#This Row],[Age As Of]])</f>
        <v>5</v>
      </c>
      <c r="C135" s="5">
        <f>DAY(AgeAsOf[[#This Row],[Age As Of]])</f>
        <v>14</v>
      </c>
      <c r="D135" s="7">
        <v>43599</v>
      </c>
    </row>
    <row r="136" spans="1:4" x14ac:dyDescent="0.2">
      <c r="A136" s="5">
        <f>YEAR(AgeAsOf[[#This Row],[Age As Of]])</f>
        <v>2019</v>
      </c>
      <c r="B136" s="5">
        <f>MONTH(AgeAsOf[[#This Row],[Age As Of]])</f>
        <v>5</v>
      </c>
      <c r="C136" s="5">
        <f>DAY(AgeAsOf[[#This Row],[Age As Of]])</f>
        <v>15</v>
      </c>
      <c r="D136" s="7">
        <v>43600</v>
      </c>
    </row>
    <row r="137" spans="1:4" x14ac:dyDescent="0.2">
      <c r="A137" s="5">
        <f>YEAR(AgeAsOf[[#This Row],[Age As Of]])</f>
        <v>2019</v>
      </c>
      <c r="B137" s="5">
        <f>MONTH(AgeAsOf[[#This Row],[Age As Of]])</f>
        <v>5</v>
      </c>
      <c r="C137" s="5">
        <f>DAY(AgeAsOf[[#This Row],[Age As Of]])</f>
        <v>16</v>
      </c>
      <c r="D137" s="7">
        <v>43601</v>
      </c>
    </row>
    <row r="138" spans="1:4" x14ac:dyDescent="0.2">
      <c r="A138" s="5">
        <f>YEAR(AgeAsOf[[#This Row],[Age As Of]])</f>
        <v>2019</v>
      </c>
      <c r="B138" s="5">
        <f>MONTH(AgeAsOf[[#This Row],[Age As Of]])</f>
        <v>5</v>
      </c>
      <c r="C138" s="5">
        <f>DAY(AgeAsOf[[#This Row],[Age As Of]])</f>
        <v>17</v>
      </c>
      <c r="D138" s="7">
        <v>43602</v>
      </c>
    </row>
    <row r="139" spans="1:4" x14ac:dyDescent="0.2">
      <c r="A139" s="5">
        <f>YEAR(AgeAsOf[[#This Row],[Age As Of]])</f>
        <v>2019</v>
      </c>
      <c r="B139" s="5">
        <f>MONTH(AgeAsOf[[#This Row],[Age As Of]])</f>
        <v>5</v>
      </c>
      <c r="C139" s="5">
        <f>DAY(AgeAsOf[[#This Row],[Age As Of]])</f>
        <v>18</v>
      </c>
      <c r="D139" s="7">
        <v>43603</v>
      </c>
    </row>
    <row r="140" spans="1:4" x14ac:dyDescent="0.2">
      <c r="A140" s="5">
        <f>YEAR(AgeAsOf[[#This Row],[Age As Of]])</f>
        <v>2019</v>
      </c>
      <c r="B140" s="5">
        <f>MONTH(AgeAsOf[[#This Row],[Age As Of]])</f>
        <v>5</v>
      </c>
      <c r="C140" s="5">
        <f>DAY(AgeAsOf[[#This Row],[Age As Of]])</f>
        <v>19</v>
      </c>
      <c r="D140" s="7">
        <v>43604</v>
      </c>
    </row>
    <row r="141" spans="1:4" x14ac:dyDescent="0.2">
      <c r="A141" s="5">
        <f>YEAR(AgeAsOf[[#This Row],[Age As Of]])</f>
        <v>2019</v>
      </c>
      <c r="B141" s="5">
        <f>MONTH(AgeAsOf[[#This Row],[Age As Of]])</f>
        <v>5</v>
      </c>
      <c r="C141" s="5">
        <f>DAY(AgeAsOf[[#This Row],[Age As Of]])</f>
        <v>20</v>
      </c>
      <c r="D141" s="7">
        <v>43605</v>
      </c>
    </row>
    <row r="142" spans="1:4" x14ac:dyDescent="0.2">
      <c r="A142" s="5">
        <f>YEAR(AgeAsOf[[#This Row],[Age As Of]])</f>
        <v>2019</v>
      </c>
      <c r="B142" s="5">
        <f>MONTH(AgeAsOf[[#This Row],[Age As Of]])</f>
        <v>5</v>
      </c>
      <c r="C142" s="5">
        <f>DAY(AgeAsOf[[#This Row],[Age As Of]])</f>
        <v>21</v>
      </c>
      <c r="D142" s="7">
        <v>43606</v>
      </c>
    </row>
    <row r="143" spans="1:4" x14ac:dyDescent="0.2">
      <c r="A143" s="5">
        <f>YEAR(AgeAsOf[[#This Row],[Age As Of]])</f>
        <v>2019</v>
      </c>
      <c r="B143" s="5">
        <f>MONTH(AgeAsOf[[#This Row],[Age As Of]])</f>
        <v>5</v>
      </c>
      <c r="C143" s="5">
        <f>DAY(AgeAsOf[[#This Row],[Age As Of]])</f>
        <v>22</v>
      </c>
      <c r="D143" s="7">
        <v>43607</v>
      </c>
    </row>
    <row r="144" spans="1:4" x14ac:dyDescent="0.2">
      <c r="A144" s="5">
        <f>YEAR(AgeAsOf[[#This Row],[Age As Of]])</f>
        <v>2019</v>
      </c>
      <c r="B144" s="5">
        <f>MONTH(AgeAsOf[[#This Row],[Age As Of]])</f>
        <v>5</v>
      </c>
      <c r="C144" s="5">
        <f>DAY(AgeAsOf[[#This Row],[Age As Of]])</f>
        <v>23</v>
      </c>
      <c r="D144" s="7">
        <v>43608</v>
      </c>
    </row>
    <row r="145" spans="1:4" x14ac:dyDescent="0.2">
      <c r="A145" s="5">
        <f>YEAR(AgeAsOf[[#This Row],[Age As Of]])</f>
        <v>2019</v>
      </c>
      <c r="B145" s="5">
        <f>MONTH(AgeAsOf[[#This Row],[Age As Of]])</f>
        <v>5</v>
      </c>
      <c r="C145" s="5">
        <f>DAY(AgeAsOf[[#This Row],[Age As Of]])</f>
        <v>24</v>
      </c>
      <c r="D145" s="7">
        <v>43609</v>
      </c>
    </row>
    <row r="146" spans="1:4" x14ac:dyDescent="0.2">
      <c r="A146" s="5">
        <f>YEAR(AgeAsOf[[#This Row],[Age As Of]])</f>
        <v>2019</v>
      </c>
      <c r="B146" s="5">
        <f>MONTH(AgeAsOf[[#This Row],[Age As Of]])</f>
        <v>5</v>
      </c>
      <c r="C146" s="5">
        <f>DAY(AgeAsOf[[#This Row],[Age As Of]])</f>
        <v>25</v>
      </c>
      <c r="D146" s="7">
        <v>43610</v>
      </c>
    </row>
    <row r="147" spans="1:4" x14ac:dyDescent="0.2">
      <c r="A147" s="5">
        <f>YEAR(AgeAsOf[[#This Row],[Age As Of]])</f>
        <v>2019</v>
      </c>
      <c r="B147" s="5">
        <f>MONTH(AgeAsOf[[#This Row],[Age As Of]])</f>
        <v>5</v>
      </c>
      <c r="C147" s="5">
        <f>DAY(AgeAsOf[[#This Row],[Age As Of]])</f>
        <v>26</v>
      </c>
      <c r="D147" s="7">
        <v>43611</v>
      </c>
    </row>
    <row r="148" spans="1:4" x14ac:dyDescent="0.2">
      <c r="A148" s="5">
        <f>YEAR(AgeAsOf[[#This Row],[Age As Of]])</f>
        <v>2019</v>
      </c>
      <c r="B148" s="5">
        <f>MONTH(AgeAsOf[[#This Row],[Age As Of]])</f>
        <v>5</v>
      </c>
      <c r="C148" s="5">
        <f>DAY(AgeAsOf[[#This Row],[Age As Of]])</f>
        <v>27</v>
      </c>
      <c r="D148" s="7">
        <v>43612</v>
      </c>
    </row>
    <row r="149" spans="1:4" x14ac:dyDescent="0.2">
      <c r="A149" s="5">
        <f>YEAR(AgeAsOf[[#This Row],[Age As Of]])</f>
        <v>2019</v>
      </c>
      <c r="B149" s="5">
        <f>MONTH(AgeAsOf[[#This Row],[Age As Of]])</f>
        <v>5</v>
      </c>
      <c r="C149" s="5">
        <f>DAY(AgeAsOf[[#This Row],[Age As Of]])</f>
        <v>28</v>
      </c>
      <c r="D149" s="7">
        <v>43613</v>
      </c>
    </row>
    <row r="150" spans="1:4" x14ac:dyDescent="0.2">
      <c r="A150" s="5">
        <f>YEAR(AgeAsOf[[#This Row],[Age As Of]])</f>
        <v>2019</v>
      </c>
      <c r="B150" s="5">
        <f>MONTH(AgeAsOf[[#This Row],[Age As Of]])</f>
        <v>5</v>
      </c>
      <c r="C150" s="5">
        <f>DAY(AgeAsOf[[#This Row],[Age As Of]])</f>
        <v>29</v>
      </c>
      <c r="D150" s="7">
        <v>43614</v>
      </c>
    </row>
    <row r="151" spans="1:4" x14ac:dyDescent="0.2">
      <c r="A151" s="5">
        <f>YEAR(AgeAsOf[[#This Row],[Age As Of]])</f>
        <v>2019</v>
      </c>
      <c r="B151" s="5">
        <f>MONTH(AgeAsOf[[#This Row],[Age As Of]])</f>
        <v>5</v>
      </c>
      <c r="C151" s="5">
        <f>DAY(AgeAsOf[[#This Row],[Age As Of]])</f>
        <v>30</v>
      </c>
      <c r="D151" s="7">
        <v>43615</v>
      </c>
    </row>
    <row r="152" spans="1:4" x14ac:dyDescent="0.2">
      <c r="A152" s="5">
        <f>YEAR(AgeAsOf[[#This Row],[Age As Of]])</f>
        <v>2019</v>
      </c>
      <c r="B152" s="5">
        <f>MONTH(AgeAsOf[[#This Row],[Age As Of]])</f>
        <v>5</v>
      </c>
      <c r="C152" s="5">
        <f>DAY(AgeAsOf[[#This Row],[Age As Of]])</f>
        <v>31</v>
      </c>
      <c r="D152" s="7">
        <v>43616</v>
      </c>
    </row>
    <row r="153" spans="1:4" x14ac:dyDescent="0.2">
      <c r="A153" s="5">
        <f>YEAR(AgeAsOf[[#This Row],[Age As Of]])</f>
        <v>2019</v>
      </c>
      <c r="B153" s="5">
        <f>MONTH(AgeAsOf[[#This Row],[Age As Of]])</f>
        <v>6</v>
      </c>
      <c r="C153" s="5">
        <f>DAY(AgeAsOf[[#This Row],[Age As Of]])</f>
        <v>1</v>
      </c>
      <c r="D153" s="7">
        <v>43617</v>
      </c>
    </row>
    <row r="154" spans="1:4" x14ac:dyDescent="0.2">
      <c r="A154" s="5">
        <f>YEAR(AgeAsOf[[#This Row],[Age As Of]])</f>
        <v>2019</v>
      </c>
      <c r="B154" s="5">
        <f>MONTH(AgeAsOf[[#This Row],[Age As Of]])</f>
        <v>6</v>
      </c>
      <c r="C154" s="5">
        <f>DAY(AgeAsOf[[#This Row],[Age As Of]])</f>
        <v>2</v>
      </c>
      <c r="D154" s="7">
        <v>43618</v>
      </c>
    </row>
    <row r="155" spans="1:4" x14ac:dyDescent="0.2">
      <c r="A155" s="5">
        <f>YEAR(AgeAsOf[[#This Row],[Age As Of]])</f>
        <v>2019</v>
      </c>
      <c r="B155" s="5">
        <f>MONTH(AgeAsOf[[#This Row],[Age As Of]])</f>
        <v>6</v>
      </c>
      <c r="C155" s="5">
        <f>DAY(AgeAsOf[[#This Row],[Age As Of]])</f>
        <v>3</v>
      </c>
      <c r="D155" s="7">
        <v>43619</v>
      </c>
    </row>
    <row r="156" spans="1:4" x14ac:dyDescent="0.2">
      <c r="A156" s="5">
        <f>YEAR(AgeAsOf[[#This Row],[Age As Of]])</f>
        <v>2019</v>
      </c>
      <c r="B156" s="5">
        <f>MONTH(AgeAsOf[[#This Row],[Age As Of]])</f>
        <v>6</v>
      </c>
      <c r="C156" s="5">
        <f>DAY(AgeAsOf[[#This Row],[Age As Of]])</f>
        <v>4</v>
      </c>
      <c r="D156" s="7">
        <v>43620</v>
      </c>
    </row>
    <row r="157" spans="1:4" x14ac:dyDescent="0.2">
      <c r="A157" s="5">
        <f>YEAR(AgeAsOf[[#This Row],[Age As Of]])</f>
        <v>2019</v>
      </c>
      <c r="B157" s="5">
        <f>MONTH(AgeAsOf[[#This Row],[Age As Of]])</f>
        <v>6</v>
      </c>
      <c r="C157" s="5">
        <f>DAY(AgeAsOf[[#This Row],[Age As Of]])</f>
        <v>5</v>
      </c>
      <c r="D157" s="7">
        <v>43621</v>
      </c>
    </row>
    <row r="158" spans="1:4" x14ac:dyDescent="0.2">
      <c r="A158" s="5">
        <f>YEAR(AgeAsOf[[#This Row],[Age As Of]])</f>
        <v>2019</v>
      </c>
      <c r="B158" s="5">
        <f>MONTH(AgeAsOf[[#This Row],[Age As Of]])</f>
        <v>6</v>
      </c>
      <c r="C158" s="5">
        <f>DAY(AgeAsOf[[#This Row],[Age As Of]])</f>
        <v>6</v>
      </c>
      <c r="D158" s="7">
        <v>43622</v>
      </c>
    </row>
    <row r="159" spans="1:4" x14ac:dyDescent="0.2">
      <c r="A159" s="5">
        <f>YEAR(AgeAsOf[[#This Row],[Age As Of]])</f>
        <v>2019</v>
      </c>
      <c r="B159" s="5">
        <f>MONTH(AgeAsOf[[#This Row],[Age As Of]])</f>
        <v>6</v>
      </c>
      <c r="C159" s="5">
        <f>DAY(AgeAsOf[[#This Row],[Age As Of]])</f>
        <v>7</v>
      </c>
      <c r="D159" s="7">
        <v>43623</v>
      </c>
    </row>
    <row r="160" spans="1:4" x14ac:dyDescent="0.2">
      <c r="A160" s="5">
        <f>YEAR(AgeAsOf[[#This Row],[Age As Of]])</f>
        <v>2019</v>
      </c>
      <c r="B160" s="5">
        <f>MONTH(AgeAsOf[[#This Row],[Age As Of]])</f>
        <v>6</v>
      </c>
      <c r="C160" s="5">
        <f>DAY(AgeAsOf[[#This Row],[Age As Of]])</f>
        <v>8</v>
      </c>
      <c r="D160" s="7">
        <v>43624</v>
      </c>
    </row>
    <row r="161" spans="1:4" x14ac:dyDescent="0.2">
      <c r="A161" s="5">
        <f>YEAR(AgeAsOf[[#This Row],[Age As Of]])</f>
        <v>2019</v>
      </c>
      <c r="B161" s="5">
        <f>MONTH(AgeAsOf[[#This Row],[Age As Of]])</f>
        <v>6</v>
      </c>
      <c r="C161" s="5">
        <f>DAY(AgeAsOf[[#This Row],[Age As Of]])</f>
        <v>9</v>
      </c>
      <c r="D161" s="7">
        <v>43625</v>
      </c>
    </row>
    <row r="162" spans="1:4" x14ac:dyDescent="0.2">
      <c r="A162" s="5">
        <f>YEAR(AgeAsOf[[#This Row],[Age As Of]])</f>
        <v>2019</v>
      </c>
      <c r="B162" s="5">
        <f>MONTH(AgeAsOf[[#This Row],[Age As Of]])</f>
        <v>6</v>
      </c>
      <c r="C162" s="5">
        <f>DAY(AgeAsOf[[#This Row],[Age As Of]])</f>
        <v>10</v>
      </c>
      <c r="D162" s="7">
        <v>43626</v>
      </c>
    </row>
    <row r="163" spans="1:4" x14ac:dyDescent="0.2">
      <c r="A163" s="5">
        <f>YEAR(AgeAsOf[[#This Row],[Age As Of]])</f>
        <v>2019</v>
      </c>
      <c r="B163" s="5">
        <f>MONTH(AgeAsOf[[#This Row],[Age As Of]])</f>
        <v>6</v>
      </c>
      <c r="C163" s="5">
        <f>DAY(AgeAsOf[[#This Row],[Age As Of]])</f>
        <v>11</v>
      </c>
      <c r="D163" s="7">
        <v>43627</v>
      </c>
    </row>
    <row r="164" spans="1:4" x14ac:dyDescent="0.2">
      <c r="A164" s="5">
        <f>YEAR(AgeAsOf[[#This Row],[Age As Of]])</f>
        <v>2019</v>
      </c>
      <c r="B164" s="5">
        <f>MONTH(AgeAsOf[[#This Row],[Age As Of]])</f>
        <v>6</v>
      </c>
      <c r="C164" s="5">
        <f>DAY(AgeAsOf[[#This Row],[Age As Of]])</f>
        <v>12</v>
      </c>
      <c r="D164" s="7">
        <v>43628</v>
      </c>
    </row>
    <row r="165" spans="1:4" x14ac:dyDescent="0.2">
      <c r="A165" s="5">
        <f>YEAR(AgeAsOf[[#This Row],[Age As Of]])</f>
        <v>2019</v>
      </c>
      <c r="B165" s="5">
        <f>MONTH(AgeAsOf[[#This Row],[Age As Of]])</f>
        <v>6</v>
      </c>
      <c r="C165" s="5">
        <f>DAY(AgeAsOf[[#This Row],[Age As Of]])</f>
        <v>13</v>
      </c>
      <c r="D165" s="7">
        <v>43629</v>
      </c>
    </row>
    <row r="166" spans="1:4" x14ac:dyDescent="0.2">
      <c r="A166" s="5">
        <f>YEAR(AgeAsOf[[#This Row],[Age As Of]])</f>
        <v>2019</v>
      </c>
      <c r="B166" s="5">
        <f>MONTH(AgeAsOf[[#This Row],[Age As Of]])</f>
        <v>6</v>
      </c>
      <c r="C166" s="5">
        <f>DAY(AgeAsOf[[#This Row],[Age As Of]])</f>
        <v>14</v>
      </c>
      <c r="D166" s="7">
        <v>43630</v>
      </c>
    </row>
    <row r="167" spans="1:4" x14ac:dyDescent="0.2">
      <c r="A167" s="5">
        <f>YEAR(AgeAsOf[[#This Row],[Age As Of]])</f>
        <v>2019</v>
      </c>
      <c r="B167" s="5">
        <f>MONTH(AgeAsOf[[#This Row],[Age As Of]])</f>
        <v>6</v>
      </c>
      <c r="C167" s="5">
        <f>DAY(AgeAsOf[[#This Row],[Age As Of]])</f>
        <v>15</v>
      </c>
      <c r="D167" s="7">
        <v>43631</v>
      </c>
    </row>
    <row r="168" spans="1:4" x14ac:dyDescent="0.2">
      <c r="A168" s="5">
        <f>YEAR(AgeAsOf[[#This Row],[Age As Of]])</f>
        <v>2019</v>
      </c>
      <c r="B168" s="5">
        <f>MONTH(AgeAsOf[[#This Row],[Age As Of]])</f>
        <v>6</v>
      </c>
      <c r="C168" s="5">
        <f>DAY(AgeAsOf[[#This Row],[Age As Of]])</f>
        <v>16</v>
      </c>
      <c r="D168" s="7">
        <v>43632</v>
      </c>
    </row>
    <row r="169" spans="1:4" x14ac:dyDescent="0.2">
      <c r="A169" s="5">
        <f>YEAR(AgeAsOf[[#This Row],[Age As Of]])</f>
        <v>2019</v>
      </c>
      <c r="B169" s="5">
        <f>MONTH(AgeAsOf[[#This Row],[Age As Of]])</f>
        <v>6</v>
      </c>
      <c r="C169" s="5">
        <f>DAY(AgeAsOf[[#This Row],[Age As Of]])</f>
        <v>17</v>
      </c>
      <c r="D169" s="7">
        <v>43633</v>
      </c>
    </row>
    <row r="170" spans="1:4" x14ac:dyDescent="0.2">
      <c r="A170" s="5">
        <f>YEAR(AgeAsOf[[#This Row],[Age As Of]])</f>
        <v>2019</v>
      </c>
      <c r="B170" s="5">
        <f>MONTH(AgeAsOf[[#This Row],[Age As Of]])</f>
        <v>6</v>
      </c>
      <c r="C170" s="5">
        <f>DAY(AgeAsOf[[#This Row],[Age As Of]])</f>
        <v>18</v>
      </c>
      <c r="D170" s="7">
        <v>43634</v>
      </c>
    </row>
    <row r="171" spans="1:4" x14ac:dyDescent="0.2">
      <c r="A171" s="5">
        <f>YEAR(AgeAsOf[[#This Row],[Age As Of]])</f>
        <v>2019</v>
      </c>
      <c r="B171" s="5">
        <f>MONTH(AgeAsOf[[#This Row],[Age As Of]])</f>
        <v>6</v>
      </c>
      <c r="C171" s="5">
        <f>DAY(AgeAsOf[[#This Row],[Age As Of]])</f>
        <v>19</v>
      </c>
      <c r="D171" s="7">
        <v>43635</v>
      </c>
    </row>
    <row r="172" spans="1:4" x14ac:dyDescent="0.2">
      <c r="A172" s="5">
        <f>YEAR(AgeAsOf[[#This Row],[Age As Of]])</f>
        <v>2019</v>
      </c>
      <c r="B172" s="5">
        <f>MONTH(AgeAsOf[[#This Row],[Age As Of]])</f>
        <v>6</v>
      </c>
      <c r="C172" s="5">
        <f>DAY(AgeAsOf[[#This Row],[Age As Of]])</f>
        <v>20</v>
      </c>
      <c r="D172" s="7">
        <v>43636</v>
      </c>
    </row>
    <row r="173" spans="1:4" x14ac:dyDescent="0.2">
      <c r="A173" s="5">
        <f>YEAR(AgeAsOf[[#This Row],[Age As Of]])</f>
        <v>2019</v>
      </c>
      <c r="B173" s="5">
        <f>MONTH(AgeAsOf[[#This Row],[Age As Of]])</f>
        <v>6</v>
      </c>
      <c r="C173" s="5">
        <f>DAY(AgeAsOf[[#This Row],[Age As Of]])</f>
        <v>21</v>
      </c>
      <c r="D173" s="7">
        <v>43637</v>
      </c>
    </row>
    <row r="174" spans="1:4" x14ac:dyDescent="0.2">
      <c r="A174" s="5">
        <f>YEAR(AgeAsOf[[#This Row],[Age As Of]])</f>
        <v>2019</v>
      </c>
      <c r="B174" s="5">
        <f>MONTH(AgeAsOf[[#This Row],[Age As Of]])</f>
        <v>6</v>
      </c>
      <c r="C174" s="5">
        <f>DAY(AgeAsOf[[#This Row],[Age As Of]])</f>
        <v>22</v>
      </c>
      <c r="D174" s="7">
        <v>43638</v>
      </c>
    </row>
    <row r="175" spans="1:4" x14ac:dyDescent="0.2">
      <c r="A175" s="5">
        <f>YEAR(AgeAsOf[[#This Row],[Age As Of]])</f>
        <v>2019</v>
      </c>
      <c r="B175" s="5">
        <f>MONTH(AgeAsOf[[#This Row],[Age As Of]])</f>
        <v>6</v>
      </c>
      <c r="C175" s="5">
        <f>DAY(AgeAsOf[[#This Row],[Age As Of]])</f>
        <v>23</v>
      </c>
      <c r="D175" s="7">
        <v>43639</v>
      </c>
    </row>
    <row r="176" spans="1:4" x14ac:dyDescent="0.2">
      <c r="A176" s="5">
        <f>YEAR(AgeAsOf[[#This Row],[Age As Of]])</f>
        <v>2019</v>
      </c>
      <c r="B176" s="5">
        <f>MONTH(AgeAsOf[[#This Row],[Age As Of]])</f>
        <v>6</v>
      </c>
      <c r="C176" s="5">
        <f>DAY(AgeAsOf[[#This Row],[Age As Of]])</f>
        <v>24</v>
      </c>
      <c r="D176" s="7">
        <v>43640</v>
      </c>
    </row>
    <row r="177" spans="1:4" x14ac:dyDescent="0.2">
      <c r="A177" s="5">
        <f>YEAR(AgeAsOf[[#This Row],[Age As Of]])</f>
        <v>2019</v>
      </c>
      <c r="B177" s="5">
        <f>MONTH(AgeAsOf[[#This Row],[Age As Of]])</f>
        <v>6</v>
      </c>
      <c r="C177" s="5">
        <f>DAY(AgeAsOf[[#This Row],[Age As Of]])</f>
        <v>25</v>
      </c>
      <c r="D177" s="7">
        <v>43641</v>
      </c>
    </row>
    <row r="178" spans="1:4" x14ac:dyDescent="0.2">
      <c r="A178" s="5">
        <f>YEAR(AgeAsOf[[#This Row],[Age As Of]])</f>
        <v>2019</v>
      </c>
      <c r="B178" s="5">
        <f>MONTH(AgeAsOf[[#This Row],[Age As Of]])</f>
        <v>6</v>
      </c>
      <c r="C178" s="5">
        <f>DAY(AgeAsOf[[#This Row],[Age As Of]])</f>
        <v>26</v>
      </c>
      <c r="D178" s="7">
        <v>43642</v>
      </c>
    </row>
    <row r="179" spans="1:4" x14ac:dyDescent="0.2">
      <c r="A179" s="5">
        <f>YEAR(AgeAsOf[[#This Row],[Age As Of]])</f>
        <v>2019</v>
      </c>
      <c r="B179" s="5">
        <f>MONTH(AgeAsOf[[#This Row],[Age As Of]])</f>
        <v>6</v>
      </c>
      <c r="C179" s="5">
        <f>DAY(AgeAsOf[[#This Row],[Age As Of]])</f>
        <v>27</v>
      </c>
      <c r="D179" s="7">
        <v>43643</v>
      </c>
    </row>
    <row r="180" spans="1:4" x14ac:dyDescent="0.2">
      <c r="A180" s="5">
        <f>YEAR(AgeAsOf[[#This Row],[Age As Of]])</f>
        <v>2019</v>
      </c>
      <c r="B180" s="5">
        <f>MONTH(AgeAsOf[[#This Row],[Age As Of]])</f>
        <v>6</v>
      </c>
      <c r="C180" s="5">
        <f>DAY(AgeAsOf[[#This Row],[Age As Of]])</f>
        <v>28</v>
      </c>
      <c r="D180" s="7">
        <v>43644</v>
      </c>
    </row>
    <row r="181" spans="1:4" x14ac:dyDescent="0.2">
      <c r="A181" s="5">
        <f>YEAR(AgeAsOf[[#This Row],[Age As Of]])</f>
        <v>2019</v>
      </c>
      <c r="B181" s="5">
        <f>MONTH(AgeAsOf[[#This Row],[Age As Of]])</f>
        <v>6</v>
      </c>
      <c r="C181" s="5">
        <f>DAY(AgeAsOf[[#This Row],[Age As Of]])</f>
        <v>29</v>
      </c>
      <c r="D181" s="7">
        <v>43645</v>
      </c>
    </row>
    <row r="182" spans="1:4" x14ac:dyDescent="0.2">
      <c r="A182" s="5">
        <f>YEAR(AgeAsOf[[#This Row],[Age As Of]])</f>
        <v>2019</v>
      </c>
      <c r="B182" s="5">
        <f>MONTH(AgeAsOf[[#This Row],[Age As Of]])</f>
        <v>6</v>
      </c>
      <c r="C182" s="5">
        <f>DAY(AgeAsOf[[#This Row],[Age As Of]])</f>
        <v>30</v>
      </c>
      <c r="D182" s="7">
        <v>43646</v>
      </c>
    </row>
    <row r="183" spans="1:4" x14ac:dyDescent="0.2">
      <c r="A183" s="5">
        <f>YEAR(AgeAsOf[[#This Row],[Age As Of]])</f>
        <v>2019</v>
      </c>
      <c r="B183" s="5">
        <f>MONTH(AgeAsOf[[#This Row],[Age As Of]])</f>
        <v>7</v>
      </c>
      <c r="C183" s="5">
        <f>DAY(AgeAsOf[[#This Row],[Age As Of]])</f>
        <v>1</v>
      </c>
      <c r="D183" s="7">
        <v>43647</v>
      </c>
    </row>
    <row r="184" spans="1:4" x14ac:dyDescent="0.2">
      <c r="A184" s="5">
        <f>YEAR(AgeAsOf[[#This Row],[Age As Of]])</f>
        <v>2019</v>
      </c>
      <c r="B184" s="5">
        <f>MONTH(AgeAsOf[[#This Row],[Age As Of]])</f>
        <v>7</v>
      </c>
      <c r="C184" s="5">
        <f>DAY(AgeAsOf[[#This Row],[Age As Of]])</f>
        <v>2</v>
      </c>
      <c r="D184" s="7">
        <v>43648</v>
      </c>
    </row>
    <row r="185" spans="1:4" x14ac:dyDescent="0.2">
      <c r="A185" s="5">
        <f>YEAR(AgeAsOf[[#This Row],[Age As Of]])</f>
        <v>2019</v>
      </c>
      <c r="B185" s="5">
        <f>MONTH(AgeAsOf[[#This Row],[Age As Of]])</f>
        <v>7</v>
      </c>
      <c r="C185" s="5">
        <f>DAY(AgeAsOf[[#This Row],[Age As Of]])</f>
        <v>3</v>
      </c>
      <c r="D185" s="7">
        <v>43649</v>
      </c>
    </row>
    <row r="186" spans="1:4" x14ac:dyDescent="0.2">
      <c r="A186" s="5">
        <f>YEAR(AgeAsOf[[#This Row],[Age As Of]])</f>
        <v>2019</v>
      </c>
      <c r="B186" s="5">
        <f>MONTH(AgeAsOf[[#This Row],[Age As Of]])</f>
        <v>7</v>
      </c>
      <c r="C186" s="5">
        <f>DAY(AgeAsOf[[#This Row],[Age As Of]])</f>
        <v>4</v>
      </c>
      <c r="D186" s="7">
        <v>43650</v>
      </c>
    </row>
    <row r="187" spans="1:4" x14ac:dyDescent="0.2">
      <c r="A187" s="5">
        <f>YEAR(AgeAsOf[[#This Row],[Age As Of]])</f>
        <v>2019</v>
      </c>
      <c r="B187" s="5">
        <f>MONTH(AgeAsOf[[#This Row],[Age As Of]])</f>
        <v>7</v>
      </c>
      <c r="C187" s="5">
        <f>DAY(AgeAsOf[[#This Row],[Age As Of]])</f>
        <v>5</v>
      </c>
      <c r="D187" s="7">
        <v>43651</v>
      </c>
    </row>
    <row r="188" spans="1:4" x14ac:dyDescent="0.2">
      <c r="A188" s="5">
        <f>YEAR(AgeAsOf[[#This Row],[Age As Of]])</f>
        <v>2019</v>
      </c>
      <c r="B188" s="5">
        <f>MONTH(AgeAsOf[[#This Row],[Age As Of]])</f>
        <v>7</v>
      </c>
      <c r="C188" s="5">
        <f>DAY(AgeAsOf[[#This Row],[Age As Of]])</f>
        <v>6</v>
      </c>
      <c r="D188" s="7">
        <v>43652</v>
      </c>
    </row>
    <row r="189" spans="1:4" x14ac:dyDescent="0.2">
      <c r="A189" s="5">
        <f>YEAR(AgeAsOf[[#This Row],[Age As Of]])</f>
        <v>2019</v>
      </c>
      <c r="B189" s="5">
        <f>MONTH(AgeAsOf[[#This Row],[Age As Of]])</f>
        <v>7</v>
      </c>
      <c r="C189" s="5">
        <f>DAY(AgeAsOf[[#This Row],[Age As Of]])</f>
        <v>7</v>
      </c>
      <c r="D189" s="7">
        <v>43653</v>
      </c>
    </row>
    <row r="190" spans="1:4" x14ac:dyDescent="0.2">
      <c r="A190" s="5">
        <f>YEAR(AgeAsOf[[#This Row],[Age As Of]])</f>
        <v>2019</v>
      </c>
      <c r="B190" s="5">
        <f>MONTH(AgeAsOf[[#This Row],[Age As Of]])</f>
        <v>7</v>
      </c>
      <c r="C190" s="5">
        <f>DAY(AgeAsOf[[#This Row],[Age As Of]])</f>
        <v>8</v>
      </c>
      <c r="D190" s="7">
        <v>43654</v>
      </c>
    </row>
    <row r="191" spans="1:4" x14ac:dyDescent="0.2">
      <c r="A191" s="5">
        <f>YEAR(AgeAsOf[[#This Row],[Age As Of]])</f>
        <v>2019</v>
      </c>
      <c r="B191" s="5">
        <f>MONTH(AgeAsOf[[#This Row],[Age As Of]])</f>
        <v>7</v>
      </c>
      <c r="C191" s="5">
        <f>DAY(AgeAsOf[[#This Row],[Age As Of]])</f>
        <v>9</v>
      </c>
      <c r="D191" s="7">
        <v>43655</v>
      </c>
    </row>
    <row r="192" spans="1:4" x14ac:dyDescent="0.2">
      <c r="A192" s="5">
        <f>YEAR(AgeAsOf[[#This Row],[Age As Of]])</f>
        <v>2019</v>
      </c>
      <c r="B192" s="5">
        <f>MONTH(AgeAsOf[[#This Row],[Age As Of]])</f>
        <v>7</v>
      </c>
      <c r="C192" s="5">
        <f>DAY(AgeAsOf[[#This Row],[Age As Of]])</f>
        <v>10</v>
      </c>
      <c r="D192" s="7">
        <v>43656</v>
      </c>
    </row>
    <row r="193" spans="1:4" x14ac:dyDescent="0.2">
      <c r="A193" s="5">
        <f>YEAR(AgeAsOf[[#This Row],[Age As Of]])</f>
        <v>2019</v>
      </c>
      <c r="B193" s="5">
        <f>MONTH(AgeAsOf[[#This Row],[Age As Of]])</f>
        <v>7</v>
      </c>
      <c r="C193" s="5">
        <f>DAY(AgeAsOf[[#This Row],[Age As Of]])</f>
        <v>11</v>
      </c>
      <c r="D193" s="7">
        <v>43657</v>
      </c>
    </row>
    <row r="194" spans="1:4" x14ac:dyDescent="0.2">
      <c r="A194" s="5">
        <f>YEAR(AgeAsOf[[#This Row],[Age As Of]])</f>
        <v>2019</v>
      </c>
      <c r="B194" s="5">
        <f>MONTH(AgeAsOf[[#This Row],[Age As Of]])</f>
        <v>7</v>
      </c>
      <c r="C194" s="5">
        <f>DAY(AgeAsOf[[#This Row],[Age As Of]])</f>
        <v>12</v>
      </c>
      <c r="D194" s="7">
        <v>43658</v>
      </c>
    </row>
    <row r="195" spans="1:4" x14ac:dyDescent="0.2">
      <c r="A195" s="5">
        <f>YEAR(AgeAsOf[[#This Row],[Age As Of]])</f>
        <v>2019</v>
      </c>
      <c r="B195" s="5">
        <f>MONTH(AgeAsOf[[#This Row],[Age As Of]])</f>
        <v>7</v>
      </c>
      <c r="C195" s="5">
        <f>DAY(AgeAsOf[[#This Row],[Age As Of]])</f>
        <v>13</v>
      </c>
      <c r="D195" s="7">
        <v>43659</v>
      </c>
    </row>
    <row r="196" spans="1:4" x14ac:dyDescent="0.2">
      <c r="A196" s="5">
        <f>YEAR(AgeAsOf[[#This Row],[Age As Of]])</f>
        <v>2019</v>
      </c>
      <c r="B196" s="5">
        <f>MONTH(AgeAsOf[[#This Row],[Age As Of]])</f>
        <v>7</v>
      </c>
      <c r="C196" s="5">
        <f>DAY(AgeAsOf[[#This Row],[Age As Of]])</f>
        <v>14</v>
      </c>
      <c r="D196" s="7">
        <v>43660</v>
      </c>
    </row>
    <row r="197" spans="1:4" x14ac:dyDescent="0.2">
      <c r="A197" s="5">
        <f>YEAR(AgeAsOf[[#This Row],[Age As Of]])</f>
        <v>2019</v>
      </c>
      <c r="B197" s="5">
        <f>MONTH(AgeAsOf[[#This Row],[Age As Of]])</f>
        <v>7</v>
      </c>
      <c r="C197" s="5">
        <f>DAY(AgeAsOf[[#This Row],[Age As Of]])</f>
        <v>15</v>
      </c>
      <c r="D197" s="7">
        <v>43661</v>
      </c>
    </row>
    <row r="198" spans="1:4" x14ac:dyDescent="0.2">
      <c r="A198" s="5">
        <f>YEAR(AgeAsOf[[#This Row],[Age As Of]])</f>
        <v>2019</v>
      </c>
      <c r="B198" s="5">
        <f>MONTH(AgeAsOf[[#This Row],[Age As Of]])</f>
        <v>7</v>
      </c>
      <c r="C198" s="5">
        <f>DAY(AgeAsOf[[#This Row],[Age As Of]])</f>
        <v>16</v>
      </c>
      <c r="D198" s="7">
        <v>43662</v>
      </c>
    </row>
    <row r="199" spans="1:4" x14ac:dyDescent="0.2">
      <c r="A199" s="5">
        <f>YEAR(AgeAsOf[[#This Row],[Age As Of]])</f>
        <v>2019</v>
      </c>
      <c r="B199" s="5">
        <f>MONTH(AgeAsOf[[#This Row],[Age As Of]])</f>
        <v>7</v>
      </c>
      <c r="C199" s="5">
        <f>DAY(AgeAsOf[[#This Row],[Age As Of]])</f>
        <v>17</v>
      </c>
      <c r="D199" s="7">
        <v>43663</v>
      </c>
    </row>
    <row r="200" spans="1:4" x14ac:dyDescent="0.2">
      <c r="A200" s="5">
        <f>YEAR(AgeAsOf[[#This Row],[Age As Of]])</f>
        <v>2019</v>
      </c>
      <c r="B200" s="5">
        <f>MONTH(AgeAsOf[[#This Row],[Age As Of]])</f>
        <v>7</v>
      </c>
      <c r="C200" s="5">
        <f>DAY(AgeAsOf[[#This Row],[Age As Of]])</f>
        <v>18</v>
      </c>
      <c r="D200" s="7">
        <v>43664</v>
      </c>
    </row>
    <row r="201" spans="1:4" x14ac:dyDescent="0.2">
      <c r="A201" s="5">
        <f>YEAR(AgeAsOf[[#This Row],[Age As Of]])</f>
        <v>2019</v>
      </c>
      <c r="B201" s="5">
        <f>MONTH(AgeAsOf[[#This Row],[Age As Of]])</f>
        <v>7</v>
      </c>
      <c r="C201" s="5">
        <f>DAY(AgeAsOf[[#This Row],[Age As Of]])</f>
        <v>19</v>
      </c>
      <c r="D201" s="7">
        <v>43665</v>
      </c>
    </row>
    <row r="202" spans="1:4" x14ac:dyDescent="0.2">
      <c r="A202" s="5">
        <f>YEAR(AgeAsOf[[#This Row],[Age As Of]])</f>
        <v>2019</v>
      </c>
      <c r="B202" s="5">
        <f>MONTH(AgeAsOf[[#This Row],[Age As Of]])</f>
        <v>7</v>
      </c>
      <c r="C202" s="5">
        <f>DAY(AgeAsOf[[#This Row],[Age As Of]])</f>
        <v>20</v>
      </c>
      <c r="D202" s="7">
        <v>43666</v>
      </c>
    </row>
    <row r="203" spans="1:4" x14ac:dyDescent="0.2">
      <c r="A203" s="5">
        <f>YEAR(AgeAsOf[[#This Row],[Age As Of]])</f>
        <v>2019</v>
      </c>
      <c r="B203" s="5">
        <f>MONTH(AgeAsOf[[#This Row],[Age As Of]])</f>
        <v>7</v>
      </c>
      <c r="C203" s="5">
        <f>DAY(AgeAsOf[[#This Row],[Age As Of]])</f>
        <v>21</v>
      </c>
      <c r="D203" s="7">
        <v>43667</v>
      </c>
    </row>
    <row r="204" spans="1:4" x14ac:dyDescent="0.2">
      <c r="A204" s="5">
        <f>YEAR(AgeAsOf[[#This Row],[Age As Of]])</f>
        <v>2019</v>
      </c>
      <c r="B204" s="5">
        <f>MONTH(AgeAsOf[[#This Row],[Age As Of]])</f>
        <v>7</v>
      </c>
      <c r="C204" s="5">
        <f>DAY(AgeAsOf[[#This Row],[Age As Of]])</f>
        <v>22</v>
      </c>
      <c r="D204" s="7">
        <v>43668</v>
      </c>
    </row>
    <row r="205" spans="1:4" x14ac:dyDescent="0.2">
      <c r="A205" s="5">
        <f>YEAR(AgeAsOf[[#This Row],[Age As Of]])</f>
        <v>2019</v>
      </c>
      <c r="B205" s="5">
        <f>MONTH(AgeAsOf[[#This Row],[Age As Of]])</f>
        <v>7</v>
      </c>
      <c r="C205" s="5">
        <f>DAY(AgeAsOf[[#This Row],[Age As Of]])</f>
        <v>23</v>
      </c>
      <c r="D205" s="7">
        <v>43669</v>
      </c>
    </row>
    <row r="206" spans="1:4" x14ac:dyDescent="0.2">
      <c r="A206" s="5">
        <f>YEAR(AgeAsOf[[#This Row],[Age As Of]])</f>
        <v>2019</v>
      </c>
      <c r="B206" s="5">
        <f>MONTH(AgeAsOf[[#This Row],[Age As Of]])</f>
        <v>7</v>
      </c>
      <c r="C206" s="5">
        <f>DAY(AgeAsOf[[#This Row],[Age As Of]])</f>
        <v>24</v>
      </c>
      <c r="D206" s="7">
        <v>43670</v>
      </c>
    </row>
    <row r="207" spans="1:4" x14ac:dyDescent="0.2">
      <c r="A207" s="5">
        <f>YEAR(AgeAsOf[[#This Row],[Age As Of]])</f>
        <v>2019</v>
      </c>
      <c r="B207" s="5">
        <f>MONTH(AgeAsOf[[#This Row],[Age As Of]])</f>
        <v>7</v>
      </c>
      <c r="C207" s="5">
        <f>DAY(AgeAsOf[[#This Row],[Age As Of]])</f>
        <v>25</v>
      </c>
      <c r="D207" s="7">
        <v>43671</v>
      </c>
    </row>
    <row r="208" spans="1:4" x14ac:dyDescent="0.2">
      <c r="A208" s="5">
        <f>YEAR(AgeAsOf[[#This Row],[Age As Of]])</f>
        <v>2019</v>
      </c>
      <c r="B208" s="5">
        <f>MONTH(AgeAsOf[[#This Row],[Age As Of]])</f>
        <v>7</v>
      </c>
      <c r="C208" s="5">
        <f>DAY(AgeAsOf[[#This Row],[Age As Of]])</f>
        <v>26</v>
      </c>
      <c r="D208" s="7">
        <v>43672</v>
      </c>
    </row>
    <row r="209" spans="1:4" x14ac:dyDescent="0.2">
      <c r="A209" s="5">
        <f>YEAR(AgeAsOf[[#This Row],[Age As Of]])</f>
        <v>2019</v>
      </c>
      <c r="B209" s="5">
        <f>MONTH(AgeAsOf[[#This Row],[Age As Of]])</f>
        <v>7</v>
      </c>
      <c r="C209" s="5">
        <f>DAY(AgeAsOf[[#This Row],[Age As Of]])</f>
        <v>27</v>
      </c>
      <c r="D209" s="7">
        <v>43673</v>
      </c>
    </row>
    <row r="210" spans="1:4" x14ac:dyDescent="0.2">
      <c r="A210" s="5">
        <f>YEAR(AgeAsOf[[#This Row],[Age As Of]])</f>
        <v>2019</v>
      </c>
      <c r="B210" s="5">
        <f>MONTH(AgeAsOf[[#This Row],[Age As Of]])</f>
        <v>7</v>
      </c>
      <c r="C210" s="5">
        <f>DAY(AgeAsOf[[#This Row],[Age As Of]])</f>
        <v>28</v>
      </c>
      <c r="D210" s="7">
        <v>43674</v>
      </c>
    </row>
    <row r="211" spans="1:4" x14ac:dyDescent="0.2">
      <c r="A211" s="5">
        <f>YEAR(AgeAsOf[[#This Row],[Age As Of]])</f>
        <v>2019</v>
      </c>
      <c r="B211" s="5">
        <f>MONTH(AgeAsOf[[#This Row],[Age As Of]])</f>
        <v>7</v>
      </c>
      <c r="C211" s="5">
        <f>DAY(AgeAsOf[[#This Row],[Age As Of]])</f>
        <v>29</v>
      </c>
      <c r="D211" s="7">
        <v>43675</v>
      </c>
    </row>
    <row r="212" spans="1:4" x14ac:dyDescent="0.2">
      <c r="A212" s="5">
        <f>YEAR(AgeAsOf[[#This Row],[Age As Of]])</f>
        <v>2019</v>
      </c>
      <c r="B212" s="5">
        <f>MONTH(AgeAsOf[[#This Row],[Age As Of]])</f>
        <v>7</v>
      </c>
      <c r="C212" s="5">
        <f>DAY(AgeAsOf[[#This Row],[Age As Of]])</f>
        <v>30</v>
      </c>
      <c r="D212" s="7">
        <v>43676</v>
      </c>
    </row>
    <row r="213" spans="1:4" x14ac:dyDescent="0.2">
      <c r="A213" s="5">
        <f>YEAR(AgeAsOf[[#This Row],[Age As Of]])</f>
        <v>2019</v>
      </c>
      <c r="B213" s="5">
        <f>MONTH(AgeAsOf[[#This Row],[Age As Of]])</f>
        <v>7</v>
      </c>
      <c r="C213" s="5">
        <f>DAY(AgeAsOf[[#This Row],[Age As Of]])</f>
        <v>31</v>
      </c>
      <c r="D213" s="7">
        <v>43677</v>
      </c>
    </row>
    <row r="214" spans="1:4" x14ac:dyDescent="0.2">
      <c r="A214" s="5">
        <f>YEAR(AgeAsOf[[#This Row],[Age As Of]])</f>
        <v>2019</v>
      </c>
      <c r="B214" s="5">
        <f>MONTH(AgeAsOf[[#This Row],[Age As Of]])</f>
        <v>8</v>
      </c>
      <c r="C214" s="5">
        <f>DAY(AgeAsOf[[#This Row],[Age As Of]])</f>
        <v>1</v>
      </c>
      <c r="D214" s="7">
        <v>43678</v>
      </c>
    </row>
    <row r="215" spans="1:4" x14ac:dyDescent="0.2">
      <c r="A215" s="5">
        <f>YEAR(AgeAsOf[[#This Row],[Age As Of]])</f>
        <v>2019</v>
      </c>
      <c r="B215" s="5">
        <f>MONTH(AgeAsOf[[#This Row],[Age As Of]])</f>
        <v>8</v>
      </c>
      <c r="C215" s="5">
        <f>DAY(AgeAsOf[[#This Row],[Age As Of]])</f>
        <v>2</v>
      </c>
      <c r="D215" s="7">
        <v>43679</v>
      </c>
    </row>
    <row r="216" spans="1:4" x14ac:dyDescent="0.2">
      <c r="A216" s="5">
        <f>YEAR(AgeAsOf[[#This Row],[Age As Of]])</f>
        <v>2019</v>
      </c>
      <c r="B216" s="5">
        <f>MONTH(AgeAsOf[[#This Row],[Age As Of]])</f>
        <v>8</v>
      </c>
      <c r="C216" s="5">
        <f>DAY(AgeAsOf[[#This Row],[Age As Of]])</f>
        <v>3</v>
      </c>
      <c r="D216" s="7">
        <v>43680</v>
      </c>
    </row>
    <row r="217" spans="1:4" x14ac:dyDescent="0.2">
      <c r="A217" s="5">
        <f>YEAR(AgeAsOf[[#This Row],[Age As Of]])</f>
        <v>2019</v>
      </c>
      <c r="B217" s="5">
        <f>MONTH(AgeAsOf[[#This Row],[Age As Of]])</f>
        <v>8</v>
      </c>
      <c r="C217" s="5">
        <f>DAY(AgeAsOf[[#This Row],[Age As Of]])</f>
        <v>4</v>
      </c>
      <c r="D217" s="7">
        <v>43681</v>
      </c>
    </row>
    <row r="218" spans="1:4" x14ac:dyDescent="0.2">
      <c r="A218" s="5">
        <f>YEAR(AgeAsOf[[#This Row],[Age As Of]])</f>
        <v>2019</v>
      </c>
      <c r="B218" s="5">
        <f>MONTH(AgeAsOf[[#This Row],[Age As Of]])</f>
        <v>8</v>
      </c>
      <c r="C218" s="5">
        <f>DAY(AgeAsOf[[#This Row],[Age As Of]])</f>
        <v>5</v>
      </c>
      <c r="D218" s="7">
        <v>43682</v>
      </c>
    </row>
    <row r="219" spans="1:4" x14ac:dyDescent="0.2">
      <c r="A219" s="5">
        <f>YEAR(AgeAsOf[[#This Row],[Age As Of]])</f>
        <v>2019</v>
      </c>
      <c r="B219" s="5">
        <f>MONTH(AgeAsOf[[#This Row],[Age As Of]])</f>
        <v>8</v>
      </c>
      <c r="C219" s="5">
        <f>DAY(AgeAsOf[[#This Row],[Age As Of]])</f>
        <v>6</v>
      </c>
      <c r="D219" s="7">
        <v>43683</v>
      </c>
    </row>
    <row r="220" spans="1:4" x14ac:dyDescent="0.2">
      <c r="A220" s="5">
        <f>YEAR(AgeAsOf[[#This Row],[Age As Of]])</f>
        <v>2019</v>
      </c>
      <c r="B220" s="5">
        <f>MONTH(AgeAsOf[[#This Row],[Age As Of]])</f>
        <v>8</v>
      </c>
      <c r="C220" s="5">
        <f>DAY(AgeAsOf[[#This Row],[Age As Of]])</f>
        <v>7</v>
      </c>
      <c r="D220" s="7">
        <v>43684</v>
      </c>
    </row>
    <row r="221" spans="1:4" x14ac:dyDescent="0.2">
      <c r="A221" s="5">
        <f>YEAR(AgeAsOf[[#This Row],[Age As Of]])</f>
        <v>2019</v>
      </c>
      <c r="B221" s="5">
        <f>MONTH(AgeAsOf[[#This Row],[Age As Of]])</f>
        <v>8</v>
      </c>
      <c r="C221" s="5">
        <f>DAY(AgeAsOf[[#This Row],[Age As Of]])</f>
        <v>8</v>
      </c>
      <c r="D221" s="7">
        <v>43685</v>
      </c>
    </row>
    <row r="222" spans="1:4" x14ac:dyDescent="0.2">
      <c r="A222" s="5">
        <f>YEAR(AgeAsOf[[#This Row],[Age As Of]])</f>
        <v>2019</v>
      </c>
      <c r="B222" s="5">
        <f>MONTH(AgeAsOf[[#This Row],[Age As Of]])</f>
        <v>8</v>
      </c>
      <c r="C222" s="5">
        <f>DAY(AgeAsOf[[#This Row],[Age As Of]])</f>
        <v>9</v>
      </c>
      <c r="D222" s="7">
        <v>43686</v>
      </c>
    </row>
    <row r="223" spans="1:4" x14ac:dyDescent="0.2">
      <c r="A223" s="5">
        <f>YEAR(AgeAsOf[[#This Row],[Age As Of]])</f>
        <v>2019</v>
      </c>
      <c r="B223" s="5">
        <f>MONTH(AgeAsOf[[#This Row],[Age As Of]])</f>
        <v>8</v>
      </c>
      <c r="C223" s="5">
        <f>DAY(AgeAsOf[[#This Row],[Age As Of]])</f>
        <v>10</v>
      </c>
      <c r="D223" s="7">
        <v>43687</v>
      </c>
    </row>
    <row r="224" spans="1:4" x14ac:dyDescent="0.2">
      <c r="A224" s="5">
        <f>YEAR(AgeAsOf[[#This Row],[Age As Of]])</f>
        <v>2019</v>
      </c>
      <c r="B224" s="5">
        <f>MONTH(AgeAsOf[[#This Row],[Age As Of]])</f>
        <v>8</v>
      </c>
      <c r="C224" s="5">
        <f>DAY(AgeAsOf[[#This Row],[Age As Of]])</f>
        <v>11</v>
      </c>
      <c r="D224" s="7">
        <v>43688</v>
      </c>
    </row>
    <row r="225" spans="1:4" x14ac:dyDescent="0.2">
      <c r="A225" s="5">
        <f>YEAR(AgeAsOf[[#This Row],[Age As Of]])</f>
        <v>2019</v>
      </c>
      <c r="B225" s="5">
        <f>MONTH(AgeAsOf[[#This Row],[Age As Of]])</f>
        <v>8</v>
      </c>
      <c r="C225" s="5">
        <f>DAY(AgeAsOf[[#This Row],[Age As Of]])</f>
        <v>12</v>
      </c>
      <c r="D225" s="7">
        <v>43689</v>
      </c>
    </row>
    <row r="226" spans="1:4" x14ac:dyDescent="0.2">
      <c r="A226" s="5">
        <f>YEAR(AgeAsOf[[#This Row],[Age As Of]])</f>
        <v>2019</v>
      </c>
      <c r="B226" s="5">
        <f>MONTH(AgeAsOf[[#This Row],[Age As Of]])</f>
        <v>8</v>
      </c>
      <c r="C226" s="5">
        <f>DAY(AgeAsOf[[#This Row],[Age As Of]])</f>
        <v>13</v>
      </c>
      <c r="D226" s="7">
        <v>43690</v>
      </c>
    </row>
    <row r="227" spans="1:4" x14ac:dyDescent="0.2">
      <c r="A227" s="5">
        <f>YEAR(AgeAsOf[[#This Row],[Age As Of]])</f>
        <v>2019</v>
      </c>
      <c r="B227" s="5">
        <f>MONTH(AgeAsOf[[#This Row],[Age As Of]])</f>
        <v>8</v>
      </c>
      <c r="C227" s="5">
        <f>DAY(AgeAsOf[[#This Row],[Age As Of]])</f>
        <v>14</v>
      </c>
      <c r="D227" s="7">
        <v>43691</v>
      </c>
    </row>
    <row r="228" spans="1:4" x14ac:dyDescent="0.2">
      <c r="A228" s="5">
        <f>YEAR(AgeAsOf[[#This Row],[Age As Of]])</f>
        <v>2019</v>
      </c>
      <c r="B228" s="5">
        <f>MONTH(AgeAsOf[[#This Row],[Age As Of]])</f>
        <v>8</v>
      </c>
      <c r="C228" s="5">
        <f>DAY(AgeAsOf[[#This Row],[Age As Of]])</f>
        <v>15</v>
      </c>
      <c r="D228" s="7">
        <v>43692</v>
      </c>
    </row>
    <row r="229" spans="1:4" x14ac:dyDescent="0.2">
      <c r="A229" s="5">
        <f>YEAR(AgeAsOf[[#This Row],[Age As Of]])</f>
        <v>2019</v>
      </c>
      <c r="B229" s="5">
        <f>MONTH(AgeAsOf[[#This Row],[Age As Of]])</f>
        <v>8</v>
      </c>
      <c r="C229" s="5">
        <f>DAY(AgeAsOf[[#This Row],[Age As Of]])</f>
        <v>16</v>
      </c>
      <c r="D229" s="7">
        <v>43693</v>
      </c>
    </row>
    <row r="230" spans="1:4" x14ac:dyDescent="0.2">
      <c r="A230" s="5">
        <f>YEAR(AgeAsOf[[#This Row],[Age As Of]])</f>
        <v>2019</v>
      </c>
      <c r="B230" s="5">
        <f>MONTH(AgeAsOf[[#This Row],[Age As Of]])</f>
        <v>8</v>
      </c>
      <c r="C230" s="5">
        <f>DAY(AgeAsOf[[#This Row],[Age As Of]])</f>
        <v>17</v>
      </c>
      <c r="D230" s="7">
        <v>43694</v>
      </c>
    </row>
    <row r="231" spans="1:4" x14ac:dyDescent="0.2">
      <c r="A231" s="5">
        <f>YEAR(AgeAsOf[[#This Row],[Age As Of]])</f>
        <v>2019</v>
      </c>
      <c r="B231" s="5">
        <f>MONTH(AgeAsOf[[#This Row],[Age As Of]])</f>
        <v>8</v>
      </c>
      <c r="C231" s="5">
        <f>DAY(AgeAsOf[[#This Row],[Age As Of]])</f>
        <v>18</v>
      </c>
      <c r="D231" s="7">
        <v>43695</v>
      </c>
    </row>
    <row r="232" spans="1:4" x14ac:dyDescent="0.2">
      <c r="A232" s="5">
        <f>YEAR(AgeAsOf[[#This Row],[Age As Of]])</f>
        <v>2019</v>
      </c>
      <c r="B232" s="5">
        <f>MONTH(AgeAsOf[[#This Row],[Age As Of]])</f>
        <v>8</v>
      </c>
      <c r="C232" s="5">
        <f>DAY(AgeAsOf[[#This Row],[Age As Of]])</f>
        <v>19</v>
      </c>
      <c r="D232" s="7">
        <v>43696</v>
      </c>
    </row>
    <row r="233" spans="1:4" x14ac:dyDescent="0.2">
      <c r="A233" s="5">
        <f>YEAR(AgeAsOf[[#This Row],[Age As Of]])</f>
        <v>2019</v>
      </c>
      <c r="B233" s="5">
        <f>MONTH(AgeAsOf[[#This Row],[Age As Of]])</f>
        <v>8</v>
      </c>
      <c r="C233" s="5">
        <f>DAY(AgeAsOf[[#This Row],[Age As Of]])</f>
        <v>20</v>
      </c>
      <c r="D233" s="7">
        <v>43697</v>
      </c>
    </row>
    <row r="234" spans="1:4" x14ac:dyDescent="0.2">
      <c r="A234" s="5">
        <f>YEAR(AgeAsOf[[#This Row],[Age As Of]])</f>
        <v>2019</v>
      </c>
      <c r="B234" s="5">
        <f>MONTH(AgeAsOf[[#This Row],[Age As Of]])</f>
        <v>8</v>
      </c>
      <c r="C234" s="5">
        <f>DAY(AgeAsOf[[#This Row],[Age As Of]])</f>
        <v>21</v>
      </c>
      <c r="D234" s="7">
        <v>43698</v>
      </c>
    </row>
    <row r="235" spans="1:4" x14ac:dyDescent="0.2">
      <c r="A235" s="5">
        <f>YEAR(AgeAsOf[[#This Row],[Age As Of]])</f>
        <v>2019</v>
      </c>
      <c r="B235" s="5">
        <f>MONTH(AgeAsOf[[#This Row],[Age As Of]])</f>
        <v>8</v>
      </c>
      <c r="C235" s="5">
        <f>DAY(AgeAsOf[[#This Row],[Age As Of]])</f>
        <v>22</v>
      </c>
      <c r="D235" s="7">
        <v>43699</v>
      </c>
    </row>
    <row r="236" spans="1:4" x14ac:dyDescent="0.2">
      <c r="A236" s="5">
        <f>YEAR(AgeAsOf[[#This Row],[Age As Of]])</f>
        <v>2019</v>
      </c>
      <c r="B236" s="5">
        <f>MONTH(AgeAsOf[[#This Row],[Age As Of]])</f>
        <v>8</v>
      </c>
      <c r="C236" s="5">
        <f>DAY(AgeAsOf[[#This Row],[Age As Of]])</f>
        <v>23</v>
      </c>
      <c r="D236" s="7">
        <v>43700</v>
      </c>
    </row>
    <row r="237" spans="1:4" x14ac:dyDescent="0.2">
      <c r="A237" s="5">
        <f>YEAR(AgeAsOf[[#This Row],[Age As Of]])</f>
        <v>2019</v>
      </c>
      <c r="B237" s="5">
        <f>MONTH(AgeAsOf[[#This Row],[Age As Of]])</f>
        <v>8</v>
      </c>
      <c r="C237" s="5">
        <f>DAY(AgeAsOf[[#This Row],[Age As Of]])</f>
        <v>24</v>
      </c>
      <c r="D237" s="7">
        <v>43701</v>
      </c>
    </row>
    <row r="238" spans="1:4" x14ac:dyDescent="0.2">
      <c r="A238" s="5">
        <f>YEAR(AgeAsOf[[#This Row],[Age As Of]])</f>
        <v>2019</v>
      </c>
      <c r="B238" s="5">
        <f>MONTH(AgeAsOf[[#This Row],[Age As Of]])</f>
        <v>8</v>
      </c>
      <c r="C238" s="5">
        <f>DAY(AgeAsOf[[#This Row],[Age As Of]])</f>
        <v>25</v>
      </c>
      <c r="D238" s="7">
        <v>43702</v>
      </c>
    </row>
    <row r="239" spans="1:4" x14ac:dyDescent="0.2">
      <c r="A239" s="5">
        <f>YEAR(AgeAsOf[[#This Row],[Age As Of]])</f>
        <v>2019</v>
      </c>
      <c r="B239" s="5">
        <f>MONTH(AgeAsOf[[#This Row],[Age As Of]])</f>
        <v>8</v>
      </c>
      <c r="C239" s="5">
        <f>DAY(AgeAsOf[[#This Row],[Age As Of]])</f>
        <v>26</v>
      </c>
      <c r="D239" s="7">
        <v>43703</v>
      </c>
    </row>
    <row r="240" spans="1:4" x14ac:dyDescent="0.2">
      <c r="A240" s="5">
        <f>YEAR(AgeAsOf[[#This Row],[Age As Of]])</f>
        <v>2019</v>
      </c>
      <c r="B240" s="5">
        <f>MONTH(AgeAsOf[[#This Row],[Age As Of]])</f>
        <v>8</v>
      </c>
      <c r="C240" s="5">
        <f>DAY(AgeAsOf[[#This Row],[Age As Of]])</f>
        <v>27</v>
      </c>
      <c r="D240" s="7">
        <v>43704</v>
      </c>
    </row>
    <row r="241" spans="1:4" x14ac:dyDescent="0.2">
      <c r="A241" s="5">
        <f>YEAR(AgeAsOf[[#This Row],[Age As Of]])</f>
        <v>2019</v>
      </c>
      <c r="B241" s="5">
        <f>MONTH(AgeAsOf[[#This Row],[Age As Of]])</f>
        <v>8</v>
      </c>
      <c r="C241" s="5">
        <f>DAY(AgeAsOf[[#This Row],[Age As Of]])</f>
        <v>28</v>
      </c>
      <c r="D241" s="7">
        <v>43705</v>
      </c>
    </row>
    <row r="242" spans="1:4" x14ac:dyDescent="0.2">
      <c r="A242" s="5">
        <f>YEAR(AgeAsOf[[#This Row],[Age As Of]])</f>
        <v>2019</v>
      </c>
      <c r="B242" s="5">
        <f>MONTH(AgeAsOf[[#This Row],[Age As Of]])</f>
        <v>8</v>
      </c>
      <c r="C242" s="5">
        <f>DAY(AgeAsOf[[#This Row],[Age As Of]])</f>
        <v>29</v>
      </c>
      <c r="D242" s="7">
        <v>43706</v>
      </c>
    </row>
    <row r="243" spans="1:4" x14ac:dyDescent="0.2">
      <c r="A243" s="5">
        <f>YEAR(AgeAsOf[[#This Row],[Age As Of]])</f>
        <v>2019</v>
      </c>
      <c r="B243" s="5">
        <f>MONTH(AgeAsOf[[#This Row],[Age As Of]])</f>
        <v>8</v>
      </c>
      <c r="C243" s="5">
        <f>DAY(AgeAsOf[[#This Row],[Age As Of]])</f>
        <v>30</v>
      </c>
      <c r="D243" s="7">
        <v>43707</v>
      </c>
    </row>
    <row r="244" spans="1:4" x14ac:dyDescent="0.2">
      <c r="A244" s="5">
        <f>YEAR(AgeAsOf[[#This Row],[Age As Of]])</f>
        <v>2019</v>
      </c>
      <c r="B244" s="5">
        <f>MONTH(AgeAsOf[[#This Row],[Age As Of]])</f>
        <v>8</v>
      </c>
      <c r="C244" s="5">
        <f>DAY(AgeAsOf[[#This Row],[Age As Of]])</f>
        <v>31</v>
      </c>
      <c r="D244" s="7">
        <v>43708</v>
      </c>
    </row>
    <row r="245" spans="1:4" x14ac:dyDescent="0.2">
      <c r="A245" s="5">
        <f>YEAR(AgeAsOf[[#This Row],[Age As Of]])</f>
        <v>2019</v>
      </c>
      <c r="B245" s="5">
        <f>MONTH(AgeAsOf[[#This Row],[Age As Of]])</f>
        <v>9</v>
      </c>
      <c r="C245" s="5">
        <f>DAY(AgeAsOf[[#This Row],[Age As Of]])</f>
        <v>1</v>
      </c>
      <c r="D245" s="7">
        <v>43709</v>
      </c>
    </row>
    <row r="246" spans="1:4" x14ac:dyDescent="0.2">
      <c r="A246" s="5">
        <f>YEAR(AgeAsOf[[#This Row],[Age As Of]])</f>
        <v>2019</v>
      </c>
      <c r="B246" s="5">
        <f>MONTH(AgeAsOf[[#This Row],[Age As Of]])</f>
        <v>9</v>
      </c>
      <c r="C246" s="5">
        <f>DAY(AgeAsOf[[#This Row],[Age As Of]])</f>
        <v>2</v>
      </c>
      <c r="D246" s="7">
        <v>43710</v>
      </c>
    </row>
    <row r="247" spans="1:4" x14ac:dyDescent="0.2">
      <c r="A247" s="5">
        <f>YEAR(AgeAsOf[[#This Row],[Age As Of]])</f>
        <v>2019</v>
      </c>
      <c r="B247" s="5">
        <f>MONTH(AgeAsOf[[#This Row],[Age As Of]])</f>
        <v>9</v>
      </c>
      <c r="C247" s="5">
        <f>DAY(AgeAsOf[[#This Row],[Age As Of]])</f>
        <v>3</v>
      </c>
      <c r="D247" s="7">
        <v>43711</v>
      </c>
    </row>
    <row r="248" spans="1:4" x14ac:dyDescent="0.2">
      <c r="A248" s="5">
        <f>YEAR(AgeAsOf[[#This Row],[Age As Of]])</f>
        <v>2019</v>
      </c>
      <c r="B248" s="5">
        <f>MONTH(AgeAsOf[[#This Row],[Age As Of]])</f>
        <v>9</v>
      </c>
      <c r="C248" s="5">
        <f>DAY(AgeAsOf[[#This Row],[Age As Of]])</f>
        <v>4</v>
      </c>
      <c r="D248" s="7">
        <v>43712</v>
      </c>
    </row>
    <row r="249" spans="1:4" x14ac:dyDescent="0.2">
      <c r="A249" s="5">
        <f>YEAR(AgeAsOf[[#This Row],[Age As Of]])</f>
        <v>2019</v>
      </c>
      <c r="B249" s="5">
        <f>MONTH(AgeAsOf[[#This Row],[Age As Of]])</f>
        <v>9</v>
      </c>
      <c r="C249" s="5">
        <f>DAY(AgeAsOf[[#This Row],[Age As Of]])</f>
        <v>5</v>
      </c>
      <c r="D249" s="7">
        <v>43713</v>
      </c>
    </row>
    <row r="250" spans="1:4" x14ac:dyDescent="0.2">
      <c r="A250" s="5">
        <f>YEAR(AgeAsOf[[#This Row],[Age As Of]])</f>
        <v>2019</v>
      </c>
      <c r="B250" s="5">
        <f>MONTH(AgeAsOf[[#This Row],[Age As Of]])</f>
        <v>9</v>
      </c>
      <c r="C250" s="5">
        <f>DAY(AgeAsOf[[#This Row],[Age As Of]])</f>
        <v>6</v>
      </c>
      <c r="D250" s="7">
        <v>43714</v>
      </c>
    </row>
    <row r="251" spans="1:4" x14ac:dyDescent="0.2">
      <c r="A251" s="5">
        <f>YEAR(AgeAsOf[[#This Row],[Age As Of]])</f>
        <v>2019</v>
      </c>
      <c r="B251" s="5">
        <f>MONTH(AgeAsOf[[#This Row],[Age As Of]])</f>
        <v>9</v>
      </c>
      <c r="C251" s="5">
        <f>DAY(AgeAsOf[[#This Row],[Age As Of]])</f>
        <v>7</v>
      </c>
      <c r="D251" s="7">
        <v>43715</v>
      </c>
    </row>
    <row r="252" spans="1:4" x14ac:dyDescent="0.2">
      <c r="A252" s="5">
        <f>YEAR(AgeAsOf[[#This Row],[Age As Of]])</f>
        <v>2019</v>
      </c>
      <c r="B252" s="5">
        <f>MONTH(AgeAsOf[[#This Row],[Age As Of]])</f>
        <v>9</v>
      </c>
      <c r="C252" s="5">
        <f>DAY(AgeAsOf[[#This Row],[Age As Of]])</f>
        <v>8</v>
      </c>
      <c r="D252" s="7">
        <v>43716</v>
      </c>
    </row>
    <row r="253" spans="1:4" x14ac:dyDescent="0.2">
      <c r="A253" s="5">
        <f>YEAR(AgeAsOf[[#This Row],[Age As Of]])</f>
        <v>2019</v>
      </c>
      <c r="B253" s="5">
        <f>MONTH(AgeAsOf[[#This Row],[Age As Of]])</f>
        <v>9</v>
      </c>
      <c r="C253" s="5">
        <f>DAY(AgeAsOf[[#This Row],[Age As Of]])</f>
        <v>9</v>
      </c>
      <c r="D253" s="7">
        <v>43717</v>
      </c>
    </row>
    <row r="254" spans="1:4" x14ac:dyDescent="0.2">
      <c r="A254" s="5">
        <f>YEAR(AgeAsOf[[#This Row],[Age As Of]])</f>
        <v>2019</v>
      </c>
      <c r="B254" s="5">
        <f>MONTH(AgeAsOf[[#This Row],[Age As Of]])</f>
        <v>9</v>
      </c>
      <c r="C254" s="5">
        <f>DAY(AgeAsOf[[#This Row],[Age As Of]])</f>
        <v>10</v>
      </c>
      <c r="D254" s="7">
        <v>43718</v>
      </c>
    </row>
    <row r="255" spans="1:4" x14ac:dyDescent="0.2">
      <c r="A255" s="5">
        <f>YEAR(AgeAsOf[[#This Row],[Age As Of]])</f>
        <v>2019</v>
      </c>
      <c r="B255" s="5">
        <f>MONTH(AgeAsOf[[#This Row],[Age As Of]])</f>
        <v>9</v>
      </c>
      <c r="C255" s="5">
        <f>DAY(AgeAsOf[[#This Row],[Age As Of]])</f>
        <v>11</v>
      </c>
      <c r="D255" s="7">
        <v>43719</v>
      </c>
    </row>
    <row r="256" spans="1:4" x14ac:dyDescent="0.2">
      <c r="A256" s="5">
        <f>YEAR(AgeAsOf[[#This Row],[Age As Of]])</f>
        <v>2019</v>
      </c>
      <c r="B256" s="5">
        <f>MONTH(AgeAsOf[[#This Row],[Age As Of]])</f>
        <v>9</v>
      </c>
      <c r="C256" s="5">
        <f>DAY(AgeAsOf[[#This Row],[Age As Of]])</f>
        <v>12</v>
      </c>
      <c r="D256" s="7">
        <v>43720</v>
      </c>
    </row>
    <row r="257" spans="1:4" x14ac:dyDescent="0.2">
      <c r="A257" s="5">
        <f>YEAR(AgeAsOf[[#This Row],[Age As Of]])</f>
        <v>2019</v>
      </c>
      <c r="B257" s="5">
        <f>MONTH(AgeAsOf[[#This Row],[Age As Of]])</f>
        <v>9</v>
      </c>
      <c r="C257" s="5">
        <f>DAY(AgeAsOf[[#This Row],[Age As Of]])</f>
        <v>13</v>
      </c>
      <c r="D257" s="7">
        <v>43721</v>
      </c>
    </row>
    <row r="258" spans="1:4" x14ac:dyDescent="0.2">
      <c r="A258" s="5">
        <f>YEAR(AgeAsOf[[#This Row],[Age As Of]])</f>
        <v>2019</v>
      </c>
      <c r="B258" s="5">
        <f>MONTH(AgeAsOf[[#This Row],[Age As Of]])</f>
        <v>9</v>
      </c>
      <c r="C258" s="5">
        <f>DAY(AgeAsOf[[#This Row],[Age As Of]])</f>
        <v>14</v>
      </c>
      <c r="D258" s="7">
        <v>43722</v>
      </c>
    </row>
    <row r="259" spans="1:4" x14ac:dyDescent="0.2">
      <c r="A259" s="5">
        <f>YEAR(AgeAsOf[[#This Row],[Age As Of]])</f>
        <v>2019</v>
      </c>
      <c r="B259" s="5">
        <f>MONTH(AgeAsOf[[#This Row],[Age As Of]])</f>
        <v>9</v>
      </c>
      <c r="C259" s="5">
        <f>DAY(AgeAsOf[[#This Row],[Age As Of]])</f>
        <v>15</v>
      </c>
      <c r="D259" s="7">
        <v>43723</v>
      </c>
    </row>
    <row r="260" spans="1:4" x14ac:dyDescent="0.2">
      <c r="A260" s="5">
        <f>YEAR(AgeAsOf[[#This Row],[Age As Of]])</f>
        <v>2019</v>
      </c>
      <c r="B260" s="5">
        <f>MONTH(AgeAsOf[[#This Row],[Age As Of]])</f>
        <v>9</v>
      </c>
      <c r="C260" s="5">
        <f>DAY(AgeAsOf[[#This Row],[Age As Of]])</f>
        <v>16</v>
      </c>
      <c r="D260" s="7">
        <v>43724</v>
      </c>
    </row>
    <row r="261" spans="1:4" x14ac:dyDescent="0.2">
      <c r="A261" s="5">
        <f>YEAR(AgeAsOf[[#This Row],[Age As Of]])</f>
        <v>2019</v>
      </c>
      <c r="B261" s="5">
        <f>MONTH(AgeAsOf[[#This Row],[Age As Of]])</f>
        <v>9</v>
      </c>
      <c r="C261" s="5">
        <f>DAY(AgeAsOf[[#This Row],[Age As Of]])</f>
        <v>17</v>
      </c>
      <c r="D261" s="7">
        <v>43725</v>
      </c>
    </row>
    <row r="262" spans="1:4" x14ac:dyDescent="0.2">
      <c r="A262" s="5">
        <f>YEAR(AgeAsOf[[#This Row],[Age As Of]])</f>
        <v>2019</v>
      </c>
      <c r="B262" s="5">
        <f>MONTH(AgeAsOf[[#This Row],[Age As Of]])</f>
        <v>9</v>
      </c>
      <c r="C262" s="5">
        <f>DAY(AgeAsOf[[#This Row],[Age As Of]])</f>
        <v>18</v>
      </c>
      <c r="D262" s="7">
        <v>43726</v>
      </c>
    </row>
    <row r="263" spans="1:4" x14ac:dyDescent="0.2">
      <c r="A263" s="5">
        <f>YEAR(AgeAsOf[[#This Row],[Age As Of]])</f>
        <v>2019</v>
      </c>
      <c r="B263" s="5">
        <f>MONTH(AgeAsOf[[#This Row],[Age As Of]])</f>
        <v>9</v>
      </c>
      <c r="C263" s="5">
        <f>DAY(AgeAsOf[[#This Row],[Age As Of]])</f>
        <v>19</v>
      </c>
      <c r="D263" s="7">
        <v>43727</v>
      </c>
    </row>
    <row r="264" spans="1:4" x14ac:dyDescent="0.2">
      <c r="A264" s="5">
        <f>YEAR(AgeAsOf[[#This Row],[Age As Of]])</f>
        <v>2019</v>
      </c>
      <c r="B264" s="5">
        <f>MONTH(AgeAsOf[[#This Row],[Age As Of]])</f>
        <v>9</v>
      </c>
      <c r="C264" s="5">
        <f>DAY(AgeAsOf[[#This Row],[Age As Of]])</f>
        <v>20</v>
      </c>
      <c r="D264" s="7">
        <v>43728</v>
      </c>
    </row>
    <row r="265" spans="1:4" x14ac:dyDescent="0.2">
      <c r="A265" s="5">
        <f>YEAR(AgeAsOf[[#This Row],[Age As Of]])</f>
        <v>2019</v>
      </c>
      <c r="B265" s="5">
        <f>MONTH(AgeAsOf[[#This Row],[Age As Of]])</f>
        <v>9</v>
      </c>
      <c r="C265" s="5">
        <f>DAY(AgeAsOf[[#This Row],[Age As Of]])</f>
        <v>21</v>
      </c>
      <c r="D265" s="7">
        <v>43729</v>
      </c>
    </row>
    <row r="266" spans="1:4" x14ac:dyDescent="0.2">
      <c r="A266" s="5">
        <f>YEAR(AgeAsOf[[#This Row],[Age As Of]])</f>
        <v>2019</v>
      </c>
      <c r="B266" s="5">
        <f>MONTH(AgeAsOf[[#This Row],[Age As Of]])</f>
        <v>9</v>
      </c>
      <c r="C266" s="5">
        <f>DAY(AgeAsOf[[#This Row],[Age As Of]])</f>
        <v>22</v>
      </c>
      <c r="D266" s="7">
        <v>43730</v>
      </c>
    </row>
    <row r="267" spans="1:4" x14ac:dyDescent="0.2">
      <c r="A267" s="5">
        <f>YEAR(AgeAsOf[[#This Row],[Age As Of]])</f>
        <v>2019</v>
      </c>
      <c r="B267" s="5">
        <f>MONTH(AgeAsOf[[#This Row],[Age As Of]])</f>
        <v>9</v>
      </c>
      <c r="C267" s="5">
        <f>DAY(AgeAsOf[[#This Row],[Age As Of]])</f>
        <v>23</v>
      </c>
      <c r="D267" s="7">
        <v>43731</v>
      </c>
    </row>
    <row r="268" spans="1:4" x14ac:dyDescent="0.2">
      <c r="A268" s="5">
        <f>YEAR(AgeAsOf[[#This Row],[Age As Of]])</f>
        <v>2019</v>
      </c>
      <c r="B268" s="5">
        <f>MONTH(AgeAsOf[[#This Row],[Age As Of]])</f>
        <v>9</v>
      </c>
      <c r="C268" s="5">
        <f>DAY(AgeAsOf[[#This Row],[Age As Of]])</f>
        <v>24</v>
      </c>
      <c r="D268" s="7">
        <v>43732</v>
      </c>
    </row>
    <row r="269" spans="1:4" x14ac:dyDescent="0.2">
      <c r="A269" s="5">
        <f>YEAR(AgeAsOf[[#This Row],[Age As Of]])</f>
        <v>2019</v>
      </c>
      <c r="B269" s="5">
        <f>MONTH(AgeAsOf[[#This Row],[Age As Of]])</f>
        <v>9</v>
      </c>
      <c r="C269" s="5">
        <f>DAY(AgeAsOf[[#This Row],[Age As Of]])</f>
        <v>25</v>
      </c>
      <c r="D269" s="7">
        <v>43733</v>
      </c>
    </row>
    <row r="270" spans="1:4" x14ac:dyDescent="0.2">
      <c r="A270" s="5">
        <f>YEAR(AgeAsOf[[#This Row],[Age As Of]])</f>
        <v>2019</v>
      </c>
      <c r="B270" s="5">
        <f>MONTH(AgeAsOf[[#This Row],[Age As Of]])</f>
        <v>9</v>
      </c>
      <c r="C270" s="5">
        <f>DAY(AgeAsOf[[#This Row],[Age As Of]])</f>
        <v>26</v>
      </c>
      <c r="D270" s="7">
        <v>43734</v>
      </c>
    </row>
    <row r="271" spans="1:4" x14ac:dyDescent="0.2">
      <c r="A271" s="5">
        <f>YEAR(AgeAsOf[[#This Row],[Age As Of]])</f>
        <v>2019</v>
      </c>
      <c r="B271" s="5">
        <f>MONTH(AgeAsOf[[#This Row],[Age As Of]])</f>
        <v>9</v>
      </c>
      <c r="C271" s="5">
        <f>DAY(AgeAsOf[[#This Row],[Age As Of]])</f>
        <v>27</v>
      </c>
      <c r="D271" s="7">
        <v>43735</v>
      </c>
    </row>
    <row r="272" spans="1:4" x14ac:dyDescent="0.2">
      <c r="A272" s="5">
        <f>YEAR(AgeAsOf[[#This Row],[Age As Of]])</f>
        <v>2019</v>
      </c>
      <c r="B272" s="5">
        <f>MONTH(AgeAsOf[[#This Row],[Age As Of]])</f>
        <v>9</v>
      </c>
      <c r="C272" s="5">
        <f>DAY(AgeAsOf[[#This Row],[Age As Of]])</f>
        <v>28</v>
      </c>
      <c r="D272" s="7">
        <v>43736</v>
      </c>
    </row>
    <row r="273" spans="1:4" x14ac:dyDescent="0.2">
      <c r="A273" s="5">
        <f>YEAR(AgeAsOf[[#This Row],[Age As Of]])</f>
        <v>2019</v>
      </c>
      <c r="B273" s="5">
        <f>MONTH(AgeAsOf[[#This Row],[Age As Of]])</f>
        <v>9</v>
      </c>
      <c r="C273" s="5">
        <f>DAY(AgeAsOf[[#This Row],[Age As Of]])</f>
        <v>29</v>
      </c>
      <c r="D273" s="7">
        <v>43737</v>
      </c>
    </row>
    <row r="274" spans="1:4" x14ac:dyDescent="0.2">
      <c r="A274" s="5">
        <f>YEAR(AgeAsOf[[#This Row],[Age As Of]])</f>
        <v>2019</v>
      </c>
      <c r="B274" s="5">
        <f>MONTH(AgeAsOf[[#This Row],[Age As Of]])</f>
        <v>9</v>
      </c>
      <c r="C274" s="5">
        <f>DAY(AgeAsOf[[#This Row],[Age As Of]])</f>
        <v>30</v>
      </c>
      <c r="D274" s="7">
        <v>43738</v>
      </c>
    </row>
    <row r="275" spans="1:4" x14ac:dyDescent="0.2">
      <c r="A275" s="5">
        <f>YEAR(AgeAsOf[[#This Row],[Age As Of]])</f>
        <v>2019</v>
      </c>
      <c r="B275" s="5">
        <f>MONTH(AgeAsOf[[#This Row],[Age As Of]])</f>
        <v>10</v>
      </c>
      <c r="C275" s="5">
        <f>DAY(AgeAsOf[[#This Row],[Age As Of]])</f>
        <v>1</v>
      </c>
      <c r="D275" s="7">
        <v>43739</v>
      </c>
    </row>
    <row r="276" spans="1:4" x14ac:dyDescent="0.2">
      <c r="A276" s="5">
        <f>YEAR(AgeAsOf[[#This Row],[Age As Of]])</f>
        <v>2019</v>
      </c>
      <c r="B276" s="5">
        <f>MONTH(AgeAsOf[[#This Row],[Age As Of]])</f>
        <v>10</v>
      </c>
      <c r="C276" s="5">
        <f>DAY(AgeAsOf[[#This Row],[Age As Of]])</f>
        <v>2</v>
      </c>
      <c r="D276" s="7">
        <v>43740</v>
      </c>
    </row>
    <row r="277" spans="1:4" x14ac:dyDescent="0.2">
      <c r="A277" s="5">
        <f>YEAR(AgeAsOf[[#This Row],[Age As Of]])</f>
        <v>2019</v>
      </c>
      <c r="B277" s="5">
        <f>MONTH(AgeAsOf[[#This Row],[Age As Of]])</f>
        <v>10</v>
      </c>
      <c r="C277" s="5">
        <f>DAY(AgeAsOf[[#This Row],[Age As Of]])</f>
        <v>3</v>
      </c>
      <c r="D277" s="7">
        <v>43741</v>
      </c>
    </row>
    <row r="278" spans="1:4" x14ac:dyDescent="0.2">
      <c r="A278" s="5">
        <f>YEAR(AgeAsOf[[#This Row],[Age As Of]])</f>
        <v>2019</v>
      </c>
      <c r="B278" s="5">
        <f>MONTH(AgeAsOf[[#This Row],[Age As Of]])</f>
        <v>10</v>
      </c>
      <c r="C278" s="5">
        <f>DAY(AgeAsOf[[#This Row],[Age As Of]])</f>
        <v>4</v>
      </c>
      <c r="D278" s="7">
        <v>43742</v>
      </c>
    </row>
    <row r="279" spans="1:4" x14ac:dyDescent="0.2">
      <c r="A279" s="5">
        <f>YEAR(AgeAsOf[[#This Row],[Age As Of]])</f>
        <v>2019</v>
      </c>
      <c r="B279" s="5">
        <f>MONTH(AgeAsOf[[#This Row],[Age As Of]])</f>
        <v>10</v>
      </c>
      <c r="C279" s="5">
        <f>DAY(AgeAsOf[[#This Row],[Age As Of]])</f>
        <v>5</v>
      </c>
      <c r="D279" s="7">
        <v>43743</v>
      </c>
    </row>
    <row r="280" spans="1:4" x14ac:dyDescent="0.2">
      <c r="A280" s="5">
        <f>YEAR(AgeAsOf[[#This Row],[Age As Of]])</f>
        <v>2019</v>
      </c>
      <c r="B280" s="5">
        <f>MONTH(AgeAsOf[[#This Row],[Age As Of]])</f>
        <v>10</v>
      </c>
      <c r="C280" s="5">
        <f>DAY(AgeAsOf[[#This Row],[Age As Of]])</f>
        <v>6</v>
      </c>
      <c r="D280" s="7">
        <v>43744</v>
      </c>
    </row>
    <row r="281" spans="1:4" x14ac:dyDescent="0.2">
      <c r="A281" s="5">
        <f>YEAR(AgeAsOf[[#This Row],[Age As Of]])</f>
        <v>2019</v>
      </c>
      <c r="B281" s="5">
        <f>MONTH(AgeAsOf[[#This Row],[Age As Of]])</f>
        <v>10</v>
      </c>
      <c r="C281" s="5">
        <f>DAY(AgeAsOf[[#This Row],[Age As Of]])</f>
        <v>7</v>
      </c>
      <c r="D281" s="7">
        <v>43745</v>
      </c>
    </row>
    <row r="282" spans="1:4" x14ac:dyDescent="0.2">
      <c r="A282" s="5">
        <f>YEAR(AgeAsOf[[#This Row],[Age As Of]])</f>
        <v>2019</v>
      </c>
      <c r="B282" s="5">
        <f>MONTH(AgeAsOf[[#This Row],[Age As Of]])</f>
        <v>10</v>
      </c>
      <c r="C282" s="5">
        <f>DAY(AgeAsOf[[#This Row],[Age As Of]])</f>
        <v>8</v>
      </c>
      <c r="D282" s="7">
        <v>43746</v>
      </c>
    </row>
    <row r="283" spans="1:4" x14ac:dyDescent="0.2">
      <c r="A283" s="5">
        <f>YEAR(AgeAsOf[[#This Row],[Age As Of]])</f>
        <v>2019</v>
      </c>
      <c r="B283" s="5">
        <f>MONTH(AgeAsOf[[#This Row],[Age As Of]])</f>
        <v>10</v>
      </c>
      <c r="C283" s="5">
        <f>DAY(AgeAsOf[[#This Row],[Age As Of]])</f>
        <v>9</v>
      </c>
      <c r="D283" s="7">
        <v>43747</v>
      </c>
    </row>
    <row r="284" spans="1:4" x14ac:dyDescent="0.2">
      <c r="A284" s="5">
        <f>YEAR(AgeAsOf[[#This Row],[Age As Of]])</f>
        <v>2019</v>
      </c>
      <c r="B284" s="5">
        <f>MONTH(AgeAsOf[[#This Row],[Age As Of]])</f>
        <v>10</v>
      </c>
      <c r="C284" s="5">
        <f>DAY(AgeAsOf[[#This Row],[Age As Of]])</f>
        <v>10</v>
      </c>
      <c r="D284" s="7">
        <v>43748</v>
      </c>
    </row>
    <row r="285" spans="1:4" x14ac:dyDescent="0.2">
      <c r="A285" s="5">
        <f>YEAR(AgeAsOf[[#This Row],[Age As Of]])</f>
        <v>2019</v>
      </c>
      <c r="B285" s="5">
        <f>MONTH(AgeAsOf[[#This Row],[Age As Of]])</f>
        <v>10</v>
      </c>
      <c r="C285" s="5">
        <f>DAY(AgeAsOf[[#This Row],[Age As Of]])</f>
        <v>11</v>
      </c>
      <c r="D285" s="7">
        <v>43749</v>
      </c>
    </row>
    <row r="286" spans="1:4" x14ac:dyDescent="0.2">
      <c r="A286" s="5">
        <f>YEAR(AgeAsOf[[#This Row],[Age As Of]])</f>
        <v>2019</v>
      </c>
      <c r="B286" s="5">
        <f>MONTH(AgeAsOf[[#This Row],[Age As Of]])</f>
        <v>10</v>
      </c>
      <c r="C286" s="5">
        <f>DAY(AgeAsOf[[#This Row],[Age As Of]])</f>
        <v>12</v>
      </c>
      <c r="D286" s="7">
        <v>43750</v>
      </c>
    </row>
    <row r="287" spans="1:4" x14ac:dyDescent="0.2">
      <c r="A287" s="5">
        <f>YEAR(AgeAsOf[[#This Row],[Age As Of]])</f>
        <v>2019</v>
      </c>
      <c r="B287" s="5">
        <f>MONTH(AgeAsOf[[#This Row],[Age As Of]])</f>
        <v>10</v>
      </c>
      <c r="C287" s="5">
        <f>DAY(AgeAsOf[[#This Row],[Age As Of]])</f>
        <v>13</v>
      </c>
      <c r="D287" s="7">
        <v>43751</v>
      </c>
    </row>
    <row r="288" spans="1:4" x14ac:dyDescent="0.2">
      <c r="A288" s="5">
        <f>YEAR(AgeAsOf[[#This Row],[Age As Of]])</f>
        <v>2019</v>
      </c>
      <c r="B288" s="5">
        <f>MONTH(AgeAsOf[[#This Row],[Age As Of]])</f>
        <v>10</v>
      </c>
      <c r="C288" s="5">
        <f>DAY(AgeAsOf[[#This Row],[Age As Of]])</f>
        <v>14</v>
      </c>
      <c r="D288" s="7">
        <v>43752</v>
      </c>
    </row>
    <row r="289" spans="1:4" x14ac:dyDescent="0.2">
      <c r="A289" s="5">
        <f>YEAR(AgeAsOf[[#This Row],[Age As Of]])</f>
        <v>2019</v>
      </c>
      <c r="B289" s="5">
        <f>MONTH(AgeAsOf[[#This Row],[Age As Of]])</f>
        <v>10</v>
      </c>
      <c r="C289" s="5">
        <f>DAY(AgeAsOf[[#This Row],[Age As Of]])</f>
        <v>15</v>
      </c>
      <c r="D289" s="7">
        <v>43753</v>
      </c>
    </row>
    <row r="290" spans="1:4" x14ac:dyDescent="0.2">
      <c r="A290" s="5">
        <f>YEAR(AgeAsOf[[#This Row],[Age As Of]])</f>
        <v>2019</v>
      </c>
      <c r="B290" s="5">
        <f>MONTH(AgeAsOf[[#This Row],[Age As Of]])</f>
        <v>10</v>
      </c>
      <c r="C290" s="5">
        <f>DAY(AgeAsOf[[#This Row],[Age As Of]])</f>
        <v>16</v>
      </c>
      <c r="D290" s="7">
        <v>43754</v>
      </c>
    </row>
    <row r="291" spans="1:4" x14ac:dyDescent="0.2">
      <c r="A291" s="5">
        <f>YEAR(AgeAsOf[[#This Row],[Age As Of]])</f>
        <v>2019</v>
      </c>
      <c r="B291" s="5">
        <f>MONTH(AgeAsOf[[#This Row],[Age As Of]])</f>
        <v>10</v>
      </c>
      <c r="C291" s="5">
        <f>DAY(AgeAsOf[[#This Row],[Age As Of]])</f>
        <v>17</v>
      </c>
      <c r="D291" s="7">
        <v>43755</v>
      </c>
    </row>
    <row r="292" spans="1:4" x14ac:dyDescent="0.2">
      <c r="A292" s="5">
        <f>YEAR(AgeAsOf[[#This Row],[Age As Of]])</f>
        <v>2019</v>
      </c>
      <c r="B292" s="5">
        <f>MONTH(AgeAsOf[[#This Row],[Age As Of]])</f>
        <v>10</v>
      </c>
      <c r="C292" s="5">
        <f>DAY(AgeAsOf[[#This Row],[Age As Of]])</f>
        <v>18</v>
      </c>
      <c r="D292" s="7">
        <v>43756</v>
      </c>
    </row>
    <row r="293" spans="1:4" x14ac:dyDescent="0.2">
      <c r="A293" s="5">
        <f>YEAR(AgeAsOf[[#This Row],[Age As Of]])</f>
        <v>2019</v>
      </c>
      <c r="B293" s="5">
        <f>MONTH(AgeAsOf[[#This Row],[Age As Of]])</f>
        <v>10</v>
      </c>
      <c r="C293" s="5">
        <f>DAY(AgeAsOf[[#This Row],[Age As Of]])</f>
        <v>19</v>
      </c>
      <c r="D293" s="7">
        <v>43757</v>
      </c>
    </row>
    <row r="294" spans="1:4" x14ac:dyDescent="0.2">
      <c r="A294" s="5">
        <f>YEAR(AgeAsOf[[#This Row],[Age As Of]])</f>
        <v>2019</v>
      </c>
      <c r="B294" s="5">
        <f>MONTH(AgeAsOf[[#This Row],[Age As Of]])</f>
        <v>10</v>
      </c>
      <c r="C294" s="5">
        <f>DAY(AgeAsOf[[#This Row],[Age As Of]])</f>
        <v>20</v>
      </c>
      <c r="D294" s="7">
        <v>43758</v>
      </c>
    </row>
    <row r="295" spans="1:4" x14ac:dyDescent="0.2">
      <c r="A295" s="5">
        <f>YEAR(AgeAsOf[[#This Row],[Age As Of]])</f>
        <v>2019</v>
      </c>
      <c r="B295" s="5">
        <f>MONTH(AgeAsOf[[#This Row],[Age As Of]])</f>
        <v>10</v>
      </c>
      <c r="C295" s="5">
        <f>DAY(AgeAsOf[[#This Row],[Age As Of]])</f>
        <v>21</v>
      </c>
      <c r="D295" s="7">
        <v>43759</v>
      </c>
    </row>
    <row r="296" spans="1:4" x14ac:dyDescent="0.2">
      <c r="A296" s="5">
        <f>YEAR(AgeAsOf[[#This Row],[Age As Of]])</f>
        <v>2019</v>
      </c>
      <c r="B296" s="5">
        <f>MONTH(AgeAsOf[[#This Row],[Age As Of]])</f>
        <v>10</v>
      </c>
      <c r="C296" s="5">
        <f>DAY(AgeAsOf[[#This Row],[Age As Of]])</f>
        <v>22</v>
      </c>
      <c r="D296" s="7">
        <v>43760</v>
      </c>
    </row>
    <row r="297" spans="1:4" x14ac:dyDescent="0.2">
      <c r="A297" s="5">
        <f>YEAR(AgeAsOf[[#This Row],[Age As Of]])</f>
        <v>2019</v>
      </c>
      <c r="B297" s="5">
        <f>MONTH(AgeAsOf[[#This Row],[Age As Of]])</f>
        <v>10</v>
      </c>
      <c r="C297" s="5">
        <f>DAY(AgeAsOf[[#This Row],[Age As Of]])</f>
        <v>23</v>
      </c>
      <c r="D297" s="7">
        <v>43761</v>
      </c>
    </row>
    <row r="298" spans="1:4" x14ac:dyDescent="0.2">
      <c r="A298" s="5">
        <f>YEAR(AgeAsOf[[#This Row],[Age As Of]])</f>
        <v>2019</v>
      </c>
      <c r="B298" s="5">
        <f>MONTH(AgeAsOf[[#This Row],[Age As Of]])</f>
        <v>10</v>
      </c>
      <c r="C298" s="5">
        <f>DAY(AgeAsOf[[#This Row],[Age As Of]])</f>
        <v>24</v>
      </c>
      <c r="D298" s="7">
        <v>43762</v>
      </c>
    </row>
    <row r="299" spans="1:4" x14ac:dyDescent="0.2">
      <c r="A299" s="5">
        <f>YEAR(AgeAsOf[[#This Row],[Age As Of]])</f>
        <v>2019</v>
      </c>
      <c r="B299" s="5">
        <f>MONTH(AgeAsOf[[#This Row],[Age As Of]])</f>
        <v>10</v>
      </c>
      <c r="C299" s="5">
        <f>DAY(AgeAsOf[[#This Row],[Age As Of]])</f>
        <v>25</v>
      </c>
      <c r="D299" s="7">
        <v>43763</v>
      </c>
    </row>
    <row r="300" spans="1:4" x14ac:dyDescent="0.2">
      <c r="A300" s="5">
        <f>YEAR(AgeAsOf[[#This Row],[Age As Of]])</f>
        <v>2019</v>
      </c>
      <c r="B300" s="5">
        <f>MONTH(AgeAsOf[[#This Row],[Age As Of]])</f>
        <v>10</v>
      </c>
      <c r="C300" s="5">
        <f>DAY(AgeAsOf[[#This Row],[Age As Of]])</f>
        <v>26</v>
      </c>
      <c r="D300" s="7">
        <v>43764</v>
      </c>
    </row>
    <row r="301" spans="1:4" x14ac:dyDescent="0.2">
      <c r="A301" s="5">
        <f>YEAR(AgeAsOf[[#This Row],[Age As Of]])</f>
        <v>2019</v>
      </c>
      <c r="B301" s="5">
        <f>MONTH(AgeAsOf[[#This Row],[Age As Of]])</f>
        <v>10</v>
      </c>
      <c r="C301" s="5">
        <f>DAY(AgeAsOf[[#This Row],[Age As Of]])</f>
        <v>27</v>
      </c>
      <c r="D301" s="7">
        <v>43765</v>
      </c>
    </row>
    <row r="302" spans="1:4" x14ac:dyDescent="0.2">
      <c r="A302" s="5">
        <f>YEAR(AgeAsOf[[#This Row],[Age As Of]])</f>
        <v>2019</v>
      </c>
      <c r="B302" s="5">
        <f>MONTH(AgeAsOf[[#This Row],[Age As Of]])</f>
        <v>10</v>
      </c>
      <c r="C302" s="5">
        <f>DAY(AgeAsOf[[#This Row],[Age As Of]])</f>
        <v>28</v>
      </c>
      <c r="D302" s="7">
        <v>43766</v>
      </c>
    </row>
    <row r="303" spans="1:4" x14ac:dyDescent="0.2">
      <c r="A303" s="5">
        <f>YEAR(AgeAsOf[[#This Row],[Age As Of]])</f>
        <v>2019</v>
      </c>
      <c r="B303" s="5">
        <f>MONTH(AgeAsOf[[#This Row],[Age As Of]])</f>
        <v>10</v>
      </c>
      <c r="C303" s="5">
        <f>DAY(AgeAsOf[[#This Row],[Age As Of]])</f>
        <v>29</v>
      </c>
      <c r="D303" s="7">
        <v>43767</v>
      </c>
    </row>
    <row r="304" spans="1:4" x14ac:dyDescent="0.2">
      <c r="A304" s="5">
        <f>YEAR(AgeAsOf[[#This Row],[Age As Of]])</f>
        <v>2019</v>
      </c>
      <c r="B304" s="5">
        <f>MONTH(AgeAsOf[[#This Row],[Age As Of]])</f>
        <v>10</v>
      </c>
      <c r="C304" s="5">
        <f>DAY(AgeAsOf[[#This Row],[Age As Of]])</f>
        <v>30</v>
      </c>
      <c r="D304" s="7">
        <v>43768</v>
      </c>
    </row>
    <row r="305" spans="1:4" x14ac:dyDescent="0.2">
      <c r="A305" s="5">
        <f>YEAR(AgeAsOf[[#This Row],[Age As Of]])</f>
        <v>2019</v>
      </c>
      <c r="B305" s="5">
        <f>MONTH(AgeAsOf[[#This Row],[Age As Of]])</f>
        <v>10</v>
      </c>
      <c r="C305" s="5">
        <f>DAY(AgeAsOf[[#This Row],[Age As Of]])</f>
        <v>31</v>
      </c>
      <c r="D305" s="7">
        <v>43769</v>
      </c>
    </row>
    <row r="306" spans="1:4" x14ac:dyDescent="0.2">
      <c r="A306" s="5">
        <f>YEAR(AgeAsOf[[#This Row],[Age As Of]])</f>
        <v>2019</v>
      </c>
      <c r="B306" s="5">
        <f>MONTH(AgeAsOf[[#This Row],[Age As Of]])</f>
        <v>11</v>
      </c>
      <c r="C306" s="5">
        <f>DAY(AgeAsOf[[#This Row],[Age As Of]])</f>
        <v>1</v>
      </c>
      <c r="D306" s="7">
        <v>43770</v>
      </c>
    </row>
    <row r="307" spans="1:4" x14ac:dyDescent="0.2">
      <c r="A307" s="5">
        <f>YEAR(AgeAsOf[[#This Row],[Age As Of]])</f>
        <v>2019</v>
      </c>
      <c r="B307" s="5">
        <f>MONTH(AgeAsOf[[#This Row],[Age As Of]])</f>
        <v>11</v>
      </c>
      <c r="C307" s="5">
        <f>DAY(AgeAsOf[[#This Row],[Age As Of]])</f>
        <v>2</v>
      </c>
      <c r="D307" s="7">
        <v>43771</v>
      </c>
    </row>
    <row r="308" spans="1:4" x14ac:dyDescent="0.2">
      <c r="A308" s="5">
        <f>YEAR(AgeAsOf[[#This Row],[Age As Of]])</f>
        <v>2019</v>
      </c>
      <c r="B308" s="5">
        <f>MONTH(AgeAsOf[[#This Row],[Age As Of]])</f>
        <v>11</v>
      </c>
      <c r="C308" s="5">
        <f>DAY(AgeAsOf[[#This Row],[Age As Of]])</f>
        <v>3</v>
      </c>
      <c r="D308" s="7">
        <v>43772</v>
      </c>
    </row>
    <row r="309" spans="1:4" x14ac:dyDescent="0.2">
      <c r="A309" s="5">
        <f>YEAR(AgeAsOf[[#This Row],[Age As Of]])</f>
        <v>2019</v>
      </c>
      <c r="B309" s="5">
        <f>MONTH(AgeAsOf[[#This Row],[Age As Of]])</f>
        <v>11</v>
      </c>
      <c r="C309" s="5">
        <f>DAY(AgeAsOf[[#This Row],[Age As Of]])</f>
        <v>4</v>
      </c>
      <c r="D309" s="7">
        <v>43773</v>
      </c>
    </row>
    <row r="310" spans="1:4" x14ac:dyDescent="0.2">
      <c r="A310" s="5">
        <f>YEAR(AgeAsOf[[#This Row],[Age As Of]])</f>
        <v>2019</v>
      </c>
      <c r="B310" s="5">
        <f>MONTH(AgeAsOf[[#This Row],[Age As Of]])</f>
        <v>11</v>
      </c>
      <c r="C310" s="5">
        <f>DAY(AgeAsOf[[#This Row],[Age As Of]])</f>
        <v>5</v>
      </c>
      <c r="D310" s="7">
        <v>43774</v>
      </c>
    </row>
    <row r="311" spans="1:4" x14ac:dyDescent="0.2">
      <c r="A311" s="5">
        <f>YEAR(AgeAsOf[[#This Row],[Age As Of]])</f>
        <v>2019</v>
      </c>
      <c r="B311" s="5">
        <f>MONTH(AgeAsOf[[#This Row],[Age As Of]])</f>
        <v>11</v>
      </c>
      <c r="C311" s="5">
        <f>DAY(AgeAsOf[[#This Row],[Age As Of]])</f>
        <v>6</v>
      </c>
      <c r="D311" s="7">
        <v>43775</v>
      </c>
    </row>
    <row r="312" spans="1:4" x14ac:dyDescent="0.2">
      <c r="A312" s="5">
        <f>YEAR(AgeAsOf[[#This Row],[Age As Of]])</f>
        <v>2019</v>
      </c>
      <c r="B312" s="5">
        <f>MONTH(AgeAsOf[[#This Row],[Age As Of]])</f>
        <v>11</v>
      </c>
      <c r="C312" s="5">
        <f>DAY(AgeAsOf[[#This Row],[Age As Of]])</f>
        <v>7</v>
      </c>
      <c r="D312" s="7">
        <v>43776</v>
      </c>
    </row>
    <row r="313" spans="1:4" x14ac:dyDescent="0.2">
      <c r="A313" s="5">
        <f>YEAR(AgeAsOf[[#This Row],[Age As Of]])</f>
        <v>2019</v>
      </c>
      <c r="B313" s="5">
        <f>MONTH(AgeAsOf[[#This Row],[Age As Of]])</f>
        <v>11</v>
      </c>
      <c r="C313" s="5">
        <f>DAY(AgeAsOf[[#This Row],[Age As Of]])</f>
        <v>8</v>
      </c>
      <c r="D313" s="7">
        <v>43777</v>
      </c>
    </row>
    <row r="314" spans="1:4" x14ac:dyDescent="0.2">
      <c r="A314" s="5">
        <f>YEAR(AgeAsOf[[#This Row],[Age As Of]])</f>
        <v>2019</v>
      </c>
      <c r="B314" s="5">
        <f>MONTH(AgeAsOf[[#This Row],[Age As Of]])</f>
        <v>11</v>
      </c>
      <c r="C314" s="5">
        <f>DAY(AgeAsOf[[#This Row],[Age As Of]])</f>
        <v>9</v>
      </c>
      <c r="D314" s="7">
        <v>43778</v>
      </c>
    </row>
    <row r="315" spans="1:4" x14ac:dyDescent="0.2">
      <c r="A315" s="5">
        <f>YEAR(AgeAsOf[[#This Row],[Age As Of]])</f>
        <v>2019</v>
      </c>
      <c r="B315" s="5">
        <f>MONTH(AgeAsOf[[#This Row],[Age As Of]])</f>
        <v>11</v>
      </c>
      <c r="C315" s="5">
        <f>DAY(AgeAsOf[[#This Row],[Age As Of]])</f>
        <v>10</v>
      </c>
      <c r="D315" s="7">
        <v>43779</v>
      </c>
    </row>
    <row r="316" spans="1:4" x14ac:dyDescent="0.2">
      <c r="A316" s="5">
        <f>YEAR(AgeAsOf[[#This Row],[Age As Of]])</f>
        <v>2019</v>
      </c>
      <c r="B316" s="5">
        <f>MONTH(AgeAsOf[[#This Row],[Age As Of]])</f>
        <v>11</v>
      </c>
      <c r="C316" s="5">
        <f>DAY(AgeAsOf[[#This Row],[Age As Of]])</f>
        <v>11</v>
      </c>
      <c r="D316" s="7">
        <v>43780</v>
      </c>
    </row>
    <row r="317" spans="1:4" x14ac:dyDescent="0.2">
      <c r="A317" s="5">
        <f>YEAR(AgeAsOf[[#This Row],[Age As Of]])</f>
        <v>2019</v>
      </c>
      <c r="B317" s="5">
        <f>MONTH(AgeAsOf[[#This Row],[Age As Of]])</f>
        <v>11</v>
      </c>
      <c r="C317" s="5">
        <f>DAY(AgeAsOf[[#This Row],[Age As Of]])</f>
        <v>12</v>
      </c>
      <c r="D317" s="7">
        <v>43781</v>
      </c>
    </row>
    <row r="318" spans="1:4" x14ac:dyDescent="0.2">
      <c r="A318" s="5">
        <f>YEAR(AgeAsOf[[#This Row],[Age As Of]])</f>
        <v>2019</v>
      </c>
      <c r="B318" s="5">
        <f>MONTH(AgeAsOf[[#This Row],[Age As Of]])</f>
        <v>11</v>
      </c>
      <c r="C318" s="5">
        <f>DAY(AgeAsOf[[#This Row],[Age As Of]])</f>
        <v>13</v>
      </c>
      <c r="D318" s="7">
        <v>43782</v>
      </c>
    </row>
    <row r="319" spans="1:4" x14ac:dyDescent="0.2">
      <c r="A319" s="5">
        <f>YEAR(AgeAsOf[[#This Row],[Age As Of]])</f>
        <v>2019</v>
      </c>
      <c r="B319" s="5">
        <f>MONTH(AgeAsOf[[#This Row],[Age As Of]])</f>
        <v>11</v>
      </c>
      <c r="C319" s="5">
        <f>DAY(AgeAsOf[[#This Row],[Age As Of]])</f>
        <v>14</v>
      </c>
      <c r="D319" s="7">
        <v>43783</v>
      </c>
    </row>
    <row r="320" spans="1:4" x14ac:dyDescent="0.2">
      <c r="A320" s="5">
        <f>YEAR(AgeAsOf[[#This Row],[Age As Of]])</f>
        <v>2019</v>
      </c>
      <c r="B320" s="5">
        <f>MONTH(AgeAsOf[[#This Row],[Age As Of]])</f>
        <v>11</v>
      </c>
      <c r="C320" s="5">
        <f>DAY(AgeAsOf[[#This Row],[Age As Of]])</f>
        <v>15</v>
      </c>
      <c r="D320" s="7">
        <v>43784</v>
      </c>
    </row>
    <row r="321" spans="1:4" x14ac:dyDescent="0.2">
      <c r="A321" s="5">
        <f>YEAR(AgeAsOf[[#This Row],[Age As Of]])</f>
        <v>2019</v>
      </c>
      <c r="B321" s="5">
        <f>MONTH(AgeAsOf[[#This Row],[Age As Of]])</f>
        <v>11</v>
      </c>
      <c r="C321" s="5">
        <f>DAY(AgeAsOf[[#This Row],[Age As Of]])</f>
        <v>16</v>
      </c>
      <c r="D321" s="7">
        <v>43785</v>
      </c>
    </row>
    <row r="322" spans="1:4" x14ac:dyDescent="0.2">
      <c r="A322" s="5">
        <f>YEAR(AgeAsOf[[#This Row],[Age As Of]])</f>
        <v>2019</v>
      </c>
      <c r="B322" s="5">
        <f>MONTH(AgeAsOf[[#This Row],[Age As Of]])</f>
        <v>11</v>
      </c>
      <c r="C322" s="5">
        <f>DAY(AgeAsOf[[#This Row],[Age As Of]])</f>
        <v>17</v>
      </c>
      <c r="D322" s="7">
        <v>43786</v>
      </c>
    </row>
    <row r="323" spans="1:4" x14ac:dyDescent="0.2">
      <c r="A323" s="5">
        <f>YEAR(AgeAsOf[[#This Row],[Age As Of]])</f>
        <v>2019</v>
      </c>
      <c r="B323" s="5">
        <f>MONTH(AgeAsOf[[#This Row],[Age As Of]])</f>
        <v>11</v>
      </c>
      <c r="C323" s="5">
        <f>DAY(AgeAsOf[[#This Row],[Age As Of]])</f>
        <v>18</v>
      </c>
      <c r="D323" s="7">
        <v>43787</v>
      </c>
    </row>
    <row r="324" spans="1:4" x14ac:dyDescent="0.2">
      <c r="A324" s="5">
        <f>YEAR(AgeAsOf[[#This Row],[Age As Of]])</f>
        <v>2019</v>
      </c>
      <c r="B324" s="5">
        <f>MONTH(AgeAsOf[[#This Row],[Age As Of]])</f>
        <v>11</v>
      </c>
      <c r="C324" s="5">
        <f>DAY(AgeAsOf[[#This Row],[Age As Of]])</f>
        <v>19</v>
      </c>
      <c r="D324" s="7">
        <v>43788</v>
      </c>
    </row>
    <row r="325" spans="1:4" x14ac:dyDescent="0.2">
      <c r="A325" s="5">
        <f>YEAR(AgeAsOf[[#This Row],[Age As Of]])</f>
        <v>2019</v>
      </c>
      <c r="B325" s="5">
        <f>MONTH(AgeAsOf[[#This Row],[Age As Of]])</f>
        <v>11</v>
      </c>
      <c r="C325" s="5">
        <f>DAY(AgeAsOf[[#This Row],[Age As Of]])</f>
        <v>20</v>
      </c>
      <c r="D325" s="7">
        <v>43789</v>
      </c>
    </row>
    <row r="326" spans="1:4" x14ac:dyDescent="0.2">
      <c r="A326" s="5">
        <f>YEAR(AgeAsOf[[#This Row],[Age As Of]])</f>
        <v>2019</v>
      </c>
      <c r="B326" s="5">
        <f>MONTH(AgeAsOf[[#This Row],[Age As Of]])</f>
        <v>11</v>
      </c>
      <c r="C326" s="5">
        <f>DAY(AgeAsOf[[#This Row],[Age As Of]])</f>
        <v>21</v>
      </c>
      <c r="D326" s="7">
        <v>43790</v>
      </c>
    </row>
    <row r="327" spans="1:4" x14ac:dyDescent="0.2">
      <c r="A327" s="5">
        <f>YEAR(AgeAsOf[[#This Row],[Age As Of]])</f>
        <v>2019</v>
      </c>
      <c r="B327" s="5">
        <f>MONTH(AgeAsOf[[#This Row],[Age As Of]])</f>
        <v>11</v>
      </c>
      <c r="C327" s="5">
        <f>DAY(AgeAsOf[[#This Row],[Age As Of]])</f>
        <v>22</v>
      </c>
      <c r="D327" s="7">
        <v>43791</v>
      </c>
    </row>
    <row r="328" spans="1:4" x14ac:dyDescent="0.2">
      <c r="A328" s="5">
        <f>YEAR(AgeAsOf[[#This Row],[Age As Of]])</f>
        <v>2019</v>
      </c>
      <c r="B328" s="5">
        <f>MONTH(AgeAsOf[[#This Row],[Age As Of]])</f>
        <v>11</v>
      </c>
      <c r="C328" s="5">
        <f>DAY(AgeAsOf[[#This Row],[Age As Of]])</f>
        <v>23</v>
      </c>
      <c r="D328" s="7">
        <v>43792</v>
      </c>
    </row>
    <row r="329" spans="1:4" x14ac:dyDescent="0.2">
      <c r="A329" s="5">
        <f>YEAR(AgeAsOf[[#This Row],[Age As Of]])</f>
        <v>2019</v>
      </c>
      <c r="B329" s="5">
        <f>MONTH(AgeAsOf[[#This Row],[Age As Of]])</f>
        <v>11</v>
      </c>
      <c r="C329" s="5">
        <f>DAY(AgeAsOf[[#This Row],[Age As Of]])</f>
        <v>24</v>
      </c>
      <c r="D329" s="7">
        <v>43793</v>
      </c>
    </row>
    <row r="330" spans="1:4" x14ac:dyDescent="0.2">
      <c r="A330" s="5">
        <f>YEAR(AgeAsOf[[#This Row],[Age As Of]])</f>
        <v>2019</v>
      </c>
      <c r="B330" s="5">
        <f>MONTH(AgeAsOf[[#This Row],[Age As Of]])</f>
        <v>11</v>
      </c>
      <c r="C330" s="5">
        <f>DAY(AgeAsOf[[#This Row],[Age As Of]])</f>
        <v>25</v>
      </c>
      <c r="D330" s="7">
        <v>43794</v>
      </c>
    </row>
    <row r="331" spans="1:4" x14ac:dyDescent="0.2">
      <c r="A331" s="5">
        <f>YEAR(AgeAsOf[[#This Row],[Age As Of]])</f>
        <v>2019</v>
      </c>
      <c r="B331" s="5">
        <f>MONTH(AgeAsOf[[#This Row],[Age As Of]])</f>
        <v>11</v>
      </c>
      <c r="C331" s="5">
        <f>DAY(AgeAsOf[[#This Row],[Age As Of]])</f>
        <v>26</v>
      </c>
      <c r="D331" s="7">
        <v>43795</v>
      </c>
    </row>
    <row r="332" spans="1:4" x14ac:dyDescent="0.2">
      <c r="A332" s="5">
        <f>YEAR(AgeAsOf[[#This Row],[Age As Of]])</f>
        <v>2019</v>
      </c>
      <c r="B332" s="5">
        <f>MONTH(AgeAsOf[[#This Row],[Age As Of]])</f>
        <v>11</v>
      </c>
      <c r="C332" s="5">
        <f>DAY(AgeAsOf[[#This Row],[Age As Of]])</f>
        <v>27</v>
      </c>
      <c r="D332" s="7">
        <v>43796</v>
      </c>
    </row>
    <row r="333" spans="1:4" x14ac:dyDescent="0.2">
      <c r="A333" s="5">
        <f>YEAR(AgeAsOf[[#This Row],[Age As Of]])</f>
        <v>2019</v>
      </c>
      <c r="B333" s="5">
        <f>MONTH(AgeAsOf[[#This Row],[Age As Of]])</f>
        <v>11</v>
      </c>
      <c r="C333" s="5">
        <f>DAY(AgeAsOf[[#This Row],[Age As Of]])</f>
        <v>28</v>
      </c>
      <c r="D333" s="7">
        <v>43797</v>
      </c>
    </row>
    <row r="334" spans="1:4" x14ac:dyDescent="0.2">
      <c r="A334" s="5">
        <f>YEAR(AgeAsOf[[#This Row],[Age As Of]])</f>
        <v>2019</v>
      </c>
      <c r="B334" s="5">
        <f>MONTH(AgeAsOf[[#This Row],[Age As Of]])</f>
        <v>11</v>
      </c>
      <c r="C334" s="5">
        <f>DAY(AgeAsOf[[#This Row],[Age As Of]])</f>
        <v>29</v>
      </c>
      <c r="D334" s="7">
        <v>43798</v>
      </c>
    </row>
    <row r="335" spans="1:4" x14ac:dyDescent="0.2">
      <c r="A335" s="5">
        <f>YEAR(AgeAsOf[[#This Row],[Age As Of]])</f>
        <v>2019</v>
      </c>
      <c r="B335" s="5">
        <f>MONTH(AgeAsOf[[#This Row],[Age As Of]])</f>
        <v>11</v>
      </c>
      <c r="C335" s="5">
        <f>DAY(AgeAsOf[[#This Row],[Age As Of]])</f>
        <v>30</v>
      </c>
      <c r="D335" s="7">
        <v>43799</v>
      </c>
    </row>
    <row r="336" spans="1:4" x14ac:dyDescent="0.2">
      <c r="A336" s="5">
        <f>YEAR(AgeAsOf[[#This Row],[Age As Of]])</f>
        <v>2019</v>
      </c>
      <c r="B336" s="5">
        <f>MONTH(AgeAsOf[[#This Row],[Age As Of]])</f>
        <v>12</v>
      </c>
      <c r="C336" s="5">
        <f>DAY(AgeAsOf[[#This Row],[Age As Of]])</f>
        <v>1</v>
      </c>
      <c r="D336" s="7">
        <v>43800</v>
      </c>
    </row>
    <row r="337" spans="1:4" x14ac:dyDescent="0.2">
      <c r="A337" s="5">
        <f>YEAR(AgeAsOf[[#This Row],[Age As Of]])</f>
        <v>2019</v>
      </c>
      <c r="B337" s="5">
        <f>MONTH(AgeAsOf[[#This Row],[Age As Of]])</f>
        <v>12</v>
      </c>
      <c r="C337" s="5">
        <f>DAY(AgeAsOf[[#This Row],[Age As Of]])</f>
        <v>2</v>
      </c>
      <c r="D337" s="7">
        <v>43801</v>
      </c>
    </row>
    <row r="338" spans="1:4" x14ac:dyDescent="0.2">
      <c r="A338" s="5">
        <f>YEAR(AgeAsOf[[#This Row],[Age As Of]])</f>
        <v>2019</v>
      </c>
      <c r="B338" s="5">
        <f>MONTH(AgeAsOf[[#This Row],[Age As Of]])</f>
        <v>12</v>
      </c>
      <c r="C338" s="5">
        <f>DAY(AgeAsOf[[#This Row],[Age As Of]])</f>
        <v>3</v>
      </c>
      <c r="D338" s="7">
        <v>43802</v>
      </c>
    </row>
    <row r="339" spans="1:4" x14ac:dyDescent="0.2">
      <c r="A339" s="5">
        <f>YEAR(AgeAsOf[[#This Row],[Age As Of]])</f>
        <v>2019</v>
      </c>
      <c r="B339" s="5">
        <f>MONTH(AgeAsOf[[#This Row],[Age As Of]])</f>
        <v>12</v>
      </c>
      <c r="C339" s="5">
        <f>DAY(AgeAsOf[[#This Row],[Age As Of]])</f>
        <v>4</v>
      </c>
      <c r="D339" s="7">
        <v>43803</v>
      </c>
    </row>
    <row r="340" spans="1:4" x14ac:dyDescent="0.2">
      <c r="A340" s="5">
        <f>YEAR(AgeAsOf[[#This Row],[Age As Of]])</f>
        <v>2019</v>
      </c>
      <c r="B340" s="5">
        <f>MONTH(AgeAsOf[[#This Row],[Age As Of]])</f>
        <v>12</v>
      </c>
      <c r="C340" s="5">
        <f>DAY(AgeAsOf[[#This Row],[Age As Of]])</f>
        <v>5</v>
      </c>
      <c r="D340" s="7">
        <v>43804</v>
      </c>
    </row>
    <row r="341" spans="1:4" x14ac:dyDescent="0.2">
      <c r="A341" s="5">
        <f>YEAR(AgeAsOf[[#This Row],[Age As Of]])</f>
        <v>2019</v>
      </c>
      <c r="B341" s="5">
        <f>MONTH(AgeAsOf[[#This Row],[Age As Of]])</f>
        <v>12</v>
      </c>
      <c r="C341" s="5">
        <f>DAY(AgeAsOf[[#This Row],[Age As Of]])</f>
        <v>6</v>
      </c>
      <c r="D341" s="7">
        <v>43805</v>
      </c>
    </row>
    <row r="342" spans="1:4" x14ac:dyDescent="0.2">
      <c r="A342" s="5">
        <f>YEAR(AgeAsOf[[#This Row],[Age As Of]])</f>
        <v>2019</v>
      </c>
      <c r="B342" s="5">
        <f>MONTH(AgeAsOf[[#This Row],[Age As Of]])</f>
        <v>12</v>
      </c>
      <c r="C342" s="5">
        <f>DAY(AgeAsOf[[#This Row],[Age As Of]])</f>
        <v>7</v>
      </c>
      <c r="D342" s="7">
        <v>43806</v>
      </c>
    </row>
    <row r="343" spans="1:4" x14ac:dyDescent="0.2">
      <c r="A343" s="5">
        <f>YEAR(AgeAsOf[[#This Row],[Age As Of]])</f>
        <v>2019</v>
      </c>
      <c r="B343" s="5">
        <f>MONTH(AgeAsOf[[#This Row],[Age As Of]])</f>
        <v>12</v>
      </c>
      <c r="C343" s="5">
        <f>DAY(AgeAsOf[[#This Row],[Age As Of]])</f>
        <v>8</v>
      </c>
      <c r="D343" s="7">
        <v>43807</v>
      </c>
    </row>
    <row r="344" spans="1:4" x14ac:dyDescent="0.2">
      <c r="A344" s="5">
        <f>YEAR(AgeAsOf[[#This Row],[Age As Of]])</f>
        <v>2019</v>
      </c>
      <c r="B344" s="5">
        <f>MONTH(AgeAsOf[[#This Row],[Age As Of]])</f>
        <v>12</v>
      </c>
      <c r="C344" s="5">
        <f>DAY(AgeAsOf[[#This Row],[Age As Of]])</f>
        <v>9</v>
      </c>
      <c r="D344" s="7">
        <v>43808</v>
      </c>
    </row>
    <row r="345" spans="1:4" x14ac:dyDescent="0.2">
      <c r="A345" s="5">
        <f>YEAR(AgeAsOf[[#This Row],[Age As Of]])</f>
        <v>2019</v>
      </c>
      <c r="B345" s="5">
        <f>MONTH(AgeAsOf[[#This Row],[Age As Of]])</f>
        <v>12</v>
      </c>
      <c r="C345" s="5">
        <f>DAY(AgeAsOf[[#This Row],[Age As Of]])</f>
        <v>10</v>
      </c>
      <c r="D345" s="7">
        <v>43809</v>
      </c>
    </row>
    <row r="346" spans="1:4" x14ac:dyDescent="0.2">
      <c r="A346" s="5">
        <f>YEAR(AgeAsOf[[#This Row],[Age As Of]])</f>
        <v>2019</v>
      </c>
      <c r="B346" s="5">
        <f>MONTH(AgeAsOf[[#This Row],[Age As Of]])</f>
        <v>12</v>
      </c>
      <c r="C346" s="5">
        <f>DAY(AgeAsOf[[#This Row],[Age As Of]])</f>
        <v>11</v>
      </c>
      <c r="D346" s="7">
        <v>43810</v>
      </c>
    </row>
    <row r="347" spans="1:4" x14ac:dyDescent="0.2">
      <c r="A347" s="5">
        <f>YEAR(AgeAsOf[[#This Row],[Age As Of]])</f>
        <v>2019</v>
      </c>
      <c r="B347" s="5">
        <f>MONTH(AgeAsOf[[#This Row],[Age As Of]])</f>
        <v>12</v>
      </c>
      <c r="C347" s="5">
        <f>DAY(AgeAsOf[[#This Row],[Age As Of]])</f>
        <v>12</v>
      </c>
      <c r="D347" s="7">
        <v>43811</v>
      </c>
    </row>
    <row r="348" spans="1:4" x14ac:dyDescent="0.2">
      <c r="A348" s="5">
        <f>YEAR(AgeAsOf[[#This Row],[Age As Of]])</f>
        <v>2019</v>
      </c>
      <c r="B348" s="5">
        <f>MONTH(AgeAsOf[[#This Row],[Age As Of]])</f>
        <v>12</v>
      </c>
      <c r="C348" s="5">
        <f>DAY(AgeAsOf[[#This Row],[Age As Of]])</f>
        <v>13</v>
      </c>
      <c r="D348" s="7">
        <v>43812</v>
      </c>
    </row>
    <row r="349" spans="1:4" x14ac:dyDescent="0.2">
      <c r="A349" s="5">
        <f>YEAR(AgeAsOf[[#This Row],[Age As Of]])</f>
        <v>2019</v>
      </c>
      <c r="B349" s="5">
        <f>MONTH(AgeAsOf[[#This Row],[Age As Of]])</f>
        <v>12</v>
      </c>
      <c r="C349" s="5">
        <f>DAY(AgeAsOf[[#This Row],[Age As Of]])</f>
        <v>14</v>
      </c>
      <c r="D349" s="7">
        <v>43813</v>
      </c>
    </row>
    <row r="350" spans="1:4" x14ac:dyDescent="0.2">
      <c r="A350" s="5">
        <f>YEAR(AgeAsOf[[#This Row],[Age As Of]])</f>
        <v>2019</v>
      </c>
      <c r="B350" s="5">
        <f>MONTH(AgeAsOf[[#This Row],[Age As Of]])</f>
        <v>12</v>
      </c>
      <c r="C350" s="5">
        <f>DAY(AgeAsOf[[#This Row],[Age As Of]])</f>
        <v>15</v>
      </c>
      <c r="D350" s="7">
        <v>43814</v>
      </c>
    </row>
    <row r="351" spans="1:4" x14ac:dyDescent="0.2">
      <c r="A351" s="5">
        <f>YEAR(AgeAsOf[[#This Row],[Age As Of]])</f>
        <v>2019</v>
      </c>
      <c r="B351" s="5">
        <f>MONTH(AgeAsOf[[#This Row],[Age As Of]])</f>
        <v>12</v>
      </c>
      <c r="C351" s="5">
        <f>DAY(AgeAsOf[[#This Row],[Age As Of]])</f>
        <v>16</v>
      </c>
      <c r="D351" s="7">
        <v>43815</v>
      </c>
    </row>
    <row r="352" spans="1:4" x14ac:dyDescent="0.2">
      <c r="A352" s="5">
        <f>YEAR(AgeAsOf[[#This Row],[Age As Of]])</f>
        <v>2019</v>
      </c>
      <c r="B352" s="5">
        <f>MONTH(AgeAsOf[[#This Row],[Age As Of]])</f>
        <v>12</v>
      </c>
      <c r="C352" s="5">
        <f>DAY(AgeAsOf[[#This Row],[Age As Of]])</f>
        <v>17</v>
      </c>
      <c r="D352" s="7">
        <v>43816</v>
      </c>
    </row>
    <row r="353" spans="1:4" x14ac:dyDescent="0.2">
      <c r="A353" s="5">
        <f>YEAR(AgeAsOf[[#This Row],[Age As Of]])</f>
        <v>2019</v>
      </c>
      <c r="B353" s="5">
        <f>MONTH(AgeAsOf[[#This Row],[Age As Of]])</f>
        <v>12</v>
      </c>
      <c r="C353" s="5">
        <f>DAY(AgeAsOf[[#This Row],[Age As Of]])</f>
        <v>18</v>
      </c>
      <c r="D353" s="7">
        <v>43817</v>
      </c>
    </row>
    <row r="354" spans="1:4" x14ac:dyDescent="0.2">
      <c r="A354" s="5">
        <f>YEAR(AgeAsOf[[#This Row],[Age As Of]])</f>
        <v>2019</v>
      </c>
      <c r="B354" s="5">
        <f>MONTH(AgeAsOf[[#This Row],[Age As Of]])</f>
        <v>12</v>
      </c>
      <c r="C354" s="5">
        <f>DAY(AgeAsOf[[#This Row],[Age As Of]])</f>
        <v>19</v>
      </c>
      <c r="D354" s="7">
        <v>43818</v>
      </c>
    </row>
    <row r="355" spans="1:4" x14ac:dyDescent="0.2">
      <c r="A355" s="5">
        <f>YEAR(AgeAsOf[[#This Row],[Age As Of]])</f>
        <v>2019</v>
      </c>
      <c r="B355" s="5">
        <f>MONTH(AgeAsOf[[#This Row],[Age As Of]])</f>
        <v>12</v>
      </c>
      <c r="C355" s="5">
        <f>DAY(AgeAsOf[[#This Row],[Age As Of]])</f>
        <v>20</v>
      </c>
      <c r="D355" s="7">
        <v>43819</v>
      </c>
    </row>
    <row r="356" spans="1:4" x14ac:dyDescent="0.2">
      <c r="A356" s="5">
        <f>YEAR(AgeAsOf[[#This Row],[Age As Of]])</f>
        <v>2019</v>
      </c>
      <c r="B356" s="5">
        <f>MONTH(AgeAsOf[[#This Row],[Age As Of]])</f>
        <v>12</v>
      </c>
      <c r="C356" s="5">
        <f>DAY(AgeAsOf[[#This Row],[Age As Of]])</f>
        <v>21</v>
      </c>
      <c r="D356" s="7">
        <v>43820</v>
      </c>
    </row>
    <row r="357" spans="1:4" x14ac:dyDescent="0.2">
      <c r="A357" s="5">
        <f>YEAR(AgeAsOf[[#This Row],[Age As Of]])</f>
        <v>2019</v>
      </c>
      <c r="B357" s="5">
        <f>MONTH(AgeAsOf[[#This Row],[Age As Of]])</f>
        <v>12</v>
      </c>
      <c r="C357" s="5">
        <f>DAY(AgeAsOf[[#This Row],[Age As Of]])</f>
        <v>22</v>
      </c>
      <c r="D357" s="7">
        <v>43821</v>
      </c>
    </row>
    <row r="358" spans="1:4" x14ac:dyDescent="0.2">
      <c r="A358" s="5">
        <f>YEAR(AgeAsOf[[#This Row],[Age As Of]])</f>
        <v>2019</v>
      </c>
      <c r="B358" s="5">
        <f>MONTH(AgeAsOf[[#This Row],[Age As Of]])</f>
        <v>12</v>
      </c>
      <c r="C358" s="5">
        <f>DAY(AgeAsOf[[#This Row],[Age As Of]])</f>
        <v>23</v>
      </c>
      <c r="D358" s="7">
        <v>43822</v>
      </c>
    </row>
    <row r="359" spans="1:4" x14ac:dyDescent="0.2">
      <c r="A359" s="5">
        <f>YEAR(AgeAsOf[[#This Row],[Age As Of]])</f>
        <v>2019</v>
      </c>
      <c r="B359" s="5">
        <f>MONTH(AgeAsOf[[#This Row],[Age As Of]])</f>
        <v>12</v>
      </c>
      <c r="C359" s="5">
        <f>DAY(AgeAsOf[[#This Row],[Age As Of]])</f>
        <v>24</v>
      </c>
      <c r="D359" s="7">
        <v>43823</v>
      </c>
    </row>
    <row r="360" spans="1:4" x14ac:dyDescent="0.2">
      <c r="A360" s="5">
        <f>YEAR(AgeAsOf[[#This Row],[Age As Of]])</f>
        <v>2019</v>
      </c>
      <c r="B360" s="5">
        <f>MONTH(AgeAsOf[[#This Row],[Age As Of]])</f>
        <v>12</v>
      </c>
      <c r="C360" s="5">
        <f>DAY(AgeAsOf[[#This Row],[Age As Of]])</f>
        <v>25</v>
      </c>
      <c r="D360" s="7">
        <v>43824</v>
      </c>
    </row>
    <row r="361" spans="1:4" x14ac:dyDescent="0.2">
      <c r="A361" s="5">
        <f>YEAR(AgeAsOf[[#This Row],[Age As Of]])</f>
        <v>2019</v>
      </c>
      <c r="B361" s="5">
        <f>MONTH(AgeAsOf[[#This Row],[Age As Of]])</f>
        <v>12</v>
      </c>
      <c r="C361" s="5">
        <f>DAY(AgeAsOf[[#This Row],[Age As Of]])</f>
        <v>26</v>
      </c>
      <c r="D361" s="7">
        <v>43825</v>
      </c>
    </row>
    <row r="362" spans="1:4" x14ac:dyDescent="0.2">
      <c r="A362" s="5">
        <f>YEAR(AgeAsOf[[#This Row],[Age As Of]])</f>
        <v>2019</v>
      </c>
      <c r="B362" s="5">
        <f>MONTH(AgeAsOf[[#This Row],[Age As Of]])</f>
        <v>12</v>
      </c>
      <c r="C362" s="5">
        <f>DAY(AgeAsOf[[#This Row],[Age As Of]])</f>
        <v>27</v>
      </c>
      <c r="D362" s="7">
        <v>43826</v>
      </c>
    </row>
    <row r="363" spans="1:4" x14ac:dyDescent="0.2">
      <c r="A363" s="5">
        <f>YEAR(AgeAsOf[[#This Row],[Age As Of]])</f>
        <v>2019</v>
      </c>
      <c r="B363" s="5">
        <f>MONTH(AgeAsOf[[#This Row],[Age As Of]])</f>
        <v>12</v>
      </c>
      <c r="C363" s="5">
        <f>DAY(AgeAsOf[[#This Row],[Age As Of]])</f>
        <v>28</v>
      </c>
      <c r="D363" s="7">
        <v>43827</v>
      </c>
    </row>
    <row r="364" spans="1:4" x14ac:dyDescent="0.2">
      <c r="A364" s="5">
        <f>YEAR(AgeAsOf[[#This Row],[Age As Of]])</f>
        <v>2019</v>
      </c>
      <c r="B364" s="5">
        <f>MONTH(AgeAsOf[[#This Row],[Age As Of]])</f>
        <v>12</v>
      </c>
      <c r="C364" s="5">
        <f>DAY(AgeAsOf[[#This Row],[Age As Of]])</f>
        <v>29</v>
      </c>
      <c r="D364" s="7">
        <v>43828</v>
      </c>
    </row>
    <row r="365" spans="1:4" x14ac:dyDescent="0.2">
      <c r="A365" s="5">
        <f>YEAR(AgeAsOf[[#This Row],[Age As Of]])</f>
        <v>2019</v>
      </c>
      <c r="B365" s="5">
        <f>MONTH(AgeAsOf[[#This Row],[Age As Of]])</f>
        <v>12</v>
      </c>
      <c r="C365" s="5">
        <f>DAY(AgeAsOf[[#This Row],[Age As Of]])</f>
        <v>30</v>
      </c>
      <c r="D365" s="7">
        <v>43829</v>
      </c>
    </row>
    <row r="366" spans="1:4" x14ac:dyDescent="0.2">
      <c r="A366" s="5">
        <f>YEAR(AgeAsOf[[#This Row],[Age As Of]])</f>
        <v>2019</v>
      </c>
      <c r="B366" s="5">
        <f>MONTH(AgeAsOf[[#This Row],[Age As Of]])</f>
        <v>12</v>
      </c>
      <c r="C366" s="5">
        <f>DAY(AgeAsOf[[#This Row],[Age As Of]])</f>
        <v>31</v>
      </c>
      <c r="D366" s="7">
        <v>43830</v>
      </c>
    </row>
    <row r="367" spans="1:4" x14ac:dyDescent="0.2">
      <c r="A367" s="5">
        <f>YEAR(AgeAsOf[[#This Row],[Age As Of]])</f>
        <v>2020</v>
      </c>
      <c r="B367" s="5">
        <f>MONTH(AgeAsOf[[#This Row],[Age As Of]])</f>
        <v>1</v>
      </c>
      <c r="C367" s="5">
        <f>DAY(AgeAsOf[[#This Row],[Age As Of]])</f>
        <v>1</v>
      </c>
      <c r="D367" s="7">
        <v>43831</v>
      </c>
    </row>
    <row r="368" spans="1:4" x14ac:dyDescent="0.2">
      <c r="A368" s="5">
        <f>YEAR(AgeAsOf[[#This Row],[Age As Of]])</f>
        <v>2020</v>
      </c>
      <c r="B368" s="5">
        <f>MONTH(AgeAsOf[[#This Row],[Age As Of]])</f>
        <v>1</v>
      </c>
      <c r="C368" s="5">
        <f>DAY(AgeAsOf[[#This Row],[Age As Of]])</f>
        <v>2</v>
      </c>
      <c r="D368" s="7">
        <v>43832</v>
      </c>
    </row>
    <row r="369" spans="1:4" x14ac:dyDescent="0.2">
      <c r="A369" s="5">
        <f>YEAR(AgeAsOf[[#This Row],[Age As Of]])</f>
        <v>2020</v>
      </c>
      <c r="B369" s="5">
        <f>MONTH(AgeAsOf[[#This Row],[Age As Of]])</f>
        <v>1</v>
      </c>
      <c r="C369" s="5">
        <f>DAY(AgeAsOf[[#This Row],[Age As Of]])</f>
        <v>3</v>
      </c>
      <c r="D369" s="7">
        <v>43833</v>
      </c>
    </row>
    <row r="370" spans="1:4" x14ac:dyDescent="0.2">
      <c r="A370" s="5">
        <f>YEAR(AgeAsOf[[#This Row],[Age As Of]])</f>
        <v>2020</v>
      </c>
      <c r="B370" s="5">
        <f>MONTH(AgeAsOf[[#This Row],[Age As Of]])</f>
        <v>1</v>
      </c>
      <c r="C370" s="5">
        <f>DAY(AgeAsOf[[#This Row],[Age As Of]])</f>
        <v>4</v>
      </c>
      <c r="D370" s="7">
        <v>43834</v>
      </c>
    </row>
    <row r="371" spans="1:4" x14ac:dyDescent="0.2">
      <c r="A371" s="5">
        <f>YEAR(AgeAsOf[[#This Row],[Age As Of]])</f>
        <v>2020</v>
      </c>
      <c r="B371" s="5">
        <f>MONTH(AgeAsOf[[#This Row],[Age As Of]])</f>
        <v>1</v>
      </c>
      <c r="C371" s="5">
        <f>DAY(AgeAsOf[[#This Row],[Age As Of]])</f>
        <v>5</v>
      </c>
      <c r="D371" s="7">
        <v>43835</v>
      </c>
    </row>
    <row r="372" spans="1:4" x14ac:dyDescent="0.2">
      <c r="A372" s="5">
        <f>YEAR(AgeAsOf[[#This Row],[Age As Of]])</f>
        <v>2020</v>
      </c>
      <c r="B372" s="5">
        <f>MONTH(AgeAsOf[[#This Row],[Age As Of]])</f>
        <v>1</v>
      </c>
      <c r="C372" s="5">
        <f>DAY(AgeAsOf[[#This Row],[Age As Of]])</f>
        <v>6</v>
      </c>
      <c r="D372" s="7">
        <v>43836</v>
      </c>
    </row>
    <row r="373" spans="1:4" x14ac:dyDescent="0.2">
      <c r="A373" s="5">
        <f>YEAR(AgeAsOf[[#This Row],[Age As Of]])</f>
        <v>2020</v>
      </c>
      <c r="B373" s="5">
        <f>MONTH(AgeAsOf[[#This Row],[Age As Of]])</f>
        <v>1</v>
      </c>
      <c r="C373" s="5">
        <f>DAY(AgeAsOf[[#This Row],[Age As Of]])</f>
        <v>7</v>
      </c>
      <c r="D373" s="7">
        <v>43837</v>
      </c>
    </row>
    <row r="374" spans="1:4" x14ac:dyDescent="0.2">
      <c r="A374" s="5">
        <f>YEAR(AgeAsOf[[#This Row],[Age As Of]])</f>
        <v>2020</v>
      </c>
      <c r="B374" s="5">
        <f>MONTH(AgeAsOf[[#This Row],[Age As Of]])</f>
        <v>1</v>
      </c>
      <c r="C374" s="5">
        <f>DAY(AgeAsOf[[#This Row],[Age As Of]])</f>
        <v>8</v>
      </c>
      <c r="D374" s="7">
        <v>43838</v>
      </c>
    </row>
    <row r="375" spans="1:4" x14ac:dyDescent="0.2">
      <c r="A375" s="5">
        <f>YEAR(AgeAsOf[[#This Row],[Age As Of]])</f>
        <v>2020</v>
      </c>
      <c r="B375" s="5">
        <f>MONTH(AgeAsOf[[#This Row],[Age As Of]])</f>
        <v>1</v>
      </c>
      <c r="C375" s="5">
        <f>DAY(AgeAsOf[[#This Row],[Age As Of]])</f>
        <v>9</v>
      </c>
      <c r="D375" s="7">
        <v>43839</v>
      </c>
    </row>
    <row r="376" spans="1:4" x14ac:dyDescent="0.2">
      <c r="A376" s="5">
        <f>YEAR(AgeAsOf[[#This Row],[Age As Of]])</f>
        <v>2020</v>
      </c>
      <c r="B376" s="5">
        <f>MONTH(AgeAsOf[[#This Row],[Age As Of]])</f>
        <v>1</v>
      </c>
      <c r="C376" s="5">
        <f>DAY(AgeAsOf[[#This Row],[Age As Of]])</f>
        <v>10</v>
      </c>
      <c r="D376" s="7">
        <v>43840</v>
      </c>
    </row>
    <row r="377" spans="1:4" x14ac:dyDescent="0.2">
      <c r="A377" s="5">
        <f>YEAR(AgeAsOf[[#This Row],[Age As Of]])</f>
        <v>2020</v>
      </c>
      <c r="B377" s="5">
        <f>MONTH(AgeAsOf[[#This Row],[Age As Of]])</f>
        <v>1</v>
      </c>
      <c r="C377" s="5">
        <f>DAY(AgeAsOf[[#This Row],[Age As Of]])</f>
        <v>11</v>
      </c>
      <c r="D377" s="7">
        <v>43841</v>
      </c>
    </row>
    <row r="378" spans="1:4" x14ac:dyDescent="0.2">
      <c r="A378" s="5">
        <f>YEAR(AgeAsOf[[#This Row],[Age As Of]])</f>
        <v>2020</v>
      </c>
      <c r="B378" s="5">
        <f>MONTH(AgeAsOf[[#This Row],[Age As Of]])</f>
        <v>1</v>
      </c>
      <c r="C378" s="5">
        <f>DAY(AgeAsOf[[#This Row],[Age As Of]])</f>
        <v>12</v>
      </c>
      <c r="D378" s="7">
        <v>43842</v>
      </c>
    </row>
    <row r="379" spans="1:4" x14ac:dyDescent="0.2">
      <c r="A379" s="5">
        <f>YEAR(AgeAsOf[[#This Row],[Age As Of]])</f>
        <v>2020</v>
      </c>
      <c r="B379" s="5">
        <f>MONTH(AgeAsOf[[#This Row],[Age As Of]])</f>
        <v>1</v>
      </c>
      <c r="C379" s="5">
        <f>DAY(AgeAsOf[[#This Row],[Age As Of]])</f>
        <v>13</v>
      </c>
      <c r="D379" s="7">
        <v>43843</v>
      </c>
    </row>
    <row r="380" spans="1:4" x14ac:dyDescent="0.2">
      <c r="A380" s="5">
        <f>YEAR(AgeAsOf[[#This Row],[Age As Of]])</f>
        <v>2020</v>
      </c>
      <c r="B380" s="5">
        <f>MONTH(AgeAsOf[[#This Row],[Age As Of]])</f>
        <v>1</v>
      </c>
      <c r="C380" s="5">
        <f>DAY(AgeAsOf[[#This Row],[Age As Of]])</f>
        <v>14</v>
      </c>
      <c r="D380" s="7">
        <v>43844</v>
      </c>
    </row>
    <row r="381" spans="1:4" x14ac:dyDescent="0.2">
      <c r="A381" s="5">
        <f>YEAR(AgeAsOf[[#This Row],[Age As Of]])</f>
        <v>2020</v>
      </c>
      <c r="B381" s="5">
        <f>MONTH(AgeAsOf[[#This Row],[Age As Of]])</f>
        <v>1</v>
      </c>
      <c r="C381" s="5">
        <f>DAY(AgeAsOf[[#This Row],[Age As Of]])</f>
        <v>15</v>
      </c>
      <c r="D381" s="7">
        <v>43845</v>
      </c>
    </row>
    <row r="382" spans="1:4" x14ac:dyDescent="0.2">
      <c r="A382" s="5">
        <f>YEAR(AgeAsOf[[#This Row],[Age As Of]])</f>
        <v>2020</v>
      </c>
      <c r="B382" s="5">
        <f>MONTH(AgeAsOf[[#This Row],[Age As Of]])</f>
        <v>1</v>
      </c>
      <c r="C382" s="5">
        <f>DAY(AgeAsOf[[#This Row],[Age As Of]])</f>
        <v>16</v>
      </c>
      <c r="D382" s="7">
        <v>43846</v>
      </c>
    </row>
    <row r="383" spans="1:4" x14ac:dyDescent="0.2">
      <c r="A383" s="5">
        <f>YEAR(AgeAsOf[[#This Row],[Age As Of]])</f>
        <v>2020</v>
      </c>
      <c r="B383" s="5">
        <f>MONTH(AgeAsOf[[#This Row],[Age As Of]])</f>
        <v>1</v>
      </c>
      <c r="C383" s="5">
        <f>DAY(AgeAsOf[[#This Row],[Age As Of]])</f>
        <v>17</v>
      </c>
      <c r="D383" s="7">
        <v>43847</v>
      </c>
    </row>
    <row r="384" spans="1:4" x14ac:dyDescent="0.2">
      <c r="A384" s="5">
        <f>YEAR(AgeAsOf[[#This Row],[Age As Of]])</f>
        <v>2020</v>
      </c>
      <c r="B384" s="5">
        <f>MONTH(AgeAsOf[[#This Row],[Age As Of]])</f>
        <v>1</v>
      </c>
      <c r="C384" s="5">
        <f>DAY(AgeAsOf[[#This Row],[Age As Of]])</f>
        <v>18</v>
      </c>
      <c r="D384" s="7">
        <v>43848</v>
      </c>
    </row>
    <row r="385" spans="1:4" x14ac:dyDescent="0.2">
      <c r="A385" s="5">
        <f>YEAR(AgeAsOf[[#This Row],[Age As Of]])</f>
        <v>2020</v>
      </c>
      <c r="B385" s="5">
        <f>MONTH(AgeAsOf[[#This Row],[Age As Of]])</f>
        <v>1</v>
      </c>
      <c r="C385" s="5">
        <f>DAY(AgeAsOf[[#This Row],[Age As Of]])</f>
        <v>19</v>
      </c>
      <c r="D385" s="7">
        <v>43849</v>
      </c>
    </row>
    <row r="386" spans="1:4" x14ac:dyDescent="0.2">
      <c r="A386" s="5">
        <f>YEAR(AgeAsOf[[#This Row],[Age As Of]])</f>
        <v>2020</v>
      </c>
      <c r="B386" s="5">
        <f>MONTH(AgeAsOf[[#This Row],[Age As Of]])</f>
        <v>1</v>
      </c>
      <c r="C386" s="5">
        <f>DAY(AgeAsOf[[#This Row],[Age As Of]])</f>
        <v>20</v>
      </c>
      <c r="D386" s="7">
        <v>43850</v>
      </c>
    </row>
    <row r="387" spans="1:4" x14ac:dyDescent="0.2">
      <c r="A387" s="5">
        <f>YEAR(AgeAsOf[[#This Row],[Age As Of]])</f>
        <v>2020</v>
      </c>
      <c r="B387" s="5">
        <f>MONTH(AgeAsOf[[#This Row],[Age As Of]])</f>
        <v>1</v>
      </c>
      <c r="C387" s="5">
        <f>DAY(AgeAsOf[[#This Row],[Age As Of]])</f>
        <v>21</v>
      </c>
      <c r="D387" s="7">
        <v>43851</v>
      </c>
    </row>
    <row r="388" spans="1:4" x14ac:dyDescent="0.2">
      <c r="A388" s="5">
        <f>YEAR(AgeAsOf[[#This Row],[Age As Of]])</f>
        <v>2020</v>
      </c>
      <c r="B388" s="5">
        <f>MONTH(AgeAsOf[[#This Row],[Age As Of]])</f>
        <v>1</v>
      </c>
      <c r="C388" s="5">
        <f>DAY(AgeAsOf[[#This Row],[Age As Of]])</f>
        <v>22</v>
      </c>
      <c r="D388" s="7">
        <v>43852</v>
      </c>
    </row>
    <row r="389" spans="1:4" x14ac:dyDescent="0.2">
      <c r="A389" s="5">
        <f>YEAR(AgeAsOf[[#This Row],[Age As Of]])</f>
        <v>2020</v>
      </c>
      <c r="B389" s="5">
        <f>MONTH(AgeAsOf[[#This Row],[Age As Of]])</f>
        <v>1</v>
      </c>
      <c r="C389" s="5">
        <f>DAY(AgeAsOf[[#This Row],[Age As Of]])</f>
        <v>23</v>
      </c>
      <c r="D389" s="7">
        <v>43853</v>
      </c>
    </row>
    <row r="390" spans="1:4" x14ac:dyDescent="0.2">
      <c r="A390" s="5">
        <f>YEAR(AgeAsOf[[#This Row],[Age As Of]])</f>
        <v>2020</v>
      </c>
      <c r="B390" s="5">
        <f>MONTH(AgeAsOf[[#This Row],[Age As Of]])</f>
        <v>1</v>
      </c>
      <c r="C390" s="5">
        <f>DAY(AgeAsOf[[#This Row],[Age As Of]])</f>
        <v>24</v>
      </c>
      <c r="D390" s="7">
        <v>43854</v>
      </c>
    </row>
    <row r="391" spans="1:4" x14ac:dyDescent="0.2">
      <c r="A391" s="5">
        <f>YEAR(AgeAsOf[[#This Row],[Age As Of]])</f>
        <v>2020</v>
      </c>
      <c r="B391" s="5">
        <f>MONTH(AgeAsOf[[#This Row],[Age As Of]])</f>
        <v>1</v>
      </c>
      <c r="C391" s="5">
        <f>DAY(AgeAsOf[[#This Row],[Age As Of]])</f>
        <v>25</v>
      </c>
      <c r="D391" s="7">
        <v>43855</v>
      </c>
    </row>
    <row r="392" spans="1:4" x14ac:dyDescent="0.2">
      <c r="A392" s="5">
        <f>YEAR(AgeAsOf[[#This Row],[Age As Of]])</f>
        <v>2020</v>
      </c>
      <c r="B392" s="5">
        <f>MONTH(AgeAsOf[[#This Row],[Age As Of]])</f>
        <v>1</v>
      </c>
      <c r="C392" s="5">
        <f>DAY(AgeAsOf[[#This Row],[Age As Of]])</f>
        <v>26</v>
      </c>
      <c r="D392" s="7">
        <v>43856</v>
      </c>
    </row>
    <row r="393" spans="1:4" x14ac:dyDescent="0.2">
      <c r="A393" s="5">
        <f>YEAR(AgeAsOf[[#This Row],[Age As Of]])</f>
        <v>2020</v>
      </c>
      <c r="B393" s="5">
        <f>MONTH(AgeAsOf[[#This Row],[Age As Of]])</f>
        <v>1</v>
      </c>
      <c r="C393" s="5">
        <f>DAY(AgeAsOf[[#This Row],[Age As Of]])</f>
        <v>27</v>
      </c>
      <c r="D393" s="7">
        <v>43857</v>
      </c>
    </row>
    <row r="394" spans="1:4" x14ac:dyDescent="0.2">
      <c r="A394" s="5">
        <f>YEAR(AgeAsOf[[#This Row],[Age As Of]])</f>
        <v>2020</v>
      </c>
      <c r="B394" s="5">
        <f>MONTH(AgeAsOf[[#This Row],[Age As Of]])</f>
        <v>1</v>
      </c>
      <c r="C394" s="5">
        <f>DAY(AgeAsOf[[#This Row],[Age As Of]])</f>
        <v>28</v>
      </c>
      <c r="D394" s="7">
        <v>43858</v>
      </c>
    </row>
    <row r="395" spans="1:4" x14ac:dyDescent="0.2">
      <c r="A395" s="5">
        <f>YEAR(AgeAsOf[[#This Row],[Age As Of]])</f>
        <v>2020</v>
      </c>
      <c r="B395" s="5">
        <f>MONTH(AgeAsOf[[#This Row],[Age As Of]])</f>
        <v>1</v>
      </c>
      <c r="C395" s="5">
        <f>DAY(AgeAsOf[[#This Row],[Age As Of]])</f>
        <v>29</v>
      </c>
      <c r="D395" s="7">
        <v>43859</v>
      </c>
    </row>
    <row r="396" spans="1:4" x14ac:dyDescent="0.2">
      <c r="A396" s="5">
        <f>YEAR(AgeAsOf[[#This Row],[Age As Of]])</f>
        <v>2020</v>
      </c>
      <c r="B396" s="5">
        <f>MONTH(AgeAsOf[[#This Row],[Age As Of]])</f>
        <v>1</v>
      </c>
      <c r="C396" s="5">
        <f>DAY(AgeAsOf[[#This Row],[Age As Of]])</f>
        <v>30</v>
      </c>
      <c r="D396" s="7">
        <v>43860</v>
      </c>
    </row>
    <row r="397" spans="1:4" x14ac:dyDescent="0.2">
      <c r="A397" s="5">
        <f>YEAR(AgeAsOf[[#This Row],[Age As Of]])</f>
        <v>2020</v>
      </c>
      <c r="B397" s="5">
        <f>MONTH(AgeAsOf[[#This Row],[Age As Of]])</f>
        <v>1</v>
      </c>
      <c r="C397" s="5">
        <f>DAY(AgeAsOf[[#This Row],[Age As Of]])</f>
        <v>31</v>
      </c>
      <c r="D397" s="7">
        <v>43861</v>
      </c>
    </row>
    <row r="398" spans="1:4" x14ac:dyDescent="0.2">
      <c r="A398" s="5">
        <f>YEAR(AgeAsOf[[#This Row],[Age As Of]])</f>
        <v>2020</v>
      </c>
      <c r="B398" s="5">
        <f>MONTH(AgeAsOf[[#This Row],[Age As Of]])</f>
        <v>2</v>
      </c>
      <c r="C398" s="5">
        <f>DAY(AgeAsOf[[#This Row],[Age As Of]])</f>
        <v>1</v>
      </c>
      <c r="D398" s="7">
        <v>43862</v>
      </c>
    </row>
    <row r="399" spans="1:4" x14ac:dyDescent="0.2">
      <c r="A399" s="5">
        <f>YEAR(AgeAsOf[[#This Row],[Age As Of]])</f>
        <v>2020</v>
      </c>
      <c r="B399" s="5">
        <f>MONTH(AgeAsOf[[#This Row],[Age As Of]])</f>
        <v>2</v>
      </c>
      <c r="C399" s="5">
        <f>DAY(AgeAsOf[[#This Row],[Age As Of]])</f>
        <v>2</v>
      </c>
      <c r="D399" s="7">
        <v>43863</v>
      </c>
    </row>
    <row r="400" spans="1:4" x14ac:dyDescent="0.2">
      <c r="A400" s="5">
        <f>YEAR(AgeAsOf[[#This Row],[Age As Of]])</f>
        <v>2020</v>
      </c>
      <c r="B400" s="5">
        <f>MONTH(AgeAsOf[[#This Row],[Age As Of]])</f>
        <v>2</v>
      </c>
      <c r="C400" s="5">
        <f>DAY(AgeAsOf[[#This Row],[Age As Of]])</f>
        <v>3</v>
      </c>
      <c r="D400" s="7">
        <v>43864</v>
      </c>
    </row>
    <row r="401" spans="1:4" x14ac:dyDescent="0.2">
      <c r="A401" s="5">
        <f>YEAR(AgeAsOf[[#This Row],[Age As Of]])</f>
        <v>2020</v>
      </c>
      <c r="B401" s="5">
        <f>MONTH(AgeAsOf[[#This Row],[Age As Of]])</f>
        <v>2</v>
      </c>
      <c r="C401" s="5">
        <f>DAY(AgeAsOf[[#This Row],[Age As Of]])</f>
        <v>4</v>
      </c>
      <c r="D401" s="7">
        <v>43865</v>
      </c>
    </row>
    <row r="402" spans="1:4" x14ac:dyDescent="0.2">
      <c r="A402" s="5">
        <f>YEAR(AgeAsOf[[#This Row],[Age As Of]])</f>
        <v>2020</v>
      </c>
      <c r="B402" s="5">
        <f>MONTH(AgeAsOf[[#This Row],[Age As Of]])</f>
        <v>2</v>
      </c>
      <c r="C402" s="5">
        <f>DAY(AgeAsOf[[#This Row],[Age As Of]])</f>
        <v>5</v>
      </c>
      <c r="D402" s="7">
        <v>43866</v>
      </c>
    </row>
    <row r="403" spans="1:4" x14ac:dyDescent="0.2">
      <c r="A403" s="5">
        <f>YEAR(AgeAsOf[[#This Row],[Age As Of]])</f>
        <v>2020</v>
      </c>
      <c r="B403" s="5">
        <f>MONTH(AgeAsOf[[#This Row],[Age As Of]])</f>
        <v>2</v>
      </c>
      <c r="C403" s="5">
        <f>DAY(AgeAsOf[[#This Row],[Age As Of]])</f>
        <v>6</v>
      </c>
      <c r="D403" s="7">
        <v>43867</v>
      </c>
    </row>
    <row r="404" spans="1:4" x14ac:dyDescent="0.2">
      <c r="A404" s="5">
        <f>YEAR(AgeAsOf[[#This Row],[Age As Of]])</f>
        <v>2020</v>
      </c>
      <c r="B404" s="5">
        <f>MONTH(AgeAsOf[[#This Row],[Age As Of]])</f>
        <v>2</v>
      </c>
      <c r="C404" s="5">
        <f>DAY(AgeAsOf[[#This Row],[Age As Of]])</f>
        <v>7</v>
      </c>
      <c r="D404" s="7">
        <v>43868</v>
      </c>
    </row>
    <row r="405" spans="1:4" x14ac:dyDescent="0.2">
      <c r="A405" s="5">
        <f>YEAR(AgeAsOf[[#This Row],[Age As Of]])</f>
        <v>2020</v>
      </c>
      <c r="B405" s="5">
        <f>MONTH(AgeAsOf[[#This Row],[Age As Of]])</f>
        <v>2</v>
      </c>
      <c r="C405" s="5">
        <f>DAY(AgeAsOf[[#This Row],[Age As Of]])</f>
        <v>8</v>
      </c>
      <c r="D405" s="7">
        <v>43869</v>
      </c>
    </row>
    <row r="406" spans="1:4" x14ac:dyDescent="0.2">
      <c r="A406" s="5">
        <f>YEAR(AgeAsOf[[#This Row],[Age As Of]])</f>
        <v>2020</v>
      </c>
      <c r="B406" s="5">
        <f>MONTH(AgeAsOf[[#This Row],[Age As Of]])</f>
        <v>2</v>
      </c>
      <c r="C406" s="5">
        <f>DAY(AgeAsOf[[#This Row],[Age As Of]])</f>
        <v>9</v>
      </c>
      <c r="D406" s="7">
        <v>43870</v>
      </c>
    </row>
    <row r="407" spans="1:4" x14ac:dyDescent="0.2">
      <c r="A407" s="5">
        <f>YEAR(AgeAsOf[[#This Row],[Age As Of]])</f>
        <v>2020</v>
      </c>
      <c r="B407" s="5">
        <f>MONTH(AgeAsOf[[#This Row],[Age As Of]])</f>
        <v>2</v>
      </c>
      <c r="C407" s="5">
        <f>DAY(AgeAsOf[[#This Row],[Age As Of]])</f>
        <v>10</v>
      </c>
      <c r="D407" s="7">
        <v>43871</v>
      </c>
    </row>
    <row r="408" spans="1:4" x14ac:dyDescent="0.2">
      <c r="A408" s="5">
        <f>YEAR(AgeAsOf[[#This Row],[Age As Of]])</f>
        <v>2020</v>
      </c>
      <c r="B408" s="5">
        <f>MONTH(AgeAsOf[[#This Row],[Age As Of]])</f>
        <v>2</v>
      </c>
      <c r="C408" s="5">
        <f>DAY(AgeAsOf[[#This Row],[Age As Of]])</f>
        <v>11</v>
      </c>
      <c r="D408" s="7">
        <v>43872</v>
      </c>
    </row>
    <row r="409" spans="1:4" x14ac:dyDescent="0.2">
      <c r="A409" s="5">
        <f>YEAR(AgeAsOf[[#This Row],[Age As Of]])</f>
        <v>2020</v>
      </c>
      <c r="B409" s="5">
        <f>MONTH(AgeAsOf[[#This Row],[Age As Of]])</f>
        <v>2</v>
      </c>
      <c r="C409" s="5">
        <f>DAY(AgeAsOf[[#This Row],[Age As Of]])</f>
        <v>12</v>
      </c>
      <c r="D409" s="7">
        <v>43873</v>
      </c>
    </row>
    <row r="410" spans="1:4" x14ac:dyDescent="0.2">
      <c r="A410" s="5">
        <f>YEAR(AgeAsOf[[#This Row],[Age As Of]])</f>
        <v>2020</v>
      </c>
      <c r="B410" s="5">
        <f>MONTH(AgeAsOf[[#This Row],[Age As Of]])</f>
        <v>2</v>
      </c>
      <c r="C410" s="5">
        <f>DAY(AgeAsOf[[#This Row],[Age As Of]])</f>
        <v>13</v>
      </c>
      <c r="D410" s="7">
        <v>43874</v>
      </c>
    </row>
    <row r="411" spans="1:4" x14ac:dyDescent="0.2">
      <c r="A411" s="5">
        <f>YEAR(AgeAsOf[[#This Row],[Age As Of]])</f>
        <v>2020</v>
      </c>
      <c r="B411" s="5">
        <f>MONTH(AgeAsOf[[#This Row],[Age As Of]])</f>
        <v>2</v>
      </c>
      <c r="C411" s="5">
        <f>DAY(AgeAsOf[[#This Row],[Age As Of]])</f>
        <v>14</v>
      </c>
      <c r="D411" s="7">
        <v>43875</v>
      </c>
    </row>
    <row r="412" spans="1:4" x14ac:dyDescent="0.2">
      <c r="A412" s="5">
        <f>YEAR(AgeAsOf[[#This Row],[Age As Of]])</f>
        <v>2020</v>
      </c>
      <c r="B412" s="5">
        <f>MONTH(AgeAsOf[[#This Row],[Age As Of]])</f>
        <v>2</v>
      </c>
      <c r="C412" s="5">
        <f>DAY(AgeAsOf[[#This Row],[Age As Of]])</f>
        <v>15</v>
      </c>
      <c r="D412" s="7">
        <v>43876</v>
      </c>
    </row>
    <row r="413" spans="1:4" x14ac:dyDescent="0.2">
      <c r="A413" s="5">
        <f>YEAR(AgeAsOf[[#This Row],[Age As Of]])</f>
        <v>2020</v>
      </c>
      <c r="B413" s="5">
        <f>MONTH(AgeAsOf[[#This Row],[Age As Of]])</f>
        <v>2</v>
      </c>
      <c r="C413" s="5">
        <f>DAY(AgeAsOf[[#This Row],[Age As Of]])</f>
        <v>16</v>
      </c>
      <c r="D413" s="7">
        <v>43877</v>
      </c>
    </row>
    <row r="414" spans="1:4" x14ac:dyDescent="0.2">
      <c r="A414" s="5">
        <f>YEAR(AgeAsOf[[#This Row],[Age As Of]])</f>
        <v>2020</v>
      </c>
      <c r="B414" s="5">
        <f>MONTH(AgeAsOf[[#This Row],[Age As Of]])</f>
        <v>2</v>
      </c>
      <c r="C414" s="5">
        <f>DAY(AgeAsOf[[#This Row],[Age As Of]])</f>
        <v>17</v>
      </c>
      <c r="D414" s="7">
        <v>43878</v>
      </c>
    </row>
    <row r="415" spans="1:4" x14ac:dyDescent="0.2">
      <c r="A415" s="5">
        <f>YEAR(AgeAsOf[[#This Row],[Age As Of]])</f>
        <v>2020</v>
      </c>
      <c r="B415" s="5">
        <f>MONTH(AgeAsOf[[#This Row],[Age As Of]])</f>
        <v>2</v>
      </c>
      <c r="C415" s="5">
        <f>DAY(AgeAsOf[[#This Row],[Age As Of]])</f>
        <v>18</v>
      </c>
      <c r="D415" s="7">
        <v>43879</v>
      </c>
    </row>
    <row r="416" spans="1:4" x14ac:dyDescent="0.2">
      <c r="A416" s="5">
        <f>YEAR(AgeAsOf[[#This Row],[Age As Of]])</f>
        <v>2020</v>
      </c>
      <c r="B416" s="5">
        <f>MONTH(AgeAsOf[[#This Row],[Age As Of]])</f>
        <v>2</v>
      </c>
      <c r="C416" s="5">
        <f>DAY(AgeAsOf[[#This Row],[Age As Of]])</f>
        <v>19</v>
      </c>
      <c r="D416" s="7">
        <v>43880</v>
      </c>
    </row>
    <row r="417" spans="1:4" x14ac:dyDescent="0.2">
      <c r="A417" s="5">
        <f>YEAR(AgeAsOf[[#This Row],[Age As Of]])</f>
        <v>2020</v>
      </c>
      <c r="B417" s="5">
        <f>MONTH(AgeAsOf[[#This Row],[Age As Of]])</f>
        <v>2</v>
      </c>
      <c r="C417" s="5">
        <f>DAY(AgeAsOf[[#This Row],[Age As Of]])</f>
        <v>20</v>
      </c>
      <c r="D417" s="7">
        <v>43881</v>
      </c>
    </row>
    <row r="418" spans="1:4" x14ac:dyDescent="0.2">
      <c r="A418" s="5">
        <f>YEAR(AgeAsOf[[#This Row],[Age As Of]])</f>
        <v>2020</v>
      </c>
      <c r="B418" s="5">
        <f>MONTH(AgeAsOf[[#This Row],[Age As Of]])</f>
        <v>2</v>
      </c>
      <c r="C418" s="5">
        <f>DAY(AgeAsOf[[#This Row],[Age As Of]])</f>
        <v>21</v>
      </c>
      <c r="D418" s="7">
        <v>43882</v>
      </c>
    </row>
    <row r="419" spans="1:4" x14ac:dyDescent="0.2">
      <c r="A419" s="5">
        <f>YEAR(AgeAsOf[[#This Row],[Age As Of]])</f>
        <v>2020</v>
      </c>
      <c r="B419" s="5">
        <f>MONTH(AgeAsOf[[#This Row],[Age As Of]])</f>
        <v>2</v>
      </c>
      <c r="C419" s="5">
        <f>DAY(AgeAsOf[[#This Row],[Age As Of]])</f>
        <v>22</v>
      </c>
      <c r="D419" s="7">
        <v>43883</v>
      </c>
    </row>
    <row r="420" spans="1:4" x14ac:dyDescent="0.2">
      <c r="A420" s="5">
        <f>YEAR(AgeAsOf[[#This Row],[Age As Of]])</f>
        <v>2020</v>
      </c>
      <c r="B420" s="5">
        <f>MONTH(AgeAsOf[[#This Row],[Age As Of]])</f>
        <v>2</v>
      </c>
      <c r="C420" s="5">
        <f>DAY(AgeAsOf[[#This Row],[Age As Of]])</f>
        <v>23</v>
      </c>
      <c r="D420" s="7">
        <v>43884</v>
      </c>
    </row>
    <row r="421" spans="1:4" x14ac:dyDescent="0.2">
      <c r="A421" s="5">
        <f>YEAR(AgeAsOf[[#This Row],[Age As Of]])</f>
        <v>2020</v>
      </c>
      <c r="B421" s="5">
        <f>MONTH(AgeAsOf[[#This Row],[Age As Of]])</f>
        <v>2</v>
      </c>
      <c r="C421" s="5">
        <f>DAY(AgeAsOf[[#This Row],[Age As Of]])</f>
        <v>24</v>
      </c>
      <c r="D421" s="7">
        <v>43885</v>
      </c>
    </row>
    <row r="422" spans="1:4" x14ac:dyDescent="0.2">
      <c r="A422" s="5">
        <f>YEAR(AgeAsOf[[#This Row],[Age As Of]])</f>
        <v>2020</v>
      </c>
      <c r="B422" s="5">
        <f>MONTH(AgeAsOf[[#This Row],[Age As Of]])</f>
        <v>2</v>
      </c>
      <c r="C422" s="5">
        <f>DAY(AgeAsOf[[#This Row],[Age As Of]])</f>
        <v>25</v>
      </c>
      <c r="D422" s="7">
        <v>43886</v>
      </c>
    </row>
    <row r="423" spans="1:4" x14ac:dyDescent="0.2">
      <c r="A423" s="5">
        <f>YEAR(AgeAsOf[[#This Row],[Age As Of]])</f>
        <v>2020</v>
      </c>
      <c r="B423" s="5">
        <f>MONTH(AgeAsOf[[#This Row],[Age As Of]])</f>
        <v>2</v>
      </c>
      <c r="C423" s="5">
        <f>DAY(AgeAsOf[[#This Row],[Age As Of]])</f>
        <v>26</v>
      </c>
      <c r="D423" s="7">
        <v>43887</v>
      </c>
    </row>
    <row r="424" spans="1:4" x14ac:dyDescent="0.2">
      <c r="A424" s="5">
        <f>YEAR(AgeAsOf[[#This Row],[Age As Of]])</f>
        <v>2020</v>
      </c>
      <c r="B424" s="5">
        <f>MONTH(AgeAsOf[[#This Row],[Age As Of]])</f>
        <v>2</v>
      </c>
      <c r="C424" s="5">
        <f>DAY(AgeAsOf[[#This Row],[Age As Of]])</f>
        <v>27</v>
      </c>
      <c r="D424" s="7">
        <v>43888</v>
      </c>
    </row>
    <row r="425" spans="1:4" x14ac:dyDescent="0.2">
      <c r="A425" s="5">
        <f>YEAR(AgeAsOf[[#This Row],[Age As Of]])</f>
        <v>2020</v>
      </c>
      <c r="B425" s="5">
        <f>MONTH(AgeAsOf[[#This Row],[Age As Of]])</f>
        <v>2</v>
      </c>
      <c r="C425" s="5">
        <f>DAY(AgeAsOf[[#This Row],[Age As Of]])</f>
        <v>28</v>
      </c>
      <c r="D425" s="7">
        <v>43889</v>
      </c>
    </row>
    <row r="426" spans="1:4" x14ac:dyDescent="0.2">
      <c r="A426" s="5">
        <f>YEAR(AgeAsOf[[#This Row],[Age As Of]])</f>
        <v>2020</v>
      </c>
      <c r="B426" s="5">
        <f>MONTH(AgeAsOf[[#This Row],[Age As Of]])</f>
        <v>2</v>
      </c>
      <c r="C426" s="5">
        <f>DAY(AgeAsOf[[#This Row],[Age As Of]])</f>
        <v>29</v>
      </c>
      <c r="D426" s="7">
        <v>43890</v>
      </c>
    </row>
    <row r="427" spans="1:4" x14ac:dyDescent="0.2">
      <c r="A427" s="5">
        <f>YEAR(AgeAsOf[[#This Row],[Age As Of]])</f>
        <v>2020</v>
      </c>
      <c r="B427" s="5">
        <f>MONTH(AgeAsOf[[#This Row],[Age As Of]])</f>
        <v>3</v>
      </c>
      <c r="C427" s="5">
        <f>DAY(AgeAsOf[[#This Row],[Age As Of]])</f>
        <v>1</v>
      </c>
      <c r="D427" s="7">
        <v>43891</v>
      </c>
    </row>
    <row r="428" spans="1:4" x14ac:dyDescent="0.2">
      <c r="A428" s="5">
        <f>YEAR(AgeAsOf[[#This Row],[Age As Of]])</f>
        <v>2020</v>
      </c>
      <c r="B428" s="5">
        <f>MONTH(AgeAsOf[[#This Row],[Age As Of]])</f>
        <v>3</v>
      </c>
      <c r="C428" s="5">
        <f>DAY(AgeAsOf[[#This Row],[Age As Of]])</f>
        <v>2</v>
      </c>
      <c r="D428" s="7">
        <v>43892</v>
      </c>
    </row>
    <row r="429" spans="1:4" x14ac:dyDescent="0.2">
      <c r="A429" s="5">
        <f>YEAR(AgeAsOf[[#This Row],[Age As Of]])</f>
        <v>2020</v>
      </c>
      <c r="B429" s="5">
        <f>MONTH(AgeAsOf[[#This Row],[Age As Of]])</f>
        <v>3</v>
      </c>
      <c r="C429" s="5">
        <f>DAY(AgeAsOf[[#This Row],[Age As Of]])</f>
        <v>3</v>
      </c>
      <c r="D429" s="7">
        <v>43893</v>
      </c>
    </row>
    <row r="430" spans="1:4" x14ac:dyDescent="0.2">
      <c r="A430" s="5">
        <f>YEAR(AgeAsOf[[#This Row],[Age As Of]])</f>
        <v>2020</v>
      </c>
      <c r="B430" s="5">
        <f>MONTH(AgeAsOf[[#This Row],[Age As Of]])</f>
        <v>3</v>
      </c>
      <c r="C430" s="5">
        <f>DAY(AgeAsOf[[#This Row],[Age As Of]])</f>
        <v>4</v>
      </c>
      <c r="D430" s="7">
        <v>43894</v>
      </c>
    </row>
    <row r="431" spans="1:4" x14ac:dyDescent="0.2">
      <c r="A431" s="5">
        <f>YEAR(AgeAsOf[[#This Row],[Age As Of]])</f>
        <v>2020</v>
      </c>
      <c r="B431" s="5">
        <f>MONTH(AgeAsOf[[#This Row],[Age As Of]])</f>
        <v>3</v>
      </c>
      <c r="C431" s="5">
        <f>DAY(AgeAsOf[[#This Row],[Age As Of]])</f>
        <v>5</v>
      </c>
      <c r="D431" s="7">
        <v>43895</v>
      </c>
    </row>
    <row r="432" spans="1:4" x14ac:dyDescent="0.2">
      <c r="A432" s="5">
        <f>YEAR(AgeAsOf[[#This Row],[Age As Of]])</f>
        <v>2020</v>
      </c>
      <c r="B432" s="5">
        <f>MONTH(AgeAsOf[[#This Row],[Age As Of]])</f>
        <v>3</v>
      </c>
      <c r="C432" s="5">
        <f>DAY(AgeAsOf[[#This Row],[Age As Of]])</f>
        <v>6</v>
      </c>
      <c r="D432" s="7">
        <v>43896</v>
      </c>
    </row>
    <row r="433" spans="1:4" x14ac:dyDescent="0.2">
      <c r="A433" s="5">
        <f>YEAR(AgeAsOf[[#This Row],[Age As Of]])</f>
        <v>2020</v>
      </c>
      <c r="B433" s="5">
        <f>MONTH(AgeAsOf[[#This Row],[Age As Of]])</f>
        <v>3</v>
      </c>
      <c r="C433" s="5">
        <f>DAY(AgeAsOf[[#This Row],[Age As Of]])</f>
        <v>7</v>
      </c>
      <c r="D433" s="7">
        <v>43897</v>
      </c>
    </row>
    <row r="434" spans="1:4" x14ac:dyDescent="0.2">
      <c r="A434" s="5">
        <f>YEAR(AgeAsOf[[#This Row],[Age As Of]])</f>
        <v>2020</v>
      </c>
      <c r="B434" s="5">
        <f>MONTH(AgeAsOf[[#This Row],[Age As Of]])</f>
        <v>3</v>
      </c>
      <c r="C434" s="5">
        <f>DAY(AgeAsOf[[#This Row],[Age As Of]])</f>
        <v>8</v>
      </c>
      <c r="D434" s="7">
        <v>43898</v>
      </c>
    </row>
    <row r="435" spans="1:4" x14ac:dyDescent="0.2">
      <c r="A435" s="5">
        <f>YEAR(AgeAsOf[[#This Row],[Age As Of]])</f>
        <v>2020</v>
      </c>
      <c r="B435" s="5">
        <f>MONTH(AgeAsOf[[#This Row],[Age As Of]])</f>
        <v>3</v>
      </c>
      <c r="C435" s="5">
        <f>DAY(AgeAsOf[[#This Row],[Age As Of]])</f>
        <v>9</v>
      </c>
      <c r="D435" s="7">
        <v>43899</v>
      </c>
    </row>
    <row r="436" spans="1:4" x14ac:dyDescent="0.2">
      <c r="A436" s="5">
        <f>YEAR(AgeAsOf[[#This Row],[Age As Of]])</f>
        <v>2020</v>
      </c>
      <c r="B436" s="5">
        <f>MONTH(AgeAsOf[[#This Row],[Age As Of]])</f>
        <v>3</v>
      </c>
      <c r="C436" s="5">
        <f>DAY(AgeAsOf[[#This Row],[Age As Of]])</f>
        <v>10</v>
      </c>
      <c r="D436" s="7">
        <v>43900</v>
      </c>
    </row>
    <row r="437" spans="1:4" x14ac:dyDescent="0.2">
      <c r="A437" s="5">
        <f>YEAR(AgeAsOf[[#This Row],[Age As Of]])</f>
        <v>2020</v>
      </c>
      <c r="B437" s="5">
        <f>MONTH(AgeAsOf[[#This Row],[Age As Of]])</f>
        <v>3</v>
      </c>
      <c r="C437" s="5">
        <f>DAY(AgeAsOf[[#This Row],[Age As Of]])</f>
        <v>11</v>
      </c>
      <c r="D437" s="7">
        <v>43901</v>
      </c>
    </row>
    <row r="438" spans="1:4" x14ac:dyDescent="0.2">
      <c r="A438" s="5">
        <f>YEAR(AgeAsOf[[#This Row],[Age As Of]])</f>
        <v>2020</v>
      </c>
      <c r="B438" s="5">
        <f>MONTH(AgeAsOf[[#This Row],[Age As Of]])</f>
        <v>3</v>
      </c>
      <c r="C438" s="5">
        <f>DAY(AgeAsOf[[#This Row],[Age As Of]])</f>
        <v>12</v>
      </c>
      <c r="D438" s="7">
        <v>43902</v>
      </c>
    </row>
    <row r="439" spans="1:4" x14ac:dyDescent="0.2">
      <c r="A439" s="5">
        <f>YEAR(AgeAsOf[[#This Row],[Age As Of]])</f>
        <v>2020</v>
      </c>
      <c r="B439" s="5">
        <f>MONTH(AgeAsOf[[#This Row],[Age As Of]])</f>
        <v>3</v>
      </c>
      <c r="C439" s="5">
        <f>DAY(AgeAsOf[[#This Row],[Age As Of]])</f>
        <v>13</v>
      </c>
      <c r="D439" s="7">
        <v>43903</v>
      </c>
    </row>
    <row r="440" spans="1:4" x14ac:dyDescent="0.2">
      <c r="A440" s="5">
        <f>YEAR(AgeAsOf[[#This Row],[Age As Of]])</f>
        <v>2020</v>
      </c>
      <c r="B440" s="5">
        <f>MONTH(AgeAsOf[[#This Row],[Age As Of]])</f>
        <v>3</v>
      </c>
      <c r="C440" s="5">
        <f>DAY(AgeAsOf[[#This Row],[Age As Of]])</f>
        <v>14</v>
      </c>
      <c r="D440" s="7">
        <v>43904</v>
      </c>
    </row>
    <row r="441" spans="1:4" x14ac:dyDescent="0.2">
      <c r="A441" s="5">
        <f>YEAR(AgeAsOf[[#This Row],[Age As Of]])</f>
        <v>2020</v>
      </c>
      <c r="B441" s="5">
        <f>MONTH(AgeAsOf[[#This Row],[Age As Of]])</f>
        <v>3</v>
      </c>
      <c r="C441" s="5">
        <f>DAY(AgeAsOf[[#This Row],[Age As Of]])</f>
        <v>15</v>
      </c>
      <c r="D441" s="7">
        <v>43905</v>
      </c>
    </row>
    <row r="442" spans="1:4" x14ac:dyDescent="0.2">
      <c r="A442" s="5">
        <f>YEAR(AgeAsOf[[#This Row],[Age As Of]])</f>
        <v>2020</v>
      </c>
      <c r="B442" s="5">
        <f>MONTH(AgeAsOf[[#This Row],[Age As Of]])</f>
        <v>3</v>
      </c>
      <c r="C442" s="5">
        <f>DAY(AgeAsOf[[#This Row],[Age As Of]])</f>
        <v>16</v>
      </c>
      <c r="D442" s="7">
        <v>43906</v>
      </c>
    </row>
    <row r="443" spans="1:4" x14ac:dyDescent="0.2">
      <c r="A443" s="5">
        <f>YEAR(AgeAsOf[[#This Row],[Age As Of]])</f>
        <v>2020</v>
      </c>
      <c r="B443" s="5">
        <f>MONTH(AgeAsOf[[#This Row],[Age As Of]])</f>
        <v>3</v>
      </c>
      <c r="C443" s="5">
        <f>DAY(AgeAsOf[[#This Row],[Age As Of]])</f>
        <v>17</v>
      </c>
      <c r="D443" s="7">
        <v>43907</v>
      </c>
    </row>
    <row r="444" spans="1:4" x14ac:dyDescent="0.2">
      <c r="A444" s="5">
        <f>YEAR(AgeAsOf[[#This Row],[Age As Of]])</f>
        <v>2020</v>
      </c>
      <c r="B444" s="5">
        <f>MONTH(AgeAsOf[[#This Row],[Age As Of]])</f>
        <v>3</v>
      </c>
      <c r="C444" s="5">
        <f>DAY(AgeAsOf[[#This Row],[Age As Of]])</f>
        <v>18</v>
      </c>
      <c r="D444" s="7">
        <v>43908</v>
      </c>
    </row>
    <row r="445" spans="1:4" x14ac:dyDescent="0.2">
      <c r="A445" s="5">
        <f>YEAR(AgeAsOf[[#This Row],[Age As Of]])</f>
        <v>2020</v>
      </c>
      <c r="B445" s="5">
        <f>MONTH(AgeAsOf[[#This Row],[Age As Of]])</f>
        <v>3</v>
      </c>
      <c r="C445" s="5">
        <f>DAY(AgeAsOf[[#This Row],[Age As Of]])</f>
        <v>19</v>
      </c>
      <c r="D445" s="7">
        <v>43909</v>
      </c>
    </row>
    <row r="446" spans="1:4" x14ac:dyDescent="0.2">
      <c r="A446" s="5">
        <f>YEAR(AgeAsOf[[#This Row],[Age As Of]])</f>
        <v>2020</v>
      </c>
      <c r="B446" s="5">
        <f>MONTH(AgeAsOf[[#This Row],[Age As Of]])</f>
        <v>3</v>
      </c>
      <c r="C446" s="5">
        <f>DAY(AgeAsOf[[#This Row],[Age As Of]])</f>
        <v>20</v>
      </c>
      <c r="D446" s="7">
        <v>43910</v>
      </c>
    </row>
    <row r="447" spans="1:4" x14ac:dyDescent="0.2">
      <c r="A447" s="5">
        <f>YEAR(AgeAsOf[[#This Row],[Age As Of]])</f>
        <v>2020</v>
      </c>
      <c r="B447" s="5">
        <f>MONTH(AgeAsOf[[#This Row],[Age As Of]])</f>
        <v>3</v>
      </c>
      <c r="C447" s="5">
        <f>DAY(AgeAsOf[[#This Row],[Age As Of]])</f>
        <v>21</v>
      </c>
      <c r="D447" s="7">
        <v>43911</v>
      </c>
    </row>
    <row r="448" spans="1:4" x14ac:dyDescent="0.2">
      <c r="A448" s="5">
        <f>YEAR(AgeAsOf[[#This Row],[Age As Of]])</f>
        <v>2020</v>
      </c>
      <c r="B448" s="5">
        <f>MONTH(AgeAsOf[[#This Row],[Age As Of]])</f>
        <v>3</v>
      </c>
      <c r="C448" s="5">
        <f>DAY(AgeAsOf[[#This Row],[Age As Of]])</f>
        <v>22</v>
      </c>
      <c r="D448" s="7">
        <v>43912</v>
      </c>
    </row>
    <row r="449" spans="1:4" x14ac:dyDescent="0.2">
      <c r="A449" s="5">
        <f>YEAR(AgeAsOf[[#This Row],[Age As Of]])</f>
        <v>2020</v>
      </c>
      <c r="B449" s="5">
        <f>MONTH(AgeAsOf[[#This Row],[Age As Of]])</f>
        <v>3</v>
      </c>
      <c r="C449" s="5">
        <f>DAY(AgeAsOf[[#This Row],[Age As Of]])</f>
        <v>23</v>
      </c>
      <c r="D449" s="7">
        <v>43913</v>
      </c>
    </row>
    <row r="450" spans="1:4" x14ac:dyDescent="0.2">
      <c r="A450" s="5">
        <f>YEAR(AgeAsOf[[#This Row],[Age As Of]])</f>
        <v>2020</v>
      </c>
      <c r="B450" s="5">
        <f>MONTH(AgeAsOf[[#This Row],[Age As Of]])</f>
        <v>3</v>
      </c>
      <c r="C450" s="5">
        <f>DAY(AgeAsOf[[#This Row],[Age As Of]])</f>
        <v>24</v>
      </c>
      <c r="D450" s="7">
        <v>43914</v>
      </c>
    </row>
    <row r="451" spans="1:4" x14ac:dyDescent="0.2">
      <c r="A451" s="5">
        <f>YEAR(AgeAsOf[[#This Row],[Age As Of]])</f>
        <v>2020</v>
      </c>
      <c r="B451" s="5">
        <f>MONTH(AgeAsOf[[#This Row],[Age As Of]])</f>
        <v>3</v>
      </c>
      <c r="C451" s="5">
        <f>DAY(AgeAsOf[[#This Row],[Age As Of]])</f>
        <v>25</v>
      </c>
      <c r="D451" s="7">
        <v>43915</v>
      </c>
    </row>
    <row r="452" spans="1:4" x14ac:dyDescent="0.2">
      <c r="A452" s="5">
        <f>YEAR(AgeAsOf[[#This Row],[Age As Of]])</f>
        <v>2020</v>
      </c>
      <c r="B452" s="5">
        <f>MONTH(AgeAsOf[[#This Row],[Age As Of]])</f>
        <v>3</v>
      </c>
      <c r="C452" s="5">
        <f>DAY(AgeAsOf[[#This Row],[Age As Of]])</f>
        <v>26</v>
      </c>
      <c r="D452" s="7">
        <v>43916</v>
      </c>
    </row>
    <row r="453" spans="1:4" x14ac:dyDescent="0.2">
      <c r="A453" s="5">
        <f>YEAR(AgeAsOf[[#This Row],[Age As Of]])</f>
        <v>2020</v>
      </c>
      <c r="B453" s="5">
        <f>MONTH(AgeAsOf[[#This Row],[Age As Of]])</f>
        <v>3</v>
      </c>
      <c r="C453" s="5">
        <f>DAY(AgeAsOf[[#This Row],[Age As Of]])</f>
        <v>27</v>
      </c>
      <c r="D453" s="7">
        <v>43917</v>
      </c>
    </row>
    <row r="454" spans="1:4" x14ac:dyDescent="0.2">
      <c r="A454" s="5">
        <f>YEAR(AgeAsOf[[#This Row],[Age As Of]])</f>
        <v>2020</v>
      </c>
      <c r="B454" s="5">
        <f>MONTH(AgeAsOf[[#This Row],[Age As Of]])</f>
        <v>3</v>
      </c>
      <c r="C454" s="5">
        <f>DAY(AgeAsOf[[#This Row],[Age As Of]])</f>
        <v>28</v>
      </c>
      <c r="D454" s="7">
        <v>43918</v>
      </c>
    </row>
    <row r="455" spans="1:4" x14ac:dyDescent="0.2">
      <c r="A455" s="5">
        <f>YEAR(AgeAsOf[[#This Row],[Age As Of]])</f>
        <v>2020</v>
      </c>
      <c r="B455" s="5">
        <f>MONTH(AgeAsOf[[#This Row],[Age As Of]])</f>
        <v>3</v>
      </c>
      <c r="C455" s="5">
        <f>DAY(AgeAsOf[[#This Row],[Age As Of]])</f>
        <v>29</v>
      </c>
      <c r="D455" s="7">
        <v>43919</v>
      </c>
    </row>
    <row r="456" spans="1:4" x14ac:dyDescent="0.2">
      <c r="A456" s="5">
        <f>YEAR(AgeAsOf[[#This Row],[Age As Of]])</f>
        <v>2020</v>
      </c>
      <c r="B456" s="5">
        <f>MONTH(AgeAsOf[[#This Row],[Age As Of]])</f>
        <v>3</v>
      </c>
      <c r="C456" s="5">
        <f>DAY(AgeAsOf[[#This Row],[Age As Of]])</f>
        <v>30</v>
      </c>
      <c r="D456" s="7">
        <v>43920</v>
      </c>
    </row>
    <row r="457" spans="1:4" x14ac:dyDescent="0.2">
      <c r="A457" s="5">
        <f>YEAR(AgeAsOf[[#This Row],[Age As Of]])</f>
        <v>2020</v>
      </c>
      <c r="B457" s="5">
        <f>MONTH(AgeAsOf[[#This Row],[Age As Of]])</f>
        <v>3</v>
      </c>
      <c r="C457" s="5">
        <f>DAY(AgeAsOf[[#This Row],[Age As Of]])</f>
        <v>31</v>
      </c>
      <c r="D457" s="7">
        <v>43921</v>
      </c>
    </row>
    <row r="458" spans="1:4" x14ac:dyDescent="0.2">
      <c r="A458" s="5">
        <f>YEAR(AgeAsOf[[#This Row],[Age As Of]])</f>
        <v>2020</v>
      </c>
      <c r="B458" s="5">
        <f>MONTH(AgeAsOf[[#This Row],[Age As Of]])</f>
        <v>4</v>
      </c>
      <c r="C458" s="5">
        <f>DAY(AgeAsOf[[#This Row],[Age As Of]])</f>
        <v>1</v>
      </c>
      <c r="D458" s="7">
        <v>43922</v>
      </c>
    </row>
    <row r="459" spans="1:4" x14ac:dyDescent="0.2">
      <c r="A459" s="5">
        <f>YEAR(AgeAsOf[[#This Row],[Age As Of]])</f>
        <v>2020</v>
      </c>
      <c r="B459" s="5">
        <f>MONTH(AgeAsOf[[#This Row],[Age As Of]])</f>
        <v>4</v>
      </c>
      <c r="C459" s="5">
        <f>DAY(AgeAsOf[[#This Row],[Age As Of]])</f>
        <v>2</v>
      </c>
      <c r="D459" s="7">
        <v>43923</v>
      </c>
    </row>
    <row r="460" spans="1:4" x14ac:dyDescent="0.2">
      <c r="A460" s="5">
        <f>YEAR(AgeAsOf[[#This Row],[Age As Of]])</f>
        <v>2020</v>
      </c>
      <c r="B460" s="5">
        <f>MONTH(AgeAsOf[[#This Row],[Age As Of]])</f>
        <v>4</v>
      </c>
      <c r="C460" s="5">
        <f>DAY(AgeAsOf[[#This Row],[Age As Of]])</f>
        <v>3</v>
      </c>
      <c r="D460" s="7">
        <v>43924</v>
      </c>
    </row>
    <row r="461" spans="1:4" x14ac:dyDescent="0.2">
      <c r="A461" s="5">
        <f>YEAR(AgeAsOf[[#This Row],[Age As Of]])</f>
        <v>2020</v>
      </c>
      <c r="B461" s="5">
        <f>MONTH(AgeAsOf[[#This Row],[Age As Of]])</f>
        <v>4</v>
      </c>
      <c r="C461" s="5">
        <f>DAY(AgeAsOf[[#This Row],[Age As Of]])</f>
        <v>4</v>
      </c>
      <c r="D461" s="7">
        <v>43925</v>
      </c>
    </row>
    <row r="462" spans="1:4" x14ac:dyDescent="0.2">
      <c r="A462" s="5">
        <f>YEAR(AgeAsOf[[#This Row],[Age As Of]])</f>
        <v>2020</v>
      </c>
      <c r="B462" s="5">
        <f>MONTH(AgeAsOf[[#This Row],[Age As Of]])</f>
        <v>4</v>
      </c>
      <c r="C462" s="5">
        <f>DAY(AgeAsOf[[#This Row],[Age As Of]])</f>
        <v>5</v>
      </c>
      <c r="D462" s="7">
        <v>43926</v>
      </c>
    </row>
    <row r="463" spans="1:4" x14ac:dyDescent="0.2">
      <c r="A463" s="5">
        <f>YEAR(AgeAsOf[[#This Row],[Age As Of]])</f>
        <v>2020</v>
      </c>
      <c r="B463" s="5">
        <f>MONTH(AgeAsOf[[#This Row],[Age As Of]])</f>
        <v>4</v>
      </c>
      <c r="C463" s="5">
        <f>DAY(AgeAsOf[[#This Row],[Age As Of]])</f>
        <v>6</v>
      </c>
      <c r="D463" s="7">
        <v>43927</v>
      </c>
    </row>
    <row r="464" spans="1:4" x14ac:dyDescent="0.2">
      <c r="A464" s="5">
        <f>YEAR(AgeAsOf[[#This Row],[Age As Of]])</f>
        <v>2020</v>
      </c>
      <c r="B464" s="5">
        <f>MONTH(AgeAsOf[[#This Row],[Age As Of]])</f>
        <v>4</v>
      </c>
      <c r="C464" s="5">
        <f>DAY(AgeAsOf[[#This Row],[Age As Of]])</f>
        <v>7</v>
      </c>
      <c r="D464" s="7">
        <v>43928</v>
      </c>
    </row>
    <row r="465" spans="1:4" x14ac:dyDescent="0.2">
      <c r="A465" s="5">
        <f>YEAR(AgeAsOf[[#This Row],[Age As Of]])</f>
        <v>2020</v>
      </c>
      <c r="B465" s="5">
        <f>MONTH(AgeAsOf[[#This Row],[Age As Of]])</f>
        <v>4</v>
      </c>
      <c r="C465" s="5">
        <f>DAY(AgeAsOf[[#This Row],[Age As Of]])</f>
        <v>8</v>
      </c>
      <c r="D465" s="7">
        <v>43929</v>
      </c>
    </row>
    <row r="466" spans="1:4" x14ac:dyDescent="0.2">
      <c r="A466" s="5">
        <f>YEAR(AgeAsOf[[#This Row],[Age As Of]])</f>
        <v>2020</v>
      </c>
      <c r="B466" s="5">
        <f>MONTH(AgeAsOf[[#This Row],[Age As Of]])</f>
        <v>4</v>
      </c>
      <c r="C466" s="5">
        <f>DAY(AgeAsOf[[#This Row],[Age As Of]])</f>
        <v>9</v>
      </c>
      <c r="D466" s="7">
        <v>43930</v>
      </c>
    </row>
    <row r="467" spans="1:4" x14ac:dyDescent="0.2">
      <c r="A467" s="5">
        <f>YEAR(AgeAsOf[[#This Row],[Age As Of]])</f>
        <v>2020</v>
      </c>
      <c r="B467" s="5">
        <f>MONTH(AgeAsOf[[#This Row],[Age As Of]])</f>
        <v>4</v>
      </c>
      <c r="C467" s="5">
        <f>DAY(AgeAsOf[[#This Row],[Age As Of]])</f>
        <v>10</v>
      </c>
      <c r="D467" s="7">
        <v>43931</v>
      </c>
    </row>
    <row r="468" spans="1:4" x14ac:dyDescent="0.2">
      <c r="A468" s="5">
        <f>YEAR(AgeAsOf[[#This Row],[Age As Of]])</f>
        <v>2020</v>
      </c>
      <c r="B468" s="5">
        <f>MONTH(AgeAsOf[[#This Row],[Age As Of]])</f>
        <v>4</v>
      </c>
      <c r="C468" s="5">
        <f>DAY(AgeAsOf[[#This Row],[Age As Of]])</f>
        <v>11</v>
      </c>
      <c r="D468" s="7">
        <v>43932</v>
      </c>
    </row>
    <row r="469" spans="1:4" x14ac:dyDescent="0.2">
      <c r="A469" s="5">
        <f>YEAR(AgeAsOf[[#This Row],[Age As Of]])</f>
        <v>2020</v>
      </c>
      <c r="B469" s="5">
        <f>MONTH(AgeAsOf[[#This Row],[Age As Of]])</f>
        <v>4</v>
      </c>
      <c r="C469" s="5">
        <f>DAY(AgeAsOf[[#This Row],[Age As Of]])</f>
        <v>12</v>
      </c>
      <c r="D469" s="7">
        <v>43933</v>
      </c>
    </row>
    <row r="470" spans="1:4" x14ac:dyDescent="0.2">
      <c r="A470" s="5">
        <f>YEAR(AgeAsOf[[#This Row],[Age As Of]])</f>
        <v>2020</v>
      </c>
      <c r="B470" s="5">
        <f>MONTH(AgeAsOf[[#This Row],[Age As Of]])</f>
        <v>4</v>
      </c>
      <c r="C470" s="5">
        <f>DAY(AgeAsOf[[#This Row],[Age As Of]])</f>
        <v>13</v>
      </c>
      <c r="D470" s="7">
        <v>43934</v>
      </c>
    </row>
    <row r="471" spans="1:4" x14ac:dyDescent="0.2">
      <c r="A471" s="5">
        <f>YEAR(AgeAsOf[[#This Row],[Age As Of]])</f>
        <v>2020</v>
      </c>
      <c r="B471" s="5">
        <f>MONTH(AgeAsOf[[#This Row],[Age As Of]])</f>
        <v>4</v>
      </c>
      <c r="C471" s="5">
        <f>DAY(AgeAsOf[[#This Row],[Age As Of]])</f>
        <v>14</v>
      </c>
      <c r="D471" s="7">
        <v>43935</v>
      </c>
    </row>
    <row r="472" spans="1:4" x14ac:dyDescent="0.2">
      <c r="A472" s="5">
        <f>YEAR(AgeAsOf[[#This Row],[Age As Of]])</f>
        <v>2020</v>
      </c>
      <c r="B472" s="5">
        <f>MONTH(AgeAsOf[[#This Row],[Age As Of]])</f>
        <v>4</v>
      </c>
      <c r="C472" s="5">
        <f>DAY(AgeAsOf[[#This Row],[Age As Of]])</f>
        <v>15</v>
      </c>
      <c r="D472" s="7">
        <v>43936</v>
      </c>
    </row>
    <row r="473" spans="1:4" x14ac:dyDescent="0.2">
      <c r="A473" s="5">
        <f>YEAR(AgeAsOf[[#This Row],[Age As Of]])</f>
        <v>2020</v>
      </c>
      <c r="B473" s="5">
        <f>MONTH(AgeAsOf[[#This Row],[Age As Of]])</f>
        <v>4</v>
      </c>
      <c r="C473" s="5">
        <f>DAY(AgeAsOf[[#This Row],[Age As Of]])</f>
        <v>16</v>
      </c>
      <c r="D473" s="7">
        <v>43937</v>
      </c>
    </row>
    <row r="474" spans="1:4" x14ac:dyDescent="0.2">
      <c r="A474" s="5">
        <f>YEAR(AgeAsOf[[#This Row],[Age As Of]])</f>
        <v>2020</v>
      </c>
      <c r="B474" s="5">
        <f>MONTH(AgeAsOf[[#This Row],[Age As Of]])</f>
        <v>4</v>
      </c>
      <c r="C474" s="5">
        <f>DAY(AgeAsOf[[#This Row],[Age As Of]])</f>
        <v>17</v>
      </c>
      <c r="D474" s="7">
        <v>43938</v>
      </c>
    </row>
    <row r="475" spans="1:4" x14ac:dyDescent="0.2">
      <c r="A475" s="5">
        <f>YEAR(AgeAsOf[[#This Row],[Age As Of]])</f>
        <v>2020</v>
      </c>
      <c r="B475" s="5">
        <f>MONTH(AgeAsOf[[#This Row],[Age As Of]])</f>
        <v>4</v>
      </c>
      <c r="C475" s="5">
        <f>DAY(AgeAsOf[[#This Row],[Age As Of]])</f>
        <v>18</v>
      </c>
      <c r="D475" s="7">
        <v>43939</v>
      </c>
    </row>
    <row r="476" spans="1:4" x14ac:dyDescent="0.2">
      <c r="A476" s="5">
        <f>YEAR(AgeAsOf[[#This Row],[Age As Of]])</f>
        <v>2020</v>
      </c>
      <c r="B476" s="5">
        <f>MONTH(AgeAsOf[[#This Row],[Age As Of]])</f>
        <v>4</v>
      </c>
      <c r="C476" s="5">
        <f>DAY(AgeAsOf[[#This Row],[Age As Of]])</f>
        <v>19</v>
      </c>
      <c r="D476" s="7">
        <v>43940</v>
      </c>
    </row>
    <row r="477" spans="1:4" x14ac:dyDescent="0.2">
      <c r="A477" s="5">
        <f>YEAR(AgeAsOf[[#This Row],[Age As Of]])</f>
        <v>2020</v>
      </c>
      <c r="B477" s="5">
        <f>MONTH(AgeAsOf[[#This Row],[Age As Of]])</f>
        <v>4</v>
      </c>
      <c r="C477" s="5">
        <f>DAY(AgeAsOf[[#This Row],[Age As Of]])</f>
        <v>20</v>
      </c>
      <c r="D477" s="7">
        <v>43941</v>
      </c>
    </row>
    <row r="478" spans="1:4" x14ac:dyDescent="0.2">
      <c r="A478" s="5">
        <f>YEAR(AgeAsOf[[#This Row],[Age As Of]])</f>
        <v>2020</v>
      </c>
      <c r="B478" s="5">
        <f>MONTH(AgeAsOf[[#This Row],[Age As Of]])</f>
        <v>4</v>
      </c>
      <c r="C478" s="5">
        <f>DAY(AgeAsOf[[#This Row],[Age As Of]])</f>
        <v>21</v>
      </c>
      <c r="D478" s="7">
        <v>43942</v>
      </c>
    </row>
    <row r="479" spans="1:4" x14ac:dyDescent="0.2">
      <c r="A479" s="5">
        <f>YEAR(AgeAsOf[[#This Row],[Age As Of]])</f>
        <v>2020</v>
      </c>
      <c r="B479" s="5">
        <f>MONTH(AgeAsOf[[#This Row],[Age As Of]])</f>
        <v>4</v>
      </c>
      <c r="C479" s="5">
        <f>DAY(AgeAsOf[[#This Row],[Age As Of]])</f>
        <v>22</v>
      </c>
      <c r="D479" s="7">
        <v>43943</v>
      </c>
    </row>
    <row r="480" spans="1:4" x14ac:dyDescent="0.2">
      <c r="A480" s="5">
        <f>YEAR(AgeAsOf[[#This Row],[Age As Of]])</f>
        <v>2020</v>
      </c>
      <c r="B480" s="5">
        <f>MONTH(AgeAsOf[[#This Row],[Age As Of]])</f>
        <v>4</v>
      </c>
      <c r="C480" s="5">
        <f>DAY(AgeAsOf[[#This Row],[Age As Of]])</f>
        <v>23</v>
      </c>
      <c r="D480" s="7">
        <v>43944</v>
      </c>
    </row>
    <row r="481" spans="1:4" x14ac:dyDescent="0.2">
      <c r="A481" s="5">
        <f>YEAR(AgeAsOf[[#This Row],[Age As Of]])</f>
        <v>2020</v>
      </c>
      <c r="B481" s="5">
        <f>MONTH(AgeAsOf[[#This Row],[Age As Of]])</f>
        <v>4</v>
      </c>
      <c r="C481" s="5">
        <f>DAY(AgeAsOf[[#This Row],[Age As Of]])</f>
        <v>24</v>
      </c>
      <c r="D481" s="7">
        <v>43945</v>
      </c>
    </row>
    <row r="482" spans="1:4" x14ac:dyDescent="0.2">
      <c r="A482" s="5">
        <f>YEAR(AgeAsOf[[#This Row],[Age As Of]])</f>
        <v>2020</v>
      </c>
      <c r="B482" s="5">
        <f>MONTH(AgeAsOf[[#This Row],[Age As Of]])</f>
        <v>4</v>
      </c>
      <c r="C482" s="5">
        <f>DAY(AgeAsOf[[#This Row],[Age As Of]])</f>
        <v>25</v>
      </c>
      <c r="D482" s="7">
        <v>43946</v>
      </c>
    </row>
    <row r="483" spans="1:4" x14ac:dyDescent="0.2">
      <c r="A483" s="5">
        <f>YEAR(AgeAsOf[[#This Row],[Age As Of]])</f>
        <v>2020</v>
      </c>
      <c r="B483" s="5">
        <f>MONTH(AgeAsOf[[#This Row],[Age As Of]])</f>
        <v>4</v>
      </c>
      <c r="C483" s="5">
        <f>DAY(AgeAsOf[[#This Row],[Age As Of]])</f>
        <v>26</v>
      </c>
      <c r="D483" s="7">
        <v>43947</v>
      </c>
    </row>
    <row r="484" spans="1:4" x14ac:dyDescent="0.2">
      <c r="A484" s="5">
        <f>YEAR(AgeAsOf[[#This Row],[Age As Of]])</f>
        <v>2020</v>
      </c>
      <c r="B484" s="5">
        <f>MONTH(AgeAsOf[[#This Row],[Age As Of]])</f>
        <v>4</v>
      </c>
      <c r="C484" s="5">
        <f>DAY(AgeAsOf[[#This Row],[Age As Of]])</f>
        <v>27</v>
      </c>
      <c r="D484" s="7">
        <v>43948</v>
      </c>
    </row>
    <row r="485" spans="1:4" x14ac:dyDescent="0.2">
      <c r="A485" s="5">
        <f>YEAR(AgeAsOf[[#This Row],[Age As Of]])</f>
        <v>2020</v>
      </c>
      <c r="B485" s="5">
        <f>MONTH(AgeAsOf[[#This Row],[Age As Of]])</f>
        <v>4</v>
      </c>
      <c r="C485" s="5">
        <f>DAY(AgeAsOf[[#This Row],[Age As Of]])</f>
        <v>28</v>
      </c>
      <c r="D485" s="7">
        <v>43949</v>
      </c>
    </row>
    <row r="486" spans="1:4" x14ac:dyDescent="0.2">
      <c r="A486" s="5">
        <f>YEAR(AgeAsOf[[#This Row],[Age As Of]])</f>
        <v>2020</v>
      </c>
      <c r="B486" s="5">
        <f>MONTH(AgeAsOf[[#This Row],[Age As Of]])</f>
        <v>4</v>
      </c>
      <c r="C486" s="5">
        <f>DAY(AgeAsOf[[#This Row],[Age As Of]])</f>
        <v>29</v>
      </c>
      <c r="D486" s="7">
        <v>43950</v>
      </c>
    </row>
    <row r="487" spans="1:4" x14ac:dyDescent="0.2">
      <c r="A487" s="5">
        <f>YEAR(AgeAsOf[[#This Row],[Age As Of]])</f>
        <v>2020</v>
      </c>
      <c r="B487" s="5">
        <f>MONTH(AgeAsOf[[#This Row],[Age As Of]])</f>
        <v>4</v>
      </c>
      <c r="C487" s="5">
        <f>DAY(AgeAsOf[[#This Row],[Age As Of]])</f>
        <v>30</v>
      </c>
      <c r="D487" s="7">
        <v>43951</v>
      </c>
    </row>
    <row r="488" spans="1:4" x14ac:dyDescent="0.2">
      <c r="A488" s="5">
        <f>YEAR(AgeAsOf[[#This Row],[Age As Of]])</f>
        <v>2020</v>
      </c>
      <c r="B488" s="5">
        <f>MONTH(AgeAsOf[[#This Row],[Age As Of]])</f>
        <v>5</v>
      </c>
      <c r="C488" s="5">
        <f>DAY(AgeAsOf[[#This Row],[Age As Of]])</f>
        <v>1</v>
      </c>
      <c r="D488" s="7">
        <v>43952</v>
      </c>
    </row>
    <row r="489" spans="1:4" x14ac:dyDescent="0.2">
      <c r="A489" s="5">
        <f>YEAR(AgeAsOf[[#This Row],[Age As Of]])</f>
        <v>2020</v>
      </c>
      <c r="B489" s="5">
        <f>MONTH(AgeAsOf[[#This Row],[Age As Of]])</f>
        <v>5</v>
      </c>
      <c r="C489" s="5">
        <f>DAY(AgeAsOf[[#This Row],[Age As Of]])</f>
        <v>2</v>
      </c>
      <c r="D489" s="7">
        <v>43953</v>
      </c>
    </row>
    <row r="490" spans="1:4" x14ac:dyDescent="0.2">
      <c r="A490" s="5">
        <f>YEAR(AgeAsOf[[#This Row],[Age As Of]])</f>
        <v>2020</v>
      </c>
      <c r="B490" s="5">
        <f>MONTH(AgeAsOf[[#This Row],[Age As Of]])</f>
        <v>5</v>
      </c>
      <c r="C490" s="5">
        <f>DAY(AgeAsOf[[#This Row],[Age As Of]])</f>
        <v>3</v>
      </c>
      <c r="D490" s="7">
        <v>43954</v>
      </c>
    </row>
    <row r="491" spans="1:4" x14ac:dyDescent="0.2">
      <c r="A491" s="5">
        <f>YEAR(AgeAsOf[[#This Row],[Age As Of]])</f>
        <v>2020</v>
      </c>
      <c r="B491" s="5">
        <f>MONTH(AgeAsOf[[#This Row],[Age As Of]])</f>
        <v>5</v>
      </c>
      <c r="C491" s="5">
        <f>DAY(AgeAsOf[[#This Row],[Age As Of]])</f>
        <v>4</v>
      </c>
      <c r="D491" s="7">
        <v>43955</v>
      </c>
    </row>
    <row r="492" spans="1:4" x14ac:dyDescent="0.2">
      <c r="A492" s="5">
        <f>YEAR(AgeAsOf[[#This Row],[Age As Of]])</f>
        <v>2020</v>
      </c>
      <c r="B492" s="5">
        <f>MONTH(AgeAsOf[[#This Row],[Age As Of]])</f>
        <v>5</v>
      </c>
      <c r="C492" s="5">
        <f>DAY(AgeAsOf[[#This Row],[Age As Of]])</f>
        <v>5</v>
      </c>
      <c r="D492" s="7">
        <v>43956</v>
      </c>
    </row>
    <row r="493" spans="1:4" x14ac:dyDescent="0.2">
      <c r="A493" s="5">
        <f>YEAR(AgeAsOf[[#This Row],[Age As Of]])</f>
        <v>2020</v>
      </c>
      <c r="B493" s="5">
        <f>MONTH(AgeAsOf[[#This Row],[Age As Of]])</f>
        <v>5</v>
      </c>
      <c r="C493" s="5">
        <f>DAY(AgeAsOf[[#This Row],[Age As Of]])</f>
        <v>6</v>
      </c>
      <c r="D493" s="7">
        <v>43957</v>
      </c>
    </row>
    <row r="494" spans="1:4" x14ac:dyDescent="0.2">
      <c r="A494" s="5">
        <f>YEAR(AgeAsOf[[#This Row],[Age As Of]])</f>
        <v>2020</v>
      </c>
      <c r="B494" s="5">
        <f>MONTH(AgeAsOf[[#This Row],[Age As Of]])</f>
        <v>5</v>
      </c>
      <c r="C494" s="5">
        <f>DAY(AgeAsOf[[#This Row],[Age As Of]])</f>
        <v>7</v>
      </c>
      <c r="D494" s="7">
        <v>43958</v>
      </c>
    </row>
    <row r="495" spans="1:4" x14ac:dyDescent="0.2">
      <c r="A495" s="5">
        <f>YEAR(AgeAsOf[[#This Row],[Age As Of]])</f>
        <v>2020</v>
      </c>
      <c r="B495" s="5">
        <f>MONTH(AgeAsOf[[#This Row],[Age As Of]])</f>
        <v>5</v>
      </c>
      <c r="C495" s="5">
        <f>DAY(AgeAsOf[[#This Row],[Age As Of]])</f>
        <v>8</v>
      </c>
      <c r="D495" s="7">
        <v>43959</v>
      </c>
    </row>
    <row r="496" spans="1:4" x14ac:dyDescent="0.2">
      <c r="A496" s="5">
        <f>YEAR(AgeAsOf[[#This Row],[Age As Of]])</f>
        <v>2020</v>
      </c>
      <c r="B496" s="5">
        <f>MONTH(AgeAsOf[[#This Row],[Age As Of]])</f>
        <v>5</v>
      </c>
      <c r="C496" s="5">
        <f>DAY(AgeAsOf[[#This Row],[Age As Of]])</f>
        <v>9</v>
      </c>
      <c r="D496" s="7">
        <v>43960</v>
      </c>
    </row>
    <row r="497" spans="1:4" x14ac:dyDescent="0.2">
      <c r="A497" s="5">
        <f>YEAR(AgeAsOf[[#This Row],[Age As Of]])</f>
        <v>2020</v>
      </c>
      <c r="B497" s="5">
        <f>MONTH(AgeAsOf[[#This Row],[Age As Of]])</f>
        <v>5</v>
      </c>
      <c r="C497" s="5">
        <f>DAY(AgeAsOf[[#This Row],[Age As Of]])</f>
        <v>10</v>
      </c>
      <c r="D497" s="7">
        <v>43961</v>
      </c>
    </row>
    <row r="498" spans="1:4" x14ac:dyDescent="0.2">
      <c r="A498" s="5">
        <f>YEAR(AgeAsOf[[#This Row],[Age As Of]])</f>
        <v>2020</v>
      </c>
      <c r="B498" s="5">
        <f>MONTH(AgeAsOf[[#This Row],[Age As Of]])</f>
        <v>5</v>
      </c>
      <c r="C498" s="5">
        <f>DAY(AgeAsOf[[#This Row],[Age As Of]])</f>
        <v>11</v>
      </c>
      <c r="D498" s="7">
        <v>43962</v>
      </c>
    </row>
    <row r="499" spans="1:4" x14ac:dyDescent="0.2">
      <c r="A499" s="5">
        <f>YEAR(AgeAsOf[[#This Row],[Age As Of]])</f>
        <v>2020</v>
      </c>
      <c r="B499" s="5">
        <f>MONTH(AgeAsOf[[#This Row],[Age As Of]])</f>
        <v>5</v>
      </c>
      <c r="C499" s="5">
        <f>DAY(AgeAsOf[[#This Row],[Age As Of]])</f>
        <v>12</v>
      </c>
      <c r="D499" s="7">
        <v>43963</v>
      </c>
    </row>
    <row r="500" spans="1:4" x14ac:dyDescent="0.2">
      <c r="A500" s="5">
        <f>YEAR(AgeAsOf[[#This Row],[Age As Of]])</f>
        <v>2020</v>
      </c>
      <c r="B500" s="5">
        <f>MONTH(AgeAsOf[[#This Row],[Age As Of]])</f>
        <v>5</v>
      </c>
      <c r="C500" s="5">
        <f>DAY(AgeAsOf[[#This Row],[Age As Of]])</f>
        <v>13</v>
      </c>
      <c r="D500" s="7">
        <v>43964</v>
      </c>
    </row>
    <row r="501" spans="1:4" x14ac:dyDescent="0.2">
      <c r="A501" s="5">
        <f>YEAR(AgeAsOf[[#This Row],[Age As Of]])</f>
        <v>2020</v>
      </c>
      <c r="B501" s="5">
        <f>MONTH(AgeAsOf[[#This Row],[Age As Of]])</f>
        <v>5</v>
      </c>
      <c r="C501" s="5">
        <f>DAY(AgeAsOf[[#This Row],[Age As Of]])</f>
        <v>14</v>
      </c>
      <c r="D501" s="7">
        <v>43965</v>
      </c>
    </row>
    <row r="502" spans="1:4" x14ac:dyDescent="0.2">
      <c r="A502" s="5">
        <f>YEAR(AgeAsOf[[#This Row],[Age As Of]])</f>
        <v>2020</v>
      </c>
      <c r="B502" s="5">
        <f>MONTH(AgeAsOf[[#This Row],[Age As Of]])</f>
        <v>5</v>
      </c>
      <c r="C502" s="5">
        <f>DAY(AgeAsOf[[#This Row],[Age As Of]])</f>
        <v>15</v>
      </c>
      <c r="D502" s="7">
        <v>43966</v>
      </c>
    </row>
    <row r="503" spans="1:4" x14ac:dyDescent="0.2">
      <c r="A503" s="5">
        <f>YEAR(AgeAsOf[[#This Row],[Age As Of]])</f>
        <v>2020</v>
      </c>
      <c r="B503" s="5">
        <f>MONTH(AgeAsOf[[#This Row],[Age As Of]])</f>
        <v>5</v>
      </c>
      <c r="C503" s="5">
        <f>DAY(AgeAsOf[[#This Row],[Age As Of]])</f>
        <v>16</v>
      </c>
      <c r="D503" s="7">
        <v>43967</v>
      </c>
    </row>
    <row r="504" spans="1:4" x14ac:dyDescent="0.2">
      <c r="A504" s="5">
        <f>YEAR(AgeAsOf[[#This Row],[Age As Of]])</f>
        <v>2020</v>
      </c>
      <c r="B504" s="5">
        <f>MONTH(AgeAsOf[[#This Row],[Age As Of]])</f>
        <v>5</v>
      </c>
      <c r="C504" s="5">
        <f>DAY(AgeAsOf[[#This Row],[Age As Of]])</f>
        <v>17</v>
      </c>
      <c r="D504" s="7">
        <v>43968</v>
      </c>
    </row>
    <row r="505" spans="1:4" x14ac:dyDescent="0.2">
      <c r="A505" s="5">
        <f>YEAR(AgeAsOf[[#This Row],[Age As Of]])</f>
        <v>2020</v>
      </c>
      <c r="B505" s="5">
        <f>MONTH(AgeAsOf[[#This Row],[Age As Of]])</f>
        <v>5</v>
      </c>
      <c r="C505" s="5">
        <f>DAY(AgeAsOf[[#This Row],[Age As Of]])</f>
        <v>18</v>
      </c>
      <c r="D505" s="7">
        <v>43969</v>
      </c>
    </row>
    <row r="506" spans="1:4" x14ac:dyDescent="0.2">
      <c r="A506" s="5">
        <f>YEAR(AgeAsOf[[#This Row],[Age As Of]])</f>
        <v>2020</v>
      </c>
      <c r="B506" s="5">
        <f>MONTH(AgeAsOf[[#This Row],[Age As Of]])</f>
        <v>5</v>
      </c>
      <c r="C506" s="5">
        <f>DAY(AgeAsOf[[#This Row],[Age As Of]])</f>
        <v>19</v>
      </c>
      <c r="D506" s="7">
        <v>43970</v>
      </c>
    </row>
    <row r="507" spans="1:4" x14ac:dyDescent="0.2">
      <c r="A507" s="5">
        <f>YEAR(AgeAsOf[[#This Row],[Age As Of]])</f>
        <v>2020</v>
      </c>
      <c r="B507" s="5">
        <f>MONTH(AgeAsOf[[#This Row],[Age As Of]])</f>
        <v>5</v>
      </c>
      <c r="C507" s="5">
        <f>DAY(AgeAsOf[[#This Row],[Age As Of]])</f>
        <v>20</v>
      </c>
      <c r="D507" s="7">
        <v>43971</v>
      </c>
    </row>
    <row r="508" spans="1:4" x14ac:dyDescent="0.2">
      <c r="A508" s="5">
        <f>YEAR(AgeAsOf[[#This Row],[Age As Of]])</f>
        <v>2020</v>
      </c>
      <c r="B508" s="5">
        <f>MONTH(AgeAsOf[[#This Row],[Age As Of]])</f>
        <v>5</v>
      </c>
      <c r="C508" s="5">
        <f>DAY(AgeAsOf[[#This Row],[Age As Of]])</f>
        <v>21</v>
      </c>
      <c r="D508" s="7">
        <v>43972</v>
      </c>
    </row>
    <row r="509" spans="1:4" x14ac:dyDescent="0.2">
      <c r="A509" s="5">
        <f>YEAR(AgeAsOf[[#This Row],[Age As Of]])</f>
        <v>2020</v>
      </c>
      <c r="B509" s="5">
        <f>MONTH(AgeAsOf[[#This Row],[Age As Of]])</f>
        <v>5</v>
      </c>
      <c r="C509" s="5">
        <f>DAY(AgeAsOf[[#This Row],[Age As Of]])</f>
        <v>22</v>
      </c>
      <c r="D509" s="7">
        <v>43973</v>
      </c>
    </row>
    <row r="510" spans="1:4" x14ac:dyDescent="0.2">
      <c r="A510" s="5">
        <f>YEAR(AgeAsOf[[#This Row],[Age As Of]])</f>
        <v>2020</v>
      </c>
      <c r="B510" s="5">
        <f>MONTH(AgeAsOf[[#This Row],[Age As Of]])</f>
        <v>5</v>
      </c>
      <c r="C510" s="5">
        <f>DAY(AgeAsOf[[#This Row],[Age As Of]])</f>
        <v>23</v>
      </c>
      <c r="D510" s="7">
        <v>43974</v>
      </c>
    </row>
    <row r="511" spans="1:4" x14ac:dyDescent="0.2">
      <c r="A511" s="5">
        <f>YEAR(AgeAsOf[[#This Row],[Age As Of]])</f>
        <v>2020</v>
      </c>
      <c r="B511" s="5">
        <f>MONTH(AgeAsOf[[#This Row],[Age As Of]])</f>
        <v>5</v>
      </c>
      <c r="C511" s="5">
        <f>DAY(AgeAsOf[[#This Row],[Age As Of]])</f>
        <v>24</v>
      </c>
      <c r="D511" s="7">
        <v>43975</v>
      </c>
    </row>
    <row r="512" spans="1:4" x14ac:dyDescent="0.2">
      <c r="A512" s="5">
        <f>YEAR(AgeAsOf[[#This Row],[Age As Of]])</f>
        <v>2020</v>
      </c>
      <c r="B512" s="5">
        <f>MONTH(AgeAsOf[[#This Row],[Age As Of]])</f>
        <v>5</v>
      </c>
      <c r="C512" s="5">
        <f>DAY(AgeAsOf[[#This Row],[Age As Of]])</f>
        <v>25</v>
      </c>
      <c r="D512" s="7">
        <v>43976</v>
      </c>
    </row>
    <row r="513" spans="1:4" x14ac:dyDescent="0.2">
      <c r="A513" s="5">
        <f>YEAR(AgeAsOf[[#This Row],[Age As Of]])</f>
        <v>2020</v>
      </c>
      <c r="B513" s="5">
        <f>MONTH(AgeAsOf[[#This Row],[Age As Of]])</f>
        <v>5</v>
      </c>
      <c r="C513" s="5">
        <f>DAY(AgeAsOf[[#This Row],[Age As Of]])</f>
        <v>26</v>
      </c>
      <c r="D513" s="7">
        <v>43977</v>
      </c>
    </row>
    <row r="514" spans="1:4" x14ac:dyDescent="0.2">
      <c r="A514" s="5">
        <f>YEAR(AgeAsOf[[#This Row],[Age As Of]])</f>
        <v>2020</v>
      </c>
      <c r="B514" s="5">
        <f>MONTH(AgeAsOf[[#This Row],[Age As Of]])</f>
        <v>5</v>
      </c>
      <c r="C514" s="5">
        <f>DAY(AgeAsOf[[#This Row],[Age As Of]])</f>
        <v>27</v>
      </c>
      <c r="D514" s="7">
        <v>43978</v>
      </c>
    </row>
    <row r="515" spans="1:4" x14ac:dyDescent="0.2">
      <c r="A515" s="5">
        <f>YEAR(AgeAsOf[[#This Row],[Age As Of]])</f>
        <v>2020</v>
      </c>
      <c r="B515" s="5">
        <f>MONTH(AgeAsOf[[#This Row],[Age As Of]])</f>
        <v>5</v>
      </c>
      <c r="C515" s="5">
        <f>DAY(AgeAsOf[[#This Row],[Age As Of]])</f>
        <v>28</v>
      </c>
      <c r="D515" s="7">
        <v>43979</v>
      </c>
    </row>
    <row r="516" spans="1:4" x14ac:dyDescent="0.2">
      <c r="A516" s="5">
        <f>YEAR(AgeAsOf[[#This Row],[Age As Of]])</f>
        <v>2020</v>
      </c>
      <c r="B516" s="5">
        <f>MONTH(AgeAsOf[[#This Row],[Age As Of]])</f>
        <v>5</v>
      </c>
      <c r="C516" s="5">
        <f>DAY(AgeAsOf[[#This Row],[Age As Of]])</f>
        <v>29</v>
      </c>
      <c r="D516" s="7">
        <v>43980</v>
      </c>
    </row>
    <row r="517" spans="1:4" x14ac:dyDescent="0.2">
      <c r="A517" s="5">
        <f>YEAR(AgeAsOf[[#This Row],[Age As Of]])</f>
        <v>2020</v>
      </c>
      <c r="B517" s="5">
        <f>MONTH(AgeAsOf[[#This Row],[Age As Of]])</f>
        <v>5</v>
      </c>
      <c r="C517" s="5">
        <f>DAY(AgeAsOf[[#This Row],[Age As Of]])</f>
        <v>30</v>
      </c>
      <c r="D517" s="7">
        <v>43981</v>
      </c>
    </row>
    <row r="518" spans="1:4" x14ac:dyDescent="0.2">
      <c r="A518" s="5">
        <f>YEAR(AgeAsOf[[#This Row],[Age As Of]])</f>
        <v>2020</v>
      </c>
      <c r="B518" s="5">
        <f>MONTH(AgeAsOf[[#This Row],[Age As Of]])</f>
        <v>5</v>
      </c>
      <c r="C518" s="5">
        <f>DAY(AgeAsOf[[#This Row],[Age As Of]])</f>
        <v>31</v>
      </c>
      <c r="D518" s="7">
        <v>43982</v>
      </c>
    </row>
    <row r="519" spans="1:4" x14ac:dyDescent="0.2">
      <c r="A519" s="5">
        <f>YEAR(AgeAsOf[[#This Row],[Age As Of]])</f>
        <v>2020</v>
      </c>
      <c r="B519" s="5">
        <f>MONTH(AgeAsOf[[#This Row],[Age As Of]])</f>
        <v>6</v>
      </c>
      <c r="C519" s="5">
        <f>DAY(AgeAsOf[[#This Row],[Age As Of]])</f>
        <v>1</v>
      </c>
      <c r="D519" s="7">
        <v>43983</v>
      </c>
    </row>
    <row r="520" spans="1:4" x14ac:dyDescent="0.2">
      <c r="A520" s="5">
        <f>YEAR(AgeAsOf[[#This Row],[Age As Of]])</f>
        <v>2020</v>
      </c>
      <c r="B520" s="5">
        <f>MONTH(AgeAsOf[[#This Row],[Age As Of]])</f>
        <v>6</v>
      </c>
      <c r="C520" s="5">
        <f>DAY(AgeAsOf[[#This Row],[Age As Of]])</f>
        <v>2</v>
      </c>
      <c r="D520" s="7">
        <v>43984</v>
      </c>
    </row>
    <row r="521" spans="1:4" x14ac:dyDescent="0.2">
      <c r="A521" s="5">
        <f>YEAR(AgeAsOf[[#This Row],[Age As Of]])</f>
        <v>2020</v>
      </c>
      <c r="B521" s="5">
        <f>MONTH(AgeAsOf[[#This Row],[Age As Of]])</f>
        <v>6</v>
      </c>
      <c r="C521" s="5">
        <f>DAY(AgeAsOf[[#This Row],[Age As Of]])</f>
        <v>3</v>
      </c>
      <c r="D521" s="7">
        <v>43985</v>
      </c>
    </row>
    <row r="522" spans="1:4" x14ac:dyDescent="0.2">
      <c r="A522" s="5">
        <f>YEAR(AgeAsOf[[#This Row],[Age As Of]])</f>
        <v>2020</v>
      </c>
      <c r="B522" s="5">
        <f>MONTH(AgeAsOf[[#This Row],[Age As Of]])</f>
        <v>6</v>
      </c>
      <c r="C522" s="5">
        <f>DAY(AgeAsOf[[#This Row],[Age As Of]])</f>
        <v>4</v>
      </c>
      <c r="D522" s="7">
        <v>43986</v>
      </c>
    </row>
    <row r="523" spans="1:4" x14ac:dyDescent="0.2">
      <c r="A523" s="5">
        <f>YEAR(AgeAsOf[[#This Row],[Age As Of]])</f>
        <v>2020</v>
      </c>
      <c r="B523" s="5">
        <f>MONTH(AgeAsOf[[#This Row],[Age As Of]])</f>
        <v>6</v>
      </c>
      <c r="C523" s="5">
        <f>DAY(AgeAsOf[[#This Row],[Age As Of]])</f>
        <v>5</v>
      </c>
      <c r="D523" s="7">
        <v>43987</v>
      </c>
    </row>
    <row r="524" spans="1:4" x14ac:dyDescent="0.2">
      <c r="A524" s="5">
        <f>YEAR(AgeAsOf[[#This Row],[Age As Of]])</f>
        <v>2020</v>
      </c>
      <c r="B524" s="5">
        <f>MONTH(AgeAsOf[[#This Row],[Age As Of]])</f>
        <v>6</v>
      </c>
      <c r="C524" s="5">
        <f>DAY(AgeAsOf[[#This Row],[Age As Of]])</f>
        <v>6</v>
      </c>
      <c r="D524" s="7">
        <v>43988</v>
      </c>
    </row>
    <row r="525" spans="1:4" x14ac:dyDescent="0.2">
      <c r="A525" s="5">
        <f>YEAR(AgeAsOf[[#This Row],[Age As Of]])</f>
        <v>2020</v>
      </c>
      <c r="B525" s="5">
        <f>MONTH(AgeAsOf[[#This Row],[Age As Of]])</f>
        <v>6</v>
      </c>
      <c r="C525" s="5">
        <f>DAY(AgeAsOf[[#This Row],[Age As Of]])</f>
        <v>7</v>
      </c>
      <c r="D525" s="7">
        <v>43989</v>
      </c>
    </row>
    <row r="526" spans="1:4" x14ac:dyDescent="0.2">
      <c r="A526" s="5">
        <f>YEAR(AgeAsOf[[#This Row],[Age As Of]])</f>
        <v>2020</v>
      </c>
      <c r="B526" s="5">
        <f>MONTH(AgeAsOf[[#This Row],[Age As Of]])</f>
        <v>6</v>
      </c>
      <c r="C526" s="5">
        <f>DAY(AgeAsOf[[#This Row],[Age As Of]])</f>
        <v>8</v>
      </c>
      <c r="D526" s="7">
        <v>43990</v>
      </c>
    </row>
    <row r="527" spans="1:4" x14ac:dyDescent="0.2">
      <c r="A527" s="5">
        <f>YEAR(AgeAsOf[[#This Row],[Age As Of]])</f>
        <v>2020</v>
      </c>
      <c r="B527" s="5">
        <f>MONTH(AgeAsOf[[#This Row],[Age As Of]])</f>
        <v>6</v>
      </c>
      <c r="C527" s="5">
        <f>DAY(AgeAsOf[[#This Row],[Age As Of]])</f>
        <v>9</v>
      </c>
      <c r="D527" s="7">
        <v>43991</v>
      </c>
    </row>
    <row r="528" spans="1:4" x14ac:dyDescent="0.2">
      <c r="A528" s="5">
        <f>YEAR(AgeAsOf[[#This Row],[Age As Of]])</f>
        <v>2020</v>
      </c>
      <c r="B528" s="5">
        <f>MONTH(AgeAsOf[[#This Row],[Age As Of]])</f>
        <v>6</v>
      </c>
      <c r="C528" s="5">
        <f>DAY(AgeAsOf[[#This Row],[Age As Of]])</f>
        <v>10</v>
      </c>
      <c r="D528" s="7">
        <v>43992</v>
      </c>
    </row>
    <row r="529" spans="1:4" x14ac:dyDescent="0.2">
      <c r="A529" s="5">
        <f>YEAR(AgeAsOf[[#This Row],[Age As Of]])</f>
        <v>2020</v>
      </c>
      <c r="B529" s="5">
        <f>MONTH(AgeAsOf[[#This Row],[Age As Of]])</f>
        <v>6</v>
      </c>
      <c r="C529" s="5">
        <f>DAY(AgeAsOf[[#This Row],[Age As Of]])</f>
        <v>11</v>
      </c>
      <c r="D529" s="7">
        <v>43993</v>
      </c>
    </row>
    <row r="530" spans="1:4" x14ac:dyDescent="0.2">
      <c r="A530" s="5">
        <f>YEAR(AgeAsOf[[#This Row],[Age As Of]])</f>
        <v>2020</v>
      </c>
      <c r="B530" s="5">
        <f>MONTH(AgeAsOf[[#This Row],[Age As Of]])</f>
        <v>6</v>
      </c>
      <c r="C530" s="5">
        <f>DAY(AgeAsOf[[#This Row],[Age As Of]])</f>
        <v>12</v>
      </c>
      <c r="D530" s="7">
        <v>43994</v>
      </c>
    </row>
    <row r="531" spans="1:4" x14ac:dyDescent="0.2">
      <c r="A531" s="5">
        <f>YEAR(AgeAsOf[[#This Row],[Age As Of]])</f>
        <v>2020</v>
      </c>
      <c r="B531" s="5">
        <f>MONTH(AgeAsOf[[#This Row],[Age As Of]])</f>
        <v>6</v>
      </c>
      <c r="C531" s="5">
        <f>DAY(AgeAsOf[[#This Row],[Age As Of]])</f>
        <v>13</v>
      </c>
      <c r="D531" s="7">
        <v>43995</v>
      </c>
    </row>
    <row r="532" spans="1:4" x14ac:dyDescent="0.2">
      <c r="A532" s="5">
        <f>YEAR(AgeAsOf[[#This Row],[Age As Of]])</f>
        <v>2020</v>
      </c>
      <c r="B532" s="5">
        <f>MONTH(AgeAsOf[[#This Row],[Age As Of]])</f>
        <v>6</v>
      </c>
      <c r="C532" s="5">
        <f>DAY(AgeAsOf[[#This Row],[Age As Of]])</f>
        <v>14</v>
      </c>
      <c r="D532" s="7">
        <v>43996</v>
      </c>
    </row>
    <row r="533" spans="1:4" x14ac:dyDescent="0.2">
      <c r="A533" s="5">
        <f>YEAR(AgeAsOf[[#This Row],[Age As Of]])</f>
        <v>2020</v>
      </c>
      <c r="B533" s="5">
        <f>MONTH(AgeAsOf[[#This Row],[Age As Of]])</f>
        <v>6</v>
      </c>
      <c r="C533" s="5">
        <f>DAY(AgeAsOf[[#This Row],[Age As Of]])</f>
        <v>15</v>
      </c>
      <c r="D533" s="7">
        <v>43997</v>
      </c>
    </row>
    <row r="534" spans="1:4" x14ac:dyDescent="0.2">
      <c r="A534" s="5">
        <f>YEAR(AgeAsOf[[#This Row],[Age As Of]])</f>
        <v>2020</v>
      </c>
      <c r="B534" s="5">
        <f>MONTH(AgeAsOf[[#This Row],[Age As Of]])</f>
        <v>6</v>
      </c>
      <c r="C534" s="5">
        <f>DAY(AgeAsOf[[#This Row],[Age As Of]])</f>
        <v>16</v>
      </c>
      <c r="D534" s="7">
        <v>43998</v>
      </c>
    </row>
    <row r="535" spans="1:4" x14ac:dyDescent="0.2">
      <c r="A535" s="5">
        <f>YEAR(AgeAsOf[[#This Row],[Age As Of]])</f>
        <v>2020</v>
      </c>
      <c r="B535" s="5">
        <f>MONTH(AgeAsOf[[#This Row],[Age As Of]])</f>
        <v>6</v>
      </c>
      <c r="C535" s="5">
        <f>DAY(AgeAsOf[[#This Row],[Age As Of]])</f>
        <v>17</v>
      </c>
      <c r="D535" s="7">
        <v>43999</v>
      </c>
    </row>
    <row r="536" spans="1:4" x14ac:dyDescent="0.2">
      <c r="A536" s="5">
        <f>YEAR(AgeAsOf[[#This Row],[Age As Of]])</f>
        <v>2020</v>
      </c>
      <c r="B536" s="5">
        <f>MONTH(AgeAsOf[[#This Row],[Age As Of]])</f>
        <v>6</v>
      </c>
      <c r="C536" s="5">
        <f>DAY(AgeAsOf[[#This Row],[Age As Of]])</f>
        <v>18</v>
      </c>
      <c r="D536" s="7">
        <v>44000</v>
      </c>
    </row>
    <row r="537" spans="1:4" x14ac:dyDescent="0.2">
      <c r="A537" s="5">
        <f>YEAR(AgeAsOf[[#This Row],[Age As Of]])</f>
        <v>2020</v>
      </c>
      <c r="B537" s="5">
        <f>MONTH(AgeAsOf[[#This Row],[Age As Of]])</f>
        <v>6</v>
      </c>
      <c r="C537" s="5">
        <f>DAY(AgeAsOf[[#This Row],[Age As Of]])</f>
        <v>19</v>
      </c>
      <c r="D537" s="7">
        <v>44001</v>
      </c>
    </row>
    <row r="538" spans="1:4" x14ac:dyDescent="0.2">
      <c r="A538" s="5">
        <f>YEAR(AgeAsOf[[#This Row],[Age As Of]])</f>
        <v>2020</v>
      </c>
      <c r="B538" s="5">
        <f>MONTH(AgeAsOf[[#This Row],[Age As Of]])</f>
        <v>6</v>
      </c>
      <c r="C538" s="5">
        <f>DAY(AgeAsOf[[#This Row],[Age As Of]])</f>
        <v>20</v>
      </c>
      <c r="D538" s="7">
        <v>44002</v>
      </c>
    </row>
    <row r="539" spans="1:4" x14ac:dyDescent="0.2">
      <c r="A539" s="5">
        <f>YEAR(AgeAsOf[[#This Row],[Age As Of]])</f>
        <v>2020</v>
      </c>
      <c r="B539" s="5">
        <f>MONTH(AgeAsOf[[#This Row],[Age As Of]])</f>
        <v>6</v>
      </c>
      <c r="C539" s="5">
        <f>DAY(AgeAsOf[[#This Row],[Age As Of]])</f>
        <v>21</v>
      </c>
      <c r="D539" s="7">
        <v>44003</v>
      </c>
    </row>
    <row r="540" spans="1:4" x14ac:dyDescent="0.2">
      <c r="A540" s="5">
        <f>YEAR(AgeAsOf[[#This Row],[Age As Of]])</f>
        <v>2020</v>
      </c>
      <c r="B540" s="5">
        <f>MONTH(AgeAsOf[[#This Row],[Age As Of]])</f>
        <v>6</v>
      </c>
      <c r="C540" s="5">
        <f>DAY(AgeAsOf[[#This Row],[Age As Of]])</f>
        <v>22</v>
      </c>
      <c r="D540" s="7">
        <v>44004</v>
      </c>
    </row>
    <row r="541" spans="1:4" x14ac:dyDescent="0.2">
      <c r="A541" s="5">
        <f>YEAR(AgeAsOf[[#This Row],[Age As Of]])</f>
        <v>2020</v>
      </c>
      <c r="B541" s="5">
        <f>MONTH(AgeAsOf[[#This Row],[Age As Of]])</f>
        <v>6</v>
      </c>
      <c r="C541" s="5">
        <f>DAY(AgeAsOf[[#This Row],[Age As Of]])</f>
        <v>23</v>
      </c>
      <c r="D541" s="7">
        <v>44005</v>
      </c>
    </row>
    <row r="542" spans="1:4" x14ac:dyDescent="0.2">
      <c r="A542" s="5">
        <f>YEAR(AgeAsOf[[#This Row],[Age As Of]])</f>
        <v>2020</v>
      </c>
      <c r="B542" s="5">
        <f>MONTH(AgeAsOf[[#This Row],[Age As Of]])</f>
        <v>6</v>
      </c>
      <c r="C542" s="5">
        <f>DAY(AgeAsOf[[#This Row],[Age As Of]])</f>
        <v>24</v>
      </c>
      <c r="D542" s="7">
        <v>44006</v>
      </c>
    </row>
    <row r="543" spans="1:4" x14ac:dyDescent="0.2">
      <c r="A543" s="5">
        <f>YEAR(AgeAsOf[[#This Row],[Age As Of]])</f>
        <v>2020</v>
      </c>
      <c r="B543" s="5">
        <f>MONTH(AgeAsOf[[#This Row],[Age As Of]])</f>
        <v>6</v>
      </c>
      <c r="C543" s="5">
        <f>DAY(AgeAsOf[[#This Row],[Age As Of]])</f>
        <v>25</v>
      </c>
      <c r="D543" s="7">
        <v>44007</v>
      </c>
    </row>
    <row r="544" spans="1:4" x14ac:dyDescent="0.2">
      <c r="A544" s="5">
        <f>YEAR(AgeAsOf[[#This Row],[Age As Of]])</f>
        <v>2020</v>
      </c>
      <c r="B544" s="5">
        <f>MONTH(AgeAsOf[[#This Row],[Age As Of]])</f>
        <v>6</v>
      </c>
      <c r="C544" s="5">
        <f>DAY(AgeAsOf[[#This Row],[Age As Of]])</f>
        <v>26</v>
      </c>
      <c r="D544" s="7">
        <v>44008</v>
      </c>
    </row>
    <row r="545" spans="1:4" x14ac:dyDescent="0.2">
      <c r="A545" s="5">
        <f>YEAR(AgeAsOf[[#This Row],[Age As Of]])</f>
        <v>2020</v>
      </c>
      <c r="B545" s="5">
        <f>MONTH(AgeAsOf[[#This Row],[Age As Of]])</f>
        <v>6</v>
      </c>
      <c r="C545" s="5">
        <f>DAY(AgeAsOf[[#This Row],[Age As Of]])</f>
        <v>27</v>
      </c>
      <c r="D545" s="7">
        <v>44009</v>
      </c>
    </row>
    <row r="546" spans="1:4" x14ac:dyDescent="0.2">
      <c r="A546" s="5">
        <f>YEAR(AgeAsOf[[#This Row],[Age As Of]])</f>
        <v>2020</v>
      </c>
      <c r="B546" s="5">
        <f>MONTH(AgeAsOf[[#This Row],[Age As Of]])</f>
        <v>6</v>
      </c>
      <c r="C546" s="5">
        <f>DAY(AgeAsOf[[#This Row],[Age As Of]])</f>
        <v>28</v>
      </c>
      <c r="D546" s="7">
        <v>44010</v>
      </c>
    </row>
    <row r="547" spans="1:4" x14ac:dyDescent="0.2">
      <c r="A547" s="5">
        <f>YEAR(AgeAsOf[[#This Row],[Age As Of]])</f>
        <v>2020</v>
      </c>
      <c r="B547" s="5">
        <f>MONTH(AgeAsOf[[#This Row],[Age As Of]])</f>
        <v>6</v>
      </c>
      <c r="C547" s="5">
        <f>DAY(AgeAsOf[[#This Row],[Age As Of]])</f>
        <v>29</v>
      </c>
      <c r="D547" s="7">
        <v>44011</v>
      </c>
    </row>
    <row r="548" spans="1:4" x14ac:dyDescent="0.2">
      <c r="A548" s="5">
        <f>YEAR(AgeAsOf[[#This Row],[Age As Of]])</f>
        <v>2020</v>
      </c>
      <c r="B548" s="5">
        <f>MONTH(AgeAsOf[[#This Row],[Age As Of]])</f>
        <v>6</v>
      </c>
      <c r="C548" s="5">
        <f>DAY(AgeAsOf[[#This Row],[Age As Of]])</f>
        <v>30</v>
      </c>
      <c r="D548" s="7">
        <v>44012</v>
      </c>
    </row>
    <row r="549" spans="1:4" x14ac:dyDescent="0.2">
      <c r="A549" s="5">
        <f>YEAR(AgeAsOf[[#This Row],[Age As Of]])</f>
        <v>2020</v>
      </c>
      <c r="B549" s="5">
        <f>MONTH(AgeAsOf[[#This Row],[Age As Of]])</f>
        <v>7</v>
      </c>
      <c r="C549" s="5">
        <f>DAY(AgeAsOf[[#This Row],[Age As Of]])</f>
        <v>1</v>
      </c>
      <c r="D549" s="7">
        <v>44013</v>
      </c>
    </row>
    <row r="550" spans="1:4" x14ac:dyDescent="0.2">
      <c r="A550" s="5">
        <f>YEAR(AgeAsOf[[#This Row],[Age As Of]])</f>
        <v>2020</v>
      </c>
      <c r="B550" s="5">
        <f>MONTH(AgeAsOf[[#This Row],[Age As Of]])</f>
        <v>7</v>
      </c>
      <c r="C550" s="5">
        <f>DAY(AgeAsOf[[#This Row],[Age As Of]])</f>
        <v>2</v>
      </c>
      <c r="D550" s="7">
        <v>44014</v>
      </c>
    </row>
    <row r="551" spans="1:4" x14ac:dyDescent="0.2">
      <c r="A551" s="5">
        <f>YEAR(AgeAsOf[[#This Row],[Age As Of]])</f>
        <v>2020</v>
      </c>
      <c r="B551" s="5">
        <f>MONTH(AgeAsOf[[#This Row],[Age As Of]])</f>
        <v>7</v>
      </c>
      <c r="C551" s="5">
        <f>DAY(AgeAsOf[[#This Row],[Age As Of]])</f>
        <v>3</v>
      </c>
      <c r="D551" s="7">
        <v>44015</v>
      </c>
    </row>
    <row r="552" spans="1:4" x14ac:dyDescent="0.2">
      <c r="A552" s="5">
        <f>YEAR(AgeAsOf[[#This Row],[Age As Of]])</f>
        <v>2020</v>
      </c>
      <c r="B552" s="5">
        <f>MONTH(AgeAsOf[[#This Row],[Age As Of]])</f>
        <v>7</v>
      </c>
      <c r="C552" s="5">
        <f>DAY(AgeAsOf[[#This Row],[Age As Of]])</f>
        <v>4</v>
      </c>
      <c r="D552" s="7">
        <v>44016</v>
      </c>
    </row>
    <row r="553" spans="1:4" x14ac:dyDescent="0.2">
      <c r="A553" s="5">
        <f>YEAR(AgeAsOf[[#This Row],[Age As Of]])</f>
        <v>2020</v>
      </c>
      <c r="B553" s="5">
        <f>MONTH(AgeAsOf[[#This Row],[Age As Of]])</f>
        <v>7</v>
      </c>
      <c r="C553" s="5">
        <f>DAY(AgeAsOf[[#This Row],[Age As Of]])</f>
        <v>5</v>
      </c>
      <c r="D553" s="7">
        <v>44017</v>
      </c>
    </row>
    <row r="554" spans="1:4" x14ac:dyDescent="0.2">
      <c r="A554" s="5">
        <f>YEAR(AgeAsOf[[#This Row],[Age As Of]])</f>
        <v>2020</v>
      </c>
      <c r="B554" s="5">
        <f>MONTH(AgeAsOf[[#This Row],[Age As Of]])</f>
        <v>7</v>
      </c>
      <c r="C554" s="5">
        <f>DAY(AgeAsOf[[#This Row],[Age As Of]])</f>
        <v>6</v>
      </c>
      <c r="D554" s="7">
        <v>44018</v>
      </c>
    </row>
    <row r="555" spans="1:4" x14ac:dyDescent="0.2">
      <c r="A555" s="5">
        <f>YEAR(AgeAsOf[[#This Row],[Age As Of]])</f>
        <v>2020</v>
      </c>
      <c r="B555" s="5">
        <f>MONTH(AgeAsOf[[#This Row],[Age As Of]])</f>
        <v>7</v>
      </c>
      <c r="C555" s="5">
        <f>DAY(AgeAsOf[[#This Row],[Age As Of]])</f>
        <v>7</v>
      </c>
      <c r="D555" s="7">
        <v>44019</v>
      </c>
    </row>
    <row r="556" spans="1:4" x14ac:dyDescent="0.2">
      <c r="A556" s="5">
        <f>YEAR(AgeAsOf[[#This Row],[Age As Of]])</f>
        <v>2020</v>
      </c>
      <c r="B556" s="5">
        <f>MONTH(AgeAsOf[[#This Row],[Age As Of]])</f>
        <v>7</v>
      </c>
      <c r="C556" s="5">
        <f>DAY(AgeAsOf[[#This Row],[Age As Of]])</f>
        <v>8</v>
      </c>
      <c r="D556" s="7">
        <v>44020</v>
      </c>
    </row>
    <row r="557" spans="1:4" x14ac:dyDescent="0.2">
      <c r="A557" s="5">
        <f>YEAR(AgeAsOf[[#This Row],[Age As Of]])</f>
        <v>2020</v>
      </c>
      <c r="B557" s="5">
        <f>MONTH(AgeAsOf[[#This Row],[Age As Of]])</f>
        <v>7</v>
      </c>
      <c r="C557" s="5">
        <f>DAY(AgeAsOf[[#This Row],[Age As Of]])</f>
        <v>9</v>
      </c>
      <c r="D557" s="7">
        <v>44021</v>
      </c>
    </row>
    <row r="558" spans="1:4" x14ac:dyDescent="0.2">
      <c r="A558" s="5">
        <f>YEAR(AgeAsOf[[#This Row],[Age As Of]])</f>
        <v>2020</v>
      </c>
      <c r="B558" s="5">
        <f>MONTH(AgeAsOf[[#This Row],[Age As Of]])</f>
        <v>7</v>
      </c>
      <c r="C558" s="5">
        <f>DAY(AgeAsOf[[#This Row],[Age As Of]])</f>
        <v>10</v>
      </c>
      <c r="D558" s="7">
        <v>44022</v>
      </c>
    </row>
    <row r="559" spans="1:4" x14ac:dyDescent="0.2">
      <c r="A559" s="5">
        <f>YEAR(AgeAsOf[[#This Row],[Age As Of]])</f>
        <v>2020</v>
      </c>
      <c r="B559" s="5">
        <f>MONTH(AgeAsOf[[#This Row],[Age As Of]])</f>
        <v>7</v>
      </c>
      <c r="C559" s="5">
        <f>DAY(AgeAsOf[[#This Row],[Age As Of]])</f>
        <v>11</v>
      </c>
      <c r="D559" s="7">
        <v>44023</v>
      </c>
    </row>
    <row r="560" spans="1:4" x14ac:dyDescent="0.2">
      <c r="A560" s="5">
        <f>YEAR(AgeAsOf[[#This Row],[Age As Of]])</f>
        <v>2020</v>
      </c>
      <c r="B560" s="5">
        <f>MONTH(AgeAsOf[[#This Row],[Age As Of]])</f>
        <v>7</v>
      </c>
      <c r="C560" s="5">
        <f>DAY(AgeAsOf[[#This Row],[Age As Of]])</f>
        <v>12</v>
      </c>
      <c r="D560" s="7">
        <v>44024</v>
      </c>
    </row>
    <row r="561" spans="1:4" x14ac:dyDescent="0.2">
      <c r="A561" s="5">
        <f>YEAR(AgeAsOf[[#This Row],[Age As Of]])</f>
        <v>2020</v>
      </c>
      <c r="B561" s="5">
        <f>MONTH(AgeAsOf[[#This Row],[Age As Of]])</f>
        <v>7</v>
      </c>
      <c r="C561" s="5">
        <f>DAY(AgeAsOf[[#This Row],[Age As Of]])</f>
        <v>13</v>
      </c>
      <c r="D561" s="7">
        <v>44025</v>
      </c>
    </row>
    <row r="562" spans="1:4" x14ac:dyDescent="0.2">
      <c r="A562" s="5">
        <f>YEAR(AgeAsOf[[#This Row],[Age As Of]])</f>
        <v>2020</v>
      </c>
      <c r="B562" s="5">
        <f>MONTH(AgeAsOf[[#This Row],[Age As Of]])</f>
        <v>7</v>
      </c>
      <c r="C562" s="5">
        <f>DAY(AgeAsOf[[#This Row],[Age As Of]])</f>
        <v>14</v>
      </c>
      <c r="D562" s="7">
        <v>44026</v>
      </c>
    </row>
    <row r="563" spans="1:4" x14ac:dyDescent="0.2">
      <c r="A563" s="5">
        <f>YEAR(AgeAsOf[[#This Row],[Age As Of]])</f>
        <v>2020</v>
      </c>
      <c r="B563" s="5">
        <f>MONTH(AgeAsOf[[#This Row],[Age As Of]])</f>
        <v>7</v>
      </c>
      <c r="C563" s="5">
        <f>DAY(AgeAsOf[[#This Row],[Age As Of]])</f>
        <v>15</v>
      </c>
      <c r="D563" s="7">
        <v>44027</v>
      </c>
    </row>
    <row r="564" spans="1:4" x14ac:dyDescent="0.2">
      <c r="A564" s="5">
        <f>YEAR(AgeAsOf[[#This Row],[Age As Of]])</f>
        <v>2020</v>
      </c>
      <c r="B564" s="5">
        <f>MONTH(AgeAsOf[[#This Row],[Age As Of]])</f>
        <v>7</v>
      </c>
      <c r="C564" s="5">
        <f>DAY(AgeAsOf[[#This Row],[Age As Of]])</f>
        <v>16</v>
      </c>
      <c r="D564" s="7">
        <v>44028</v>
      </c>
    </row>
    <row r="565" spans="1:4" x14ac:dyDescent="0.2">
      <c r="A565" s="5">
        <f>YEAR(AgeAsOf[[#This Row],[Age As Of]])</f>
        <v>2020</v>
      </c>
      <c r="B565" s="5">
        <f>MONTH(AgeAsOf[[#This Row],[Age As Of]])</f>
        <v>7</v>
      </c>
      <c r="C565" s="5">
        <f>DAY(AgeAsOf[[#This Row],[Age As Of]])</f>
        <v>17</v>
      </c>
      <c r="D565" s="7">
        <v>44029</v>
      </c>
    </row>
    <row r="566" spans="1:4" x14ac:dyDescent="0.2">
      <c r="A566" s="5">
        <f>YEAR(AgeAsOf[[#This Row],[Age As Of]])</f>
        <v>2020</v>
      </c>
      <c r="B566" s="5">
        <f>MONTH(AgeAsOf[[#This Row],[Age As Of]])</f>
        <v>7</v>
      </c>
      <c r="C566" s="5">
        <f>DAY(AgeAsOf[[#This Row],[Age As Of]])</f>
        <v>18</v>
      </c>
      <c r="D566" s="7">
        <v>44030</v>
      </c>
    </row>
    <row r="567" spans="1:4" x14ac:dyDescent="0.2">
      <c r="A567" s="5">
        <f>YEAR(AgeAsOf[[#This Row],[Age As Of]])</f>
        <v>2020</v>
      </c>
      <c r="B567" s="5">
        <f>MONTH(AgeAsOf[[#This Row],[Age As Of]])</f>
        <v>7</v>
      </c>
      <c r="C567" s="5">
        <f>DAY(AgeAsOf[[#This Row],[Age As Of]])</f>
        <v>19</v>
      </c>
      <c r="D567" s="7">
        <v>44031</v>
      </c>
    </row>
    <row r="568" spans="1:4" x14ac:dyDescent="0.2">
      <c r="A568" s="5">
        <f>YEAR(AgeAsOf[[#This Row],[Age As Of]])</f>
        <v>2020</v>
      </c>
      <c r="B568" s="5">
        <f>MONTH(AgeAsOf[[#This Row],[Age As Of]])</f>
        <v>7</v>
      </c>
      <c r="C568" s="5">
        <f>DAY(AgeAsOf[[#This Row],[Age As Of]])</f>
        <v>20</v>
      </c>
      <c r="D568" s="7">
        <v>44032</v>
      </c>
    </row>
    <row r="569" spans="1:4" x14ac:dyDescent="0.2">
      <c r="A569" s="5">
        <f>YEAR(AgeAsOf[[#This Row],[Age As Of]])</f>
        <v>2020</v>
      </c>
      <c r="B569" s="5">
        <f>MONTH(AgeAsOf[[#This Row],[Age As Of]])</f>
        <v>7</v>
      </c>
      <c r="C569" s="5">
        <f>DAY(AgeAsOf[[#This Row],[Age As Of]])</f>
        <v>21</v>
      </c>
      <c r="D569" s="7">
        <v>44033</v>
      </c>
    </row>
    <row r="570" spans="1:4" x14ac:dyDescent="0.2">
      <c r="A570" s="5">
        <f>YEAR(AgeAsOf[[#This Row],[Age As Of]])</f>
        <v>2020</v>
      </c>
      <c r="B570" s="5">
        <f>MONTH(AgeAsOf[[#This Row],[Age As Of]])</f>
        <v>7</v>
      </c>
      <c r="C570" s="5">
        <f>DAY(AgeAsOf[[#This Row],[Age As Of]])</f>
        <v>22</v>
      </c>
      <c r="D570" s="7">
        <v>44034</v>
      </c>
    </row>
    <row r="571" spans="1:4" x14ac:dyDescent="0.2">
      <c r="A571" s="5">
        <f>YEAR(AgeAsOf[[#This Row],[Age As Of]])</f>
        <v>2020</v>
      </c>
      <c r="B571" s="5">
        <f>MONTH(AgeAsOf[[#This Row],[Age As Of]])</f>
        <v>7</v>
      </c>
      <c r="C571" s="5">
        <f>DAY(AgeAsOf[[#This Row],[Age As Of]])</f>
        <v>23</v>
      </c>
      <c r="D571" s="7">
        <v>44035</v>
      </c>
    </row>
    <row r="572" spans="1:4" x14ac:dyDescent="0.2">
      <c r="A572" s="5">
        <f>YEAR(AgeAsOf[[#This Row],[Age As Of]])</f>
        <v>2020</v>
      </c>
      <c r="B572" s="5">
        <f>MONTH(AgeAsOf[[#This Row],[Age As Of]])</f>
        <v>7</v>
      </c>
      <c r="C572" s="5">
        <f>DAY(AgeAsOf[[#This Row],[Age As Of]])</f>
        <v>24</v>
      </c>
      <c r="D572" s="7">
        <v>44036</v>
      </c>
    </row>
    <row r="573" spans="1:4" x14ac:dyDescent="0.2">
      <c r="A573" s="5">
        <f>YEAR(AgeAsOf[[#This Row],[Age As Of]])</f>
        <v>2020</v>
      </c>
      <c r="B573" s="5">
        <f>MONTH(AgeAsOf[[#This Row],[Age As Of]])</f>
        <v>7</v>
      </c>
      <c r="C573" s="5">
        <f>DAY(AgeAsOf[[#This Row],[Age As Of]])</f>
        <v>25</v>
      </c>
      <c r="D573" s="7">
        <v>44037</v>
      </c>
    </row>
    <row r="574" spans="1:4" x14ac:dyDescent="0.2">
      <c r="A574" s="5">
        <f>YEAR(AgeAsOf[[#This Row],[Age As Of]])</f>
        <v>2020</v>
      </c>
      <c r="B574" s="5">
        <f>MONTH(AgeAsOf[[#This Row],[Age As Of]])</f>
        <v>7</v>
      </c>
      <c r="C574" s="5">
        <f>DAY(AgeAsOf[[#This Row],[Age As Of]])</f>
        <v>26</v>
      </c>
      <c r="D574" s="7">
        <v>44038</v>
      </c>
    </row>
    <row r="575" spans="1:4" x14ac:dyDescent="0.2">
      <c r="A575" s="5">
        <f>YEAR(AgeAsOf[[#This Row],[Age As Of]])</f>
        <v>2020</v>
      </c>
      <c r="B575" s="5">
        <f>MONTH(AgeAsOf[[#This Row],[Age As Of]])</f>
        <v>7</v>
      </c>
      <c r="C575" s="5">
        <f>DAY(AgeAsOf[[#This Row],[Age As Of]])</f>
        <v>27</v>
      </c>
      <c r="D575" s="7">
        <v>44039</v>
      </c>
    </row>
    <row r="576" spans="1:4" x14ac:dyDescent="0.2">
      <c r="A576" s="5">
        <f>YEAR(AgeAsOf[[#This Row],[Age As Of]])</f>
        <v>2020</v>
      </c>
      <c r="B576" s="5">
        <f>MONTH(AgeAsOf[[#This Row],[Age As Of]])</f>
        <v>7</v>
      </c>
      <c r="C576" s="5">
        <f>DAY(AgeAsOf[[#This Row],[Age As Of]])</f>
        <v>28</v>
      </c>
      <c r="D576" s="7">
        <v>44040</v>
      </c>
    </row>
    <row r="577" spans="1:4" x14ac:dyDescent="0.2">
      <c r="A577" s="5">
        <f>YEAR(AgeAsOf[[#This Row],[Age As Of]])</f>
        <v>2020</v>
      </c>
      <c r="B577" s="5">
        <f>MONTH(AgeAsOf[[#This Row],[Age As Of]])</f>
        <v>7</v>
      </c>
      <c r="C577" s="5">
        <f>DAY(AgeAsOf[[#This Row],[Age As Of]])</f>
        <v>29</v>
      </c>
      <c r="D577" s="7">
        <v>44041</v>
      </c>
    </row>
    <row r="578" spans="1:4" x14ac:dyDescent="0.2">
      <c r="A578" s="5">
        <f>YEAR(AgeAsOf[[#This Row],[Age As Of]])</f>
        <v>2020</v>
      </c>
      <c r="B578" s="5">
        <f>MONTH(AgeAsOf[[#This Row],[Age As Of]])</f>
        <v>7</v>
      </c>
      <c r="C578" s="5">
        <f>DAY(AgeAsOf[[#This Row],[Age As Of]])</f>
        <v>30</v>
      </c>
      <c r="D578" s="7">
        <v>44042</v>
      </c>
    </row>
    <row r="579" spans="1:4" x14ac:dyDescent="0.2">
      <c r="A579" s="5">
        <f>YEAR(AgeAsOf[[#This Row],[Age As Of]])</f>
        <v>2020</v>
      </c>
      <c r="B579" s="5">
        <f>MONTH(AgeAsOf[[#This Row],[Age As Of]])</f>
        <v>7</v>
      </c>
      <c r="C579" s="5">
        <f>DAY(AgeAsOf[[#This Row],[Age As Of]])</f>
        <v>31</v>
      </c>
      <c r="D579" s="7">
        <v>44043</v>
      </c>
    </row>
    <row r="580" spans="1:4" x14ac:dyDescent="0.2">
      <c r="A580" s="5">
        <f>YEAR(AgeAsOf[[#This Row],[Age As Of]])</f>
        <v>2020</v>
      </c>
      <c r="B580" s="5">
        <f>MONTH(AgeAsOf[[#This Row],[Age As Of]])</f>
        <v>8</v>
      </c>
      <c r="C580" s="5">
        <f>DAY(AgeAsOf[[#This Row],[Age As Of]])</f>
        <v>1</v>
      </c>
      <c r="D580" s="7">
        <v>44044</v>
      </c>
    </row>
    <row r="581" spans="1:4" x14ac:dyDescent="0.2">
      <c r="A581" s="5">
        <f>YEAR(AgeAsOf[[#This Row],[Age As Of]])</f>
        <v>2020</v>
      </c>
      <c r="B581" s="5">
        <f>MONTH(AgeAsOf[[#This Row],[Age As Of]])</f>
        <v>8</v>
      </c>
      <c r="C581" s="5">
        <f>DAY(AgeAsOf[[#This Row],[Age As Of]])</f>
        <v>2</v>
      </c>
      <c r="D581" s="7">
        <v>44045</v>
      </c>
    </row>
    <row r="582" spans="1:4" x14ac:dyDescent="0.2">
      <c r="A582" s="5">
        <f>YEAR(AgeAsOf[[#This Row],[Age As Of]])</f>
        <v>2020</v>
      </c>
      <c r="B582" s="5">
        <f>MONTH(AgeAsOf[[#This Row],[Age As Of]])</f>
        <v>8</v>
      </c>
      <c r="C582" s="5">
        <f>DAY(AgeAsOf[[#This Row],[Age As Of]])</f>
        <v>3</v>
      </c>
      <c r="D582" s="7">
        <v>44046</v>
      </c>
    </row>
    <row r="583" spans="1:4" x14ac:dyDescent="0.2">
      <c r="A583" s="5">
        <f>YEAR(AgeAsOf[[#This Row],[Age As Of]])</f>
        <v>2020</v>
      </c>
      <c r="B583" s="5">
        <f>MONTH(AgeAsOf[[#This Row],[Age As Of]])</f>
        <v>8</v>
      </c>
      <c r="C583" s="5">
        <f>DAY(AgeAsOf[[#This Row],[Age As Of]])</f>
        <v>4</v>
      </c>
      <c r="D583" s="7">
        <v>44047</v>
      </c>
    </row>
    <row r="584" spans="1:4" x14ac:dyDescent="0.2">
      <c r="A584" s="5">
        <f>YEAR(AgeAsOf[[#This Row],[Age As Of]])</f>
        <v>2020</v>
      </c>
      <c r="B584" s="5">
        <f>MONTH(AgeAsOf[[#This Row],[Age As Of]])</f>
        <v>8</v>
      </c>
      <c r="C584" s="5">
        <f>DAY(AgeAsOf[[#This Row],[Age As Of]])</f>
        <v>5</v>
      </c>
      <c r="D584" s="7">
        <v>44048</v>
      </c>
    </row>
    <row r="585" spans="1:4" x14ac:dyDescent="0.2">
      <c r="A585" s="5">
        <f>YEAR(AgeAsOf[[#This Row],[Age As Of]])</f>
        <v>2020</v>
      </c>
      <c r="B585" s="5">
        <f>MONTH(AgeAsOf[[#This Row],[Age As Of]])</f>
        <v>8</v>
      </c>
      <c r="C585" s="5">
        <f>DAY(AgeAsOf[[#This Row],[Age As Of]])</f>
        <v>6</v>
      </c>
      <c r="D585" s="7">
        <v>44049</v>
      </c>
    </row>
    <row r="586" spans="1:4" x14ac:dyDescent="0.2">
      <c r="A586" s="5">
        <f>YEAR(AgeAsOf[[#This Row],[Age As Of]])</f>
        <v>2020</v>
      </c>
      <c r="B586" s="5">
        <f>MONTH(AgeAsOf[[#This Row],[Age As Of]])</f>
        <v>8</v>
      </c>
      <c r="C586" s="5">
        <f>DAY(AgeAsOf[[#This Row],[Age As Of]])</f>
        <v>7</v>
      </c>
      <c r="D586" s="7">
        <v>44050</v>
      </c>
    </row>
    <row r="587" spans="1:4" x14ac:dyDescent="0.2">
      <c r="A587" s="5">
        <f>YEAR(AgeAsOf[[#This Row],[Age As Of]])</f>
        <v>2020</v>
      </c>
      <c r="B587" s="5">
        <f>MONTH(AgeAsOf[[#This Row],[Age As Of]])</f>
        <v>8</v>
      </c>
      <c r="C587" s="5">
        <f>DAY(AgeAsOf[[#This Row],[Age As Of]])</f>
        <v>8</v>
      </c>
      <c r="D587" s="7">
        <v>44051</v>
      </c>
    </row>
    <row r="588" spans="1:4" x14ac:dyDescent="0.2">
      <c r="A588" s="5">
        <f>YEAR(AgeAsOf[[#This Row],[Age As Of]])</f>
        <v>2020</v>
      </c>
      <c r="B588" s="5">
        <f>MONTH(AgeAsOf[[#This Row],[Age As Of]])</f>
        <v>8</v>
      </c>
      <c r="C588" s="5">
        <f>DAY(AgeAsOf[[#This Row],[Age As Of]])</f>
        <v>9</v>
      </c>
      <c r="D588" s="7">
        <v>44052</v>
      </c>
    </row>
    <row r="589" spans="1:4" x14ac:dyDescent="0.2">
      <c r="A589" s="5">
        <f>YEAR(AgeAsOf[[#This Row],[Age As Of]])</f>
        <v>2020</v>
      </c>
      <c r="B589" s="5">
        <f>MONTH(AgeAsOf[[#This Row],[Age As Of]])</f>
        <v>8</v>
      </c>
      <c r="C589" s="5">
        <f>DAY(AgeAsOf[[#This Row],[Age As Of]])</f>
        <v>10</v>
      </c>
      <c r="D589" s="7">
        <v>44053</v>
      </c>
    </row>
    <row r="590" spans="1:4" x14ac:dyDescent="0.2">
      <c r="A590" s="5">
        <f>YEAR(AgeAsOf[[#This Row],[Age As Of]])</f>
        <v>2020</v>
      </c>
      <c r="B590" s="5">
        <f>MONTH(AgeAsOf[[#This Row],[Age As Of]])</f>
        <v>8</v>
      </c>
      <c r="C590" s="5">
        <f>DAY(AgeAsOf[[#This Row],[Age As Of]])</f>
        <v>11</v>
      </c>
      <c r="D590" s="7">
        <v>44054</v>
      </c>
    </row>
    <row r="591" spans="1:4" x14ac:dyDescent="0.2">
      <c r="A591" s="5">
        <f>YEAR(AgeAsOf[[#This Row],[Age As Of]])</f>
        <v>2020</v>
      </c>
      <c r="B591" s="5">
        <f>MONTH(AgeAsOf[[#This Row],[Age As Of]])</f>
        <v>8</v>
      </c>
      <c r="C591" s="5">
        <f>DAY(AgeAsOf[[#This Row],[Age As Of]])</f>
        <v>12</v>
      </c>
      <c r="D591" s="7">
        <v>44055</v>
      </c>
    </row>
    <row r="592" spans="1:4" x14ac:dyDescent="0.2">
      <c r="A592" s="5">
        <f>YEAR(AgeAsOf[[#This Row],[Age As Of]])</f>
        <v>2020</v>
      </c>
      <c r="B592" s="5">
        <f>MONTH(AgeAsOf[[#This Row],[Age As Of]])</f>
        <v>8</v>
      </c>
      <c r="C592" s="5">
        <f>DAY(AgeAsOf[[#This Row],[Age As Of]])</f>
        <v>13</v>
      </c>
      <c r="D592" s="7">
        <v>44056</v>
      </c>
    </row>
    <row r="593" spans="1:4" x14ac:dyDescent="0.2">
      <c r="A593" s="5">
        <f>YEAR(AgeAsOf[[#This Row],[Age As Of]])</f>
        <v>2020</v>
      </c>
      <c r="B593" s="5">
        <f>MONTH(AgeAsOf[[#This Row],[Age As Of]])</f>
        <v>8</v>
      </c>
      <c r="C593" s="5">
        <f>DAY(AgeAsOf[[#This Row],[Age As Of]])</f>
        <v>14</v>
      </c>
      <c r="D593" s="7">
        <v>44057</v>
      </c>
    </row>
    <row r="594" spans="1:4" x14ac:dyDescent="0.2">
      <c r="A594" s="5">
        <f>YEAR(AgeAsOf[[#This Row],[Age As Of]])</f>
        <v>2020</v>
      </c>
      <c r="B594" s="5">
        <f>MONTH(AgeAsOf[[#This Row],[Age As Of]])</f>
        <v>8</v>
      </c>
      <c r="C594" s="5">
        <f>DAY(AgeAsOf[[#This Row],[Age As Of]])</f>
        <v>15</v>
      </c>
      <c r="D594" s="7">
        <v>44058</v>
      </c>
    </row>
    <row r="595" spans="1:4" x14ac:dyDescent="0.2">
      <c r="A595" s="5">
        <f>YEAR(AgeAsOf[[#This Row],[Age As Of]])</f>
        <v>2020</v>
      </c>
      <c r="B595" s="5">
        <f>MONTH(AgeAsOf[[#This Row],[Age As Of]])</f>
        <v>8</v>
      </c>
      <c r="C595" s="5">
        <f>DAY(AgeAsOf[[#This Row],[Age As Of]])</f>
        <v>16</v>
      </c>
      <c r="D595" s="7">
        <v>44059</v>
      </c>
    </row>
    <row r="596" spans="1:4" x14ac:dyDescent="0.2">
      <c r="A596" s="5">
        <f>YEAR(AgeAsOf[[#This Row],[Age As Of]])</f>
        <v>2020</v>
      </c>
      <c r="B596" s="5">
        <f>MONTH(AgeAsOf[[#This Row],[Age As Of]])</f>
        <v>8</v>
      </c>
      <c r="C596" s="5">
        <f>DAY(AgeAsOf[[#This Row],[Age As Of]])</f>
        <v>17</v>
      </c>
      <c r="D596" s="7">
        <v>44060</v>
      </c>
    </row>
    <row r="597" spans="1:4" x14ac:dyDescent="0.2">
      <c r="A597" s="5">
        <f>YEAR(AgeAsOf[[#This Row],[Age As Of]])</f>
        <v>2020</v>
      </c>
      <c r="B597" s="5">
        <f>MONTH(AgeAsOf[[#This Row],[Age As Of]])</f>
        <v>8</v>
      </c>
      <c r="C597" s="5">
        <f>DAY(AgeAsOf[[#This Row],[Age As Of]])</f>
        <v>18</v>
      </c>
      <c r="D597" s="7">
        <v>44061</v>
      </c>
    </row>
    <row r="598" spans="1:4" x14ac:dyDescent="0.2">
      <c r="A598" s="5">
        <f>YEAR(AgeAsOf[[#This Row],[Age As Of]])</f>
        <v>2020</v>
      </c>
      <c r="B598" s="5">
        <f>MONTH(AgeAsOf[[#This Row],[Age As Of]])</f>
        <v>8</v>
      </c>
      <c r="C598" s="5">
        <f>DAY(AgeAsOf[[#This Row],[Age As Of]])</f>
        <v>19</v>
      </c>
      <c r="D598" s="7">
        <v>44062</v>
      </c>
    </row>
    <row r="599" spans="1:4" x14ac:dyDescent="0.2">
      <c r="A599" s="5">
        <f>YEAR(AgeAsOf[[#This Row],[Age As Of]])</f>
        <v>2020</v>
      </c>
      <c r="B599" s="5">
        <f>MONTH(AgeAsOf[[#This Row],[Age As Of]])</f>
        <v>8</v>
      </c>
      <c r="C599" s="5">
        <f>DAY(AgeAsOf[[#This Row],[Age As Of]])</f>
        <v>20</v>
      </c>
      <c r="D599" s="7">
        <v>44063</v>
      </c>
    </row>
    <row r="600" spans="1:4" x14ac:dyDescent="0.2">
      <c r="A600" s="5">
        <f>YEAR(AgeAsOf[[#This Row],[Age As Of]])</f>
        <v>2020</v>
      </c>
      <c r="B600" s="5">
        <f>MONTH(AgeAsOf[[#This Row],[Age As Of]])</f>
        <v>8</v>
      </c>
      <c r="C600" s="5">
        <f>DAY(AgeAsOf[[#This Row],[Age As Of]])</f>
        <v>21</v>
      </c>
      <c r="D600" s="7">
        <v>44064</v>
      </c>
    </row>
    <row r="601" spans="1:4" x14ac:dyDescent="0.2">
      <c r="A601" s="5">
        <f>YEAR(AgeAsOf[[#This Row],[Age As Of]])</f>
        <v>2020</v>
      </c>
      <c r="B601" s="5">
        <f>MONTH(AgeAsOf[[#This Row],[Age As Of]])</f>
        <v>8</v>
      </c>
      <c r="C601" s="5">
        <f>DAY(AgeAsOf[[#This Row],[Age As Of]])</f>
        <v>22</v>
      </c>
      <c r="D601" s="7">
        <v>44065</v>
      </c>
    </row>
    <row r="602" spans="1:4" x14ac:dyDescent="0.2">
      <c r="A602" s="5">
        <f>YEAR(AgeAsOf[[#This Row],[Age As Of]])</f>
        <v>2020</v>
      </c>
      <c r="B602" s="5">
        <f>MONTH(AgeAsOf[[#This Row],[Age As Of]])</f>
        <v>8</v>
      </c>
      <c r="C602" s="5">
        <f>DAY(AgeAsOf[[#This Row],[Age As Of]])</f>
        <v>23</v>
      </c>
      <c r="D602" s="7">
        <v>44066</v>
      </c>
    </row>
    <row r="603" spans="1:4" x14ac:dyDescent="0.2">
      <c r="A603" s="5">
        <f>YEAR(AgeAsOf[[#This Row],[Age As Of]])</f>
        <v>2020</v>
      </c>
      <c r="B603" s="5">
        <f>MONTH(AgeAsOf[[#This Row],[Age As Of]])</f>
        <v>8</v>
      </c>
      <c r="C603" s="5">
        <f>DAY(AgeAsOf[[#This Row],[Age As Of]])</f>
        <v>24</v>
      </c>
      <c r="D603" s="7">
        <v>44067</v>
      </c>
    </row>
    <row r="604" spans="1:4" x14ac:dyDescent="0.2">
      <c r="A604" s="5">
        <f>YEAR(AgeAsOf[[#This Row],[Age As Of]])</f>
        <v>2020</v>
      </c>
      <c r="B604" s="5">
        <f>MONTH(AgeAsOf[[#This Row],[Age As Of]])</f>
        <v>8</v>
      </c>
      <c r="C604" s="5">
        <f>DAY(AgeAsOf[[#This Row],[Age As Of]])</f>
        <v>25</v>
      </c>
      <c r="D604" s="7">
        <v>44068</v>
      </c>
    </row>
    <row r="605" spans="1:4" x14ac:dyDescent="0.2">
      <c r="A605" s="5">
        <f>YEAR(AgeAsOf[[#This Row],[Age As Of]])</f>
        <v>2020</v>
      </c>
      <c r="B605" s="5">
        <f>MONTH(AgeAsOf[[#This Row],[Age As Of]])</f>
        <v>8</v>
      </c>
      <c r="C605" s="5">
        <f>DAY(AgeAsOf[[#This Row],[Age As Of]])</f>
        <v>26</v>
      </c>
      <c r="D605" s="7">
        <v>44069</v>
      </c>
    </row>
    <row r="606" spans="1:4" x14ac:dyDescent="0.2">
      <c r="A606" s="5">
        <f>YEAR(AgeAsOf[[#This Row],[Age As Of]])</f>
        <v>2020</v>
      </c>
      <c r="B606" s="5">
        <f>MONTH(AgeAsOf[[#This Row],[Age As Of]])</f>
        <v>8</v>
      </c>
      <c r="C606" s="5">
        <f>DAY(AgeAsOf[[#This Row],[Age As Of]])</f>
        <v>27</v>
      </c>
      <c r="D606" s="7">
        <v>44070</v>
      </c>
    </row>
    <row r="607" spans="1:4" x14ac:dyDescent="0.2">
      <c r="A607" s="5">
        <f>YEAR(AgeAsOf[[#This Row],[Age As Of]])</f>
        <v>2020</v>
      </c>
      <c r="B607" s="5">
        <f>MONTH(AgeAsOf[[#This Row],[Age As Of]])</f>
        <v>8</v>
      </c>
      <c r="C607" s="5">
        <f>DAY(AgeAsOf[[#This Row],[Age As Of]])</f>
        <v>28</v>
      </c>
      <c r="D607" s="7">
        <v>44071</v>
      </c>
    </row>
    <row r="608" spans="1:4" x14ac:dyDescent="0.2">
      <c r="A608" s="5">
        <f>YEAR(AgeAsOf[[#This Row],[Age As Of]])</f>
        <v>2020</v>
      </c>
      <c r="B608" s="5">
        <f>MONTH(AgeAsOf[[#This Row],[Age As Of]])</f>
        <v>8</v>
      </c>
      <c r="C608" s="5">
        <f>DAY(AgeAsOf[[#This Row],[Age As Of]])</f>
        <v>29</v>
      </c>
      <c r="D608" s="7">
        <v>44072</v>
      </c>
    </row>
    <row r="609" spans="1:4" x14ac:dyDescent="0.2">
      <c r="A609" s="5">
        <f>YEAR(AgeAsOf[[#This Row],[Age As Of]])</f>
        <v>2020</v>
      </c>
      <c r="B609" s="5">
        <f>MONTH(AgeAsOf[[#This Row],[Age As Of]])</f>
        <v>8</v>
      </c>
      <c r="C609" s="5">
        <f>DAY(AgeAsOf[[#This Row],[Age As Of]])</f>
        <v>30</v>
      </c>
      <c r="D609" s="7">
        <v>44073</v>
      </c>
    </row>
    <row r="610" spans="1:4" x14ac:dyDescent="0.2">
      <c r="A610" s="5">
        <f>YEAR(AgeAsOf[[#This Row],[Age As Of]])</f>
        <v>2020</v>
      </c>
      <c r="B610" s="5">
        <f>MONTH(AgeAsOf[[#This Row],[Age As Of]])</f>
        <v>8</v>
      </c>
      <c r="C610" s="5">
        <f>DAY(AgeAsOf[[#This Row],[Age As Of]])</f>
        <v>31</v>
      </c>
      <c r="D610" s="7">
        <v>44074</v>
      </c>
    </row>
    <row r="611" spans="1:4" x14ac:dyDescent="0.2">
      <c r="A611" s="5">
        <f>YEAR(AgeAsOf[[#This Row],[Age As Of]])</f>
        <v>2020</v>
      </c>
      <c r="B611" s="5">
        <f>MONTH(AgeAsOf[[#This Row],[Age As Of]])</f>
        <v>9</v>
      </c>
      <c r="C611" s="5">
        <f>DAY(AgeAsOf[[#This Row],[Age As Of]])</f>
        <v>1</v>
      </c>
      <c r="D611" s="7">
        <v>44075</v>
      </c>
    </row>
    <row r="612" spans="1:4" x14ac:dyDescent="0.2">
      <c r="A612" s="5">
        <f>YEAR(AgeAsOf[[#This Row],[Age As Of]])</f>
        <v>2020</v>
      </c>
      <c r="B612" s="5">
        <f>MONTH(AgeAsOf[[#This Row],[Age As Of]])</f>
        <v>9</v>
      </c>
      <c r="C612" s="5">
        <f>DAY(AgeAsOf[[#This Row],[Age As Of]])</f>
        <v>2</v>
      </c>
      <c r="D612" s="7">
        <v>44076</v>
      </c>
    </row>
    <row r="613" spans="1:4" x14ac:dyDescent="0.2">
      <c r="A613" s="5">
        <f>YEAR(AgeAsOf[[#This Row],[Age As Of]])</f>
        <v>2020</v>
      </c>
      <c r="B613" s="5">
        <f>MONTH(AgeAsOf[[#This Row],[Age As Of]])</f>
        <v>9</v>
      </c>
      <c r="C613" s="5">
        <f>DAY(AgeAsOf[[#This Row],[Age As Of]])</f>
        <v>3</v>
      </c>
      <c r="D613" s="7">
        <v>44077</v>
      </c>
    </row>
    <row r="614" spans="1:4" x14ac:dyDescent="0.2">
      <c r="A614" s="5">
        <f>YEAR(AgeAsOf[[#This Row],[Age As Of]])</f>
        <v>2020</v>
      </c>
      <c r="B614" s="5">
        <f>MONTH(AgeAsOf[[#This Row],[Age As Of]])</f>
        <v>9</v>
      </c>
      <c r="C614" s="5">
        <f>DAY(AgeAsOf[[#This Row],[Age As Of]])</f>
        <v>4</v>
      </c>
      <c r="D614" s="7">
        <v>44078</v>
      </c>
    </row>
    <row r="615" spans="1:4" x14ac:dyDescent="0.2">
      <c r="A615" s="5">
        <f>YEAR(AgeAsOf[[#This Row],[Age As Of]])</f>
        <v>2020</v>
      </c>
      <c r="B615" s="5">
        <f>MONTH(AgeAsOf[[#This Row],[Age As Of]])</f>
        <v>9</v>
      </c>
      <c r="C615" s="5">
        <f>DAY(AgeAsOf[[#This Row],[Age As Of]])</f>
        <v>5</v>
      </c>
      <c r="D615" s="7">
        <v>44079</v>
      </c>
    </row>
    <row r="616" spans="1:4" x14ac:dyDescent="0.2">
      <c r="A616" s="5">
        <f>YEAR(AgeAsOf[[#This Row],[Age As Of]])</f>
        <v>2020</v>
      </c>
      <c r="B616" s="5">
        <f>MONTH(AgeAsOf[[#This Row],[Age As Of]])</f>
        <v>9</v>
      </c>
      <c r="C616" s="5">
        <f>DAY(AgeAsOf[[#This Row],[Age As Of]])</f>
        <v>6</v>
      </c>
      <c r="D616" s="7">
        <v>44080</v>
      </c>
    </row>
    <row r="617" spans="1:4" x14ac:dyDescent="0.2">
      <c r="A617" s="5">
        <f>YEAR(AgeAsOf[[#This Row],[Age As Of]])</f>
        <v>2020</v>
      </c>
      <c r="B617" s="5">
        <f>MONTH(AgeAsOf[[#This Row],[Age As Of]])</f>
        <v>9</v>
      </c>
      <c r="C617" s="5">
        <f>DAY(AgeAsOf[[#This Row],[Age As Of]])</f>
        <v>7</v>
      </c>
      <c r="D617" s="7">
        <v>44081</v>
      </c>
    </row>
    <row r="618" spans="1:4" x14ac:dyDescent="0.2">
      <c r="A618" s="5">
        <f>YEAR(AgeAsOf[[#This Row],[Age As Of]])</f>
        <v>2020</v>
      </c>
      <c r="B618" s="5">
        <f>MONTH(AgeAsOf[[#This Row],[Age As Of]])</f>
        <v>9</v>
      </c>
      <c r="C618" s="5">
        <f>DAY(AgeAsOf[[#This Row],[Age As Of]])</f>
        <v>8</v>
      </c>
      <c r="D618" s="7">
        <v>44082</v>
      </c>
    </row>
    <row r="619" spans="1:4" x14ac:dyDescent="0.2">
      <c r="A619" s="5">
        <f>YEAR(AgeAsOf[[#This Row],[Age As Of]])</f>
        <v>2020</v>
      </c>
      <c r="B619" s="5">
        <f>MONTH(AgeAsOf[[#This Row],[Age As Of]])</f>
        <v>9</v>
      </c>
      <c r="C619" s="5">
        <f>DAY(AgeAsOf[[#This Row],[Age As Of]])</f>
        <v>9</v>
      </c>
      <c r="D619" s="7">
        <v>44083</v>
      </c>
    </row>
    <row r="620" spans="1:4" x14ac:dyDescent="0.2">
      <c r="A620" s="5">
        <f>YEAR(AgeAsOf[[#This Row],[Age As Of]])</f>
        <v>2020</v>
      </c>
      <c r="B620" s="5">
        <f>MONTH(AgeAsOf[[#This Row],[Age As Of]])</f>
        <v>9</v>
      </c>
      <c r="C620" s="5">
        <f>DAY(AgeAsOf[[#This Row],[Age As Of]])</f>
        <v>10</v>
      </c>
      <c r="D620" s="7">
        <v>44084</v>
      </c>
    </row>
    <row r="621" spans="1:4" x14ac:dyDescent="0.2">
      <c r="A621" s="5">
        <f>YEAR(AgeAsOf[[#This Row],[Age As Of]])</f>
        <v>2020</v>
      </c>
      <c r="B621" s="5">
        <f>MONTH(AgeAsOf[[#This Row],[Age As Of]])</f>
        <v>9</v>
      </c>
      <c r="C621" s="5">
        <f>DAY(AgeAsOf[[#This Row],[Age As Of]])</f>
        <v>11</v>
      </c>
      <c r="D621" s="7">
        <v>44085</v>
      </c>
    </row>
    <row r="622" spans="1:4" x14ac:dyDescent="0.2">
      <c r="A622" s="5">
        <f>YEAR(AgeAsOf[[#This Row],[Age As Of]])</f>
        <v>2020</v>
      </c>
      <c r="B622" s="5">
        <f>MONTH(AgeAsOf[[#This Row],[Age As Of]])</f>
        <v>9</v>
      </c>
      <c r="C622" s="5">
        <f>DAY(AgeAsOf[[#This Row],[Age As Of]])</f>
        <v>12</v>
      </c>
      <c r="D622" s="7">
        <v>44086</v>
      </c>
    </row>
    <row r="623" spans="1:4" x14ac:dyDescent="0.2">
      <c r="A623" s="5">
        <f>YEAR(AgeAsOf[[#This Row],[Age As Of]])</f>
        <v>2020</v>
      </c>
      <c r="B623" s="5">
        <f>MONTH(AgeAsOf[[#This Row],[Age As Of]])</f>
        <v>9</v>
      </c>
      <c r="C623" s="5">
        <f>DAY(AgeAsOf[[#This Row],[Age As Of]])</f>
        <v>13</v>
      </c>
      <c r="D623" s="7">
        <v>44087</v>
      </c>
    </row>
    <row r="624" spans="1:4" x14ac:dyDescent="0.2">
      <c r="A624" s="5">
        <f>YEAR(AgeAsOf[[#This Row],[Age As Of]])</f>
        <v>2020</v>
      </c>
      <c r="B624" s="5">
        <f>MONTH(AgeAsOf[[#This Row],[Age As Of]])</f>
        <v>9</v>
      </c>
      <c r="C624" s="5">
        <f>DAY(AgeAsOf[[#This Row],[Age As Of]])</f>
        <v>14</v>
      </c>
      <c r="D624" s="7">
        <v>44088</v>
      </c>
    </row>
    <row r="625" spans="1:4" x14ac:dyDescent="0.2">
      <c r="A625" s="5">
        <f>YEAR(AgeAsOf[[#This Row],[Age As Of]])</f>
        <v>2020</v>
      </c>
      <c r="B625" s="5">
        <f>MONTH(AgeAsOf[[#This Row],[Age As Of]])</f>
        <v>9</v>
      </c>
      <c r="C625" s="5">
        <f>DAY(AgeAsOf[[#This Row],[Age As Of]])</f>
        <v>15</v>
      </c>
      <c r="D625" s="7">
        <v>44089</v>
      </c>
    </row>
    <row r="626" spans="1:4" x14ac:dyDescent="0.2">
      <c r="A626" s="5">
        <f>YEAR(AgeAsOf[[#This Row],[Age As Of]])</f>
        <v>2020</v>
      </c>
      <c r="B626" s="5">
        <f>MONTH(AgeAsOf[[#This Row],[Age As Of]])</f>
        <v>9</v>
      </c>
      <c r="C626" s="5">
        <f>DAY(AgeAsOf[[#This Row],[Age As Of]])</f>
        <v>16</v>
      </c>
      <c r="D626" s="7">
        <v>44090</v>
      </c>
    </row>
    <row r="627" spans="1:4" x14ac:dyDescent="0.2">
      <c r="A627" s="5">
        <f>YEAR(AgeAsOf[[#This Row],[Age As Of]])</f>
        <v>2020</v>
      </c>
      <c r="B627" s="5">
        <f>MONTH(AgeAsOf[[#This Row],[Age As Of]])</f>
        <v>9</v>
      </c>
      <c r="C627" s="5">
        <f>DAY(AgeAsOf[[#This Row],[Age As Of]])</f>
        <v>17</v>
      </c>
      <c r="D627" s="7">
        <v>44091</v>
      </c>
    </row>
    <row r="628" spans="1:4" x14ac:dyDescent="0.2">
      <c r="A628" s="5">
        <f>YEAR(AgeAsOf[[#This Row],[Age As Of]])</f>
        <v>2020</v>
      </c>
      <c r="B628" s="5">
        <f>MONTH(AgeAsOf[[#This Row],[Age As Of]])</f>
        <v>9</v>
      </c>
      <c r="C628" s="5">
        <f>DAY(AgeAsOf[[#This Row],[Age As Of]])</f>
        <v>18</v>
      </c>
      <c r="D628" s="7">
        <v>44092</v>
      </c>
    </row>
    <row r="629" spans="1:4" x14ac:dyDescent="0.2">
      <c r="A629" s="5">
        <f>YEAR(AgeAsOf[[#This Row],[Age As Of]])</f>
        <v>2020</v>
      </c>
      <c r="B629" s="5">
        <f>MONTH(AgeAsOf[[#This Row],[Age As Of]])</f>
        <v>9</v>
      </c>
      <c r="C629" s="5">
        <f>DAY(AgeAsOf[[#This Row],[Age As Of]])</f>
        <v>19</v>
      </c>
      <c r="D629" s="7">
        <v>44093</v>
      </c>
    </row>
    <row r="630" spans="1:4" x14ac:dyDescent="0.2">
      <c r="A630" s="5">
        <f>YEAR(AgeAsOf[[#This Row],[Age As Of]])</f>
        <v>2020</v>
      </c>
      <c r="B630" s="5">
        <f>MONTH(AgeAsOf[[#This Row],[Age As Of]])</f>
        <v>9</v>
      </c>
      <c r="C630" s="5">
        <f>DAY(AgeAsOf[[#This Row],[Age As Of]])</f>
        <v>20</v>
      </c>
      <c r="D630" s="7">
        <v>44094</v>
      </c>
    </row>
    <row r="631" spans="1:4" x14ac:dyDescent="0.2">
      <c r="A631" s="5">
        <f>YEAR(AgeAsOf[[#This Row],[Age As Of]])</f>
        <v>2020</v>
      </c>
      <c r="B631" s="5">
        <f>MONTH(AgeAsOf[[#This Row],[Age As Of]])</f>
        <v>9</v>
      </c>
      <c r="C631" s="5">
        <f>DAY(AgeAsOf[[#This Row],[Age As Of]])</f>
        <v>21</v>
      </c>
      <c r="D631" s="7">
        <v>44095</v>
      </c>
    </row>
    <row r="632" spans="1:4" x14ac:dyDescent="0.2">
      <c r="A632" s="5">
        <f>YEAR(AgeAsOf[[#This Row],[Age As Of]])</f>
        <v>2020</v>
      </c>
      <c r="B632" s="5">
        <f>MONTH(AgeAsOf[[#This Row],[Age As Of]])</f>
        <v>9</v>
      </c>
      <c r="C632" s="5">
        <f>DAY(AgeAsOf[[#This Row],[Age As Of]])</f>
        <v>22</v>
      </c>
      <c r="D632" s="7">
        <v>44096</v>
      </c>
    </row>
    <row r="633" spans="1:4" x14ac:dyDescent="0.2">
      <c r="A633" s="5">
        <f>YEAR(AgeAsOf[[#This Row],[Age As Of]])</f>
        <v>2020</v>
      </c>
      <c r="B633" s="5">
        <f>MONTH(AgeAsOf[[#This Row],[Age As Of]])</f>
        <v>9</v>
      </c>
      <c r="C633" s="5">
        <f>DAY(AgeAsOf[[#This Row],[Age As Of]])</f>
        <v>23</v>
      </c>
      <c r="D633" s="7">
        <v>44097</v>
      </c>
    </row>
    <row r="634" spans="1:4" x14ac:dyDescent="0.2">
      <c r="A634" s="5">
        <f>YEAR(AgeAsOf[[#This Row],[Age As Of]])</f>
        <v>2020</v>
      </c>
      <c r="B634" s="5">
        <f>MONTH(AgeAsOf[[#This Row],[Age As Of]])</f>
        <v>9</v>
      </c>
      <c r="C634" s="5">
        <f>DAY(AgeAsOf[[#This Row],[Age As Of]])</f>
        <v>24</v>
      </c>
      <c r="D634" s="7">
        <v>44098</v>
      </c>
    </row>
    <row r="635" spans="1:4" x14ac:dyDescent="0.2">
      <c r="A635" s="5">
        <f>YEAR(AgeAsOf[[#This Row],[Age As Of]])</f>
        <v>2020</v>
      </c>
      <c r="B635" s="5">
        <f>MONTH(AgeAsOf[[#This Row],[Age As Of]])</f>
        <v>9</v>
      </c>
      <c r="C635" s="5">
        <f>DAY(AgeAsOf[[#This Row],[Age As Of]])</f>
        <v>25</v>
      </c>
      <c r="D635" s="7">
        <v>44099</v>
      </c>
    </row>
    <row r="636" spans="1:4" x14ac:dyDescent="0.2">
      <c r="A636" s="5">
        <f>YEAR(AgeAsOf[[#This Row],[Age As Of]])</f>
        <v>2020</v>
      </c>
      <c r="B636" s="5">
        <f>MONTH(AgeAsOf[[#This Row],[Age As Of]])</f>
        <v>9</v>
      </c>
      <c r="C636" s="5">
        <f>DAY(AgeAsOf[[#This Row],[Age As Of]])</f>
        <v>26</v>
      </c>
      <c r="D636" s="7">
        <v>44100</v>
      </c>
    </row>
    <row r="637" spans="1:4" x14ac:dyDescent="0.2">
      <c r="A637" s="5">
        <f>YEAR(AgeAsOf[[#This Row],[Age As Of]])</f>
        <v>2020</v>
      </c>
      <c r="B637" s="5">
        <f>MONTH(AgeAsOf[[#This Row],[Age As Of]])</f>
        <v>9</v>
      </c>
      <c r="C637" s="5">
        <f>DAY(AgeAsOf[[#This Row],[Age As Of]])</f>
        <v>27</v>
      </c>
      <c r="D637" s="7">
        <v>44101</v>
      </c>
    </row>
    <row r="638" spans="1:4" x14ac:dyDescent="0.2">
      <c r="A638" s="5">
        <f>YEAR(AgeAsOf[[#This Row],[Age As Of]])</f>
        <v>2020</v>
      </c>
      <c r="B638" s="5">
        <f>MONTH(AgeAsOf[[#This Row],[Age As Of]])</f>
        <v>9</v>
      </c>
      <c r="C638" s="5">
        <f>DAY(AgeAsOf[[#This Row],[Age As Of]])</f>
        <v>28</v>
      </c>
      <c r="D638" s="7">
        <v>44102</v>
      </c>
    </row>
    <row r="639" spans="1:4" x14ac:dyDescent="0.2">
      <c r="A639" s="5">
        <f>YEAR(AgeAsOf[[#This Row],[Age As Of]])</f>
        <v>2020</v>
      </c>
      <c r="B639" s="5">
        <f>MONTH(AgeAsOf[[#This Row],[Age As Of]])</f>
        <v>9</v>
      </c>
      <c r="C639" s="5">
        <f>DAY(AgeAsOf[[#This Row],[Age As Of]])</f>
        <v>29</v>
      </c>
      <c r="D639" s="7">
        <v>44103</v>
      </c>
    </row>
    <row r="640" spans="1:4" x14ac:dyDescent="0.2">
      <c r="A640" s="5">
        <f>YEAR(AgeAsOf[[#This Row],[Age As Of]])</f>
        <v>2020</v>
      </c>
      <c r="B640" s="5">
        <f>MONTH(AgeAsOf[[#This Row],[Age As Of]])</f>
        <v>9</v>
      </c>
      <c r="C640" s="5">
        <f>DAY(AgeAsOf[[#This Row],[Age As Of]])</f>
        <v>30</v>
      </c>
      <c r="D640" s="7">
        <v>44104</v>
      </c>
    </row>
    <row r="641" spans="1:4" x14ac:dyDescent="0.2">
      <c r="A641" s="5">
        <f>YEAR(AgeAsOf[[#This Row],[Age As Of]])</f>
        <v>2020</v>
      </c>
      <c r="B641" s="5">
        <f>MONTH(AgeAsOf[[#This Row],[Age As Of]])</f>
        <v>10</v>
      </c>
      <c r="C641" s="5">
        <f>DAY(AgeAsOf[[#This Row],[Age As Of]])</f>
        <v>1</v>
      </c>
      <c r="D641" s="7">
        <v>44105</v>
      </c>
    </row>
    <row r="642" spans="1:4" x14ac:dyDescent="0.2">
      <c r="A642" s="5">
        <f>YEAR(AgeAsOf[[#This Row],[Age As Of]])</f>
        <v>2020</v>
      </c>
      <c r="B642" s="5">
        <f>MONTH(AgeAsOf[[#This Row],[Age As Of]])</f>
        <v>10</v>
      </c>
      <c r="C642" s="5">
        <f>DAY(AgeAsOf[[#This Row],[Age As Of]])</f>
        <v>2</v>
      </c>
      <c r="D642" s="7">
        <v>44106</v>
      </c>
    </row>
    <row r="643" spans="1:4" x14ac:dyDescent="0.2">
      <c r="A643" s="5">
        <f>YEAR(AgeAsOf[[#This Row],[Age As Of]])</f>
        <v>2020</v>
      </c>
      <c r="B643" s="5">
        <f>MONTH(AgeAsOf[[#This Row],[Age As Of]])</f>
        <v>10</v>
      </c>
      <c r="C643" s="5">
        <f>DAY(AgeAsOf[[#This Row],[Age As Of]])</f>
        <v>3</v>
      </c>
      <c r="D643" s="7">
        <v>44107</v>
      </c>
    </row>
    <row r="644" spans="1:4" x14ac:dyDescent="0.2">
      <c r="A644" s="5">
        <f>YEAR(AgeAsOf[[#This Row],[Age As Of]])</f>
        <v>2020</v>
      </c>
      <c r="B644" s="5">
        <f>MONTH(AgeAsOf[[#This Row],[Age As Of]])</f>
        <v>10</v>
      </c>
      <c r="C644" s="5">
        <f>DAY(AgeAsOf[[#This Row],[Age As Of]])</f>
        <v>4</v>
      </c>
      <c r="D644" s="7">
        <v>44108</v>
      </c>
    </row>
    <row r="645" spans="1:4" x14ac:dyDescent="0.2">
      <c r="A645" s="5">
        <f>YEAR(AgeAsOf[[#This Row],[Age As Of]])</f>
        <v>2020</v>
      </c>
      <c r="B645" s="5">
        <f>MONTH(AgeAsOf[[#This Row],[Age As Of]])</f>
        <v>10</v>
      </c>
      <c r="C645" s="5">
        <f>DAY(AgeAsOf[[#This Row],[Age As Of]])</f>
        <v>5</v>
      </c>
      <c r="D645" s="7">
        <v>44109</v>
      </c>
    </row>
    <row r="646" spans="1:4" x14ac:dyDescent="0.2">
      <c r="A646" s="5">
        <f>YEAR(AgeAsOf[[#This Row],[Age As Of]])</f>
        <v>2020</v>
      </c>
      <c r="B646" s="5">
        <f>MONTH(AgeAsOf[[#This Row],[Age As Of]])</f>
        <v>10</v>
      </c>
      <c r="C646" s="5">
        <f>DAY(AgeAsOf[[#This Row],[Age As Of]])</f>
        <v>6</v>
      </c>
      <c r="D646" s="7">
        <v>44110</v>
      </c>
    </row>
    <row r="647" spans="1:4" x14ac:dyDescent="0.2">
      <c r="A647" s="5">
        <f>YEAR(AgeAsOf[[#This Row],[Age As Of]])</f>
        <v>2020</v>
      </c>
      <c r="B647" s="5">
        <f>MONTH(AgeAsOf[[#This Row],[Age As Of]])</f>
        <v>10</v>
      </c>
      <c r="C647" s="5">
        <f>DAY(AgeAsOf[[#This Row],[Age As Of]])</f>
        <v>7</v>
      </c>
      <c r="D647" s="7">
        <v>44111</v>
      </c>
    </row>
    <row r="648" spans="1:4" x14ac:dyDescent="0.2">
      <c r="A648" s="5">
        <f>YEAR(AgeAsOf[[#This Row],[Age As Of]])</f>
        <v>2020</v>
      </c>
      <c r="B648" s="5">
        <f>MONTH(AgeAsOf[[#This Row],[Age As Of]])</f>
        <v>10</v>
      </c>
      <c r="C648" s="5">
        <f>DAY(AgeAsOf[[#This Row],[Age As Of]])</f>
        <v>8</v>
      </c>
      <c r="D648" s="7">
        <v>44112</v>
      </c>
    </row>
    <row r="649" spans="1:4" x14ac:dyDescent="0.2">
      <c r="A649" s="5">
        <f>YEAR(AgeAsOf[[#This Row],[Age As Of]])</f>
        <v>2020</v>
      </c>
      <c r="B649" s="5">
        <f>MONTH(AgeAsOf[[#This Row],[Age As Of]])</f>
        <v>10</v>
      </c>
      <c r="C649" s="5">
        <f>DAY(AgeAsOf[[#This Row],[Age As Of]])</f>
        <v>9</v>
      </c>
      <c r="D649" s="7">
        <v>44113</v>
      </c>
    </row>
    <row r="650" spans="1:4" x14ac:dyDescent="0.2">
      <c r="A650" s="5">
        <f>YEAR(AgeAsOf[[#This Row],[Age As Of]])</f>
        <v>2020</v>
      </c>
      <c r="B650" s="5">
        <f>MONTH(AgeAsOf[[#This Row],[Age As Of]])</f>
        <v>10</v>
      </c>
      <c r="C650" s="5">
        <f>DAY(AgeAsOf[[#This Row],[Age As Of]])</f>
        <v>10</v>
      </c>
      <c r="D650" s="7">
        <v>44114</v>
      </c>
    </row>
    <row r="651" spans="1:4" x14ac:dyDescent="0.2">
      <c r="A651" s="5">
        <f>YEAR(AgeAsOf[[#This Row],[Age As Of]])</f>
        <v>2020</v>
      </c>
      <c r="B651" s="5">
        <f>MONTH(AgeAsOf[[#This Row],[Age As Of]])</f>
        <v>10</v>
      </c>
      <c r="C651" s="5">
        <f>DAY(AgeAsOf[[#This Row],[Age As Of]])</f>
        <v>11</v>
      </c>
      <c r="D651" s="7">
        <v>44115</v>
      </c>
    </row>
    <row r="652" spans="1:4" x14ac:dyDescent="0.2">
      <c r="A652" s="5">
        <f>YEAR(AgeAsOf[[#This Row],[Age As Of]])</f>
        <v>2020</v>
      </c>
      <c r="B652" s="5">
        <f>MONTH(AgeAsOf[[#This Row],[Age As Of]])</f>
        <v>10</v>
      </c>
      <c r="C652" s="5">
        <f>DAY(AgeAsOf[[#This Row],[Age As Of]])</f>
        <v>12</v>
      </c>
      <c r="D652" s="7">
        <v>44116</v>
      </c>
    </row>
    <row r="653" spans="1:4" x14ac:dyDescent="0.2">
      <c r="A653" s="5">
        <f>YEAR(AgeAsOf[[#This Row],[Age As Of]])</f>
        <v>2020</v>
      </c>
      <c r="B653" s="5">
        <f>MONTH(AgeAsOf[[#This Row],[Age As Of]])</f>
        <v>10</v>
      </c>
      <c r="C653" s="5">
        <f>DAY(AgeAsOf[[#This Row],[Age As Of]])</f>
        <v>13</v>
      </c>
      <c r="D653" s="7">
        <v>44117</v>
      </c>
    </row>
    <row r="654" spans="1:4" x14ac:dyDescent="0.2">
      <c r="A654" s="5">
        <f>YEAR(AgeAsOf[[#This Row],[Age As Of]])</f>
        <v>2020</v>
      </c>
      <c r="B654" s="5">
        <f>MONTH(AgeAsOf[[#This Row],[Age As Of]])</f>
        <v>10</v>
      </c>
      <c r="C654" s="5">
        <f>DAY(AgeAsOf[[#This Row],[Age As Of]])</f>
        <v>14</v>
      </c>
      <c r="D654" s="7">
        <v>44118</v>
      </c>
    </row>
    <row r="655" spans="1:4" x14ac:dyDescent="0.2">
      <c r="A655" s="5">
        <f>YEAR(AgeAsOf[[#This Row],[Age As Of]])</f>
        <v>2020</v>
      </c>
      <c r="B655" s="5">
        <f>MONTH(AgeAsOf[[#This Row],[Age As Of]])</f>
        <v>10</v>
      </c>
      <c r="C655" s="5">
        <f>DAY(AgeAsOf[[#This Row],[Age As Of]])</f>
        <v>15</v>
      </c>
      <c r="D655" s="7">
        <v>44119</v>
      </c>
    </row>
    <row r="656" spans="1:4" x14ac:dyDescent="0.2">
      <c r="A656" s="5">
        <f>YEAR(AgeAsOf[[#This Row],[Age As Of]])</f>
        <v>2020</v>
      </c>
      <c r="B656" s="5">
        <f>MONTH(AgeAsOf[[#This Row],[Age As Of]])</f>
        <v>10</v>
      </c>
      <c r="C656" s="5">
        <f>DAY(AgeAsOf[[#This Row],[Age As Of]])</f>
        <v>16</v>
      </c>
      <c r="D656" s="7">
        <v>44120</v>
      </c>
    </row>
    <row r="657" spans="1:4" x14ac:dyDescent="0.2">
      <c r="A657" s="5">
        <f>YEAR(AgeAsOf[[#This Row],[Age As Of]])</f>
        <v>2020</v>
      </c>
      <c r="B657" s="5">
        <f>MONTH(AgeAsOf[[#This Row],[Age As Of]])</f>
        <v>10</v>
      </c>
      <c r="C657" s="5">
        <f>DAY(AgeAsOf[[#This Row],[Age As Of]])</f>
        <v>17</v>
      </c>
      <c r="D657" s="7">
        <v>44121</v>
      </c>
    </row>
    <row r="658" spans="1:4" x14ac:dyDescent="0.2">
      <c r="A658" s="5">
        <f>YEAR(AgeAsOf[[#This Row],[Age As Of]])</f>
        <v>2020</v>
      </c>
      <c r="B658" s="5">
        <f>MONTH(AgeAsOf[[#This Row],[Age As Of]])</f>
        <v>10</v>
      </c>
      <c r="C658" s="5">
        <f>DAY(AgeAsOf[[#This Row],[Age As Of]])</f>
        <v>18</v>
      </c>
      <c r="D658" s="7">
        <v>44122</v>
      </c>
    </row>
    <row r="659" spans="1:4" x14ac:dyDescent="0.2">
      <c r="A659" s="5">
        <f>YEAR(AgeAsOf[[#This Row],[Age As Of]])</f>
        <v>2020</v>
      </c>
      <c r="B659" s="5">
        <f>MONTH(AgeAsOf[[#This Row],[Age As Of]])</f>
        <v>10</v>
      </c>
      <c r="C659" s="5">
        <f>DAY(AgeAsOf[[#This Row],[Age As Of]])</f>
        <v>19</v>
      </c>
      <c r="D659" s="7">
        <v>44123</v>
      </c>
    </row>
    <row r="660" spans="1:4" x14ac:dyDescent="0.2">
      <c r="A660" s="5">
        <f>YEAR(AgeAsOf[[#This Row],[Age As Of]])</f>
        <v>2020</v>
      </c>
      <c r="B660" s="5">
        <f>MONTH(AgeAsOf[[#This Row],[Age As Of]])</f>
        <v>10</v>
      </c>
      <c r="C660" s="5">
        <f>DAY(AgeAsOf[[#This Row],[Age As Of]])</f>
        <v>20</v>
      </c>
      <c r="D660" s="7">
        <v>44124</v>
      </c>
    </row>
    <row r="661" spans="1:4" x14ac:dyDescent="0.2">
      <c r="A661" s="5">
        <f>YEAR(AgeAsOf[[#This Row],[Age As Of]])</f>
        <v>2020</v>
      </c>
      <c r="B661" s="5">
        <f>MONTH(AgeAsOf[[#This Row],[Age As Of]])</f>
        <v>10</v>
      </c>
      <c r="C661" s="5">
        <f>DAY(AgeAsOf[[#This Row],[Age As Of]])</f>
        <v>21</v>
      </c>
      <c r="D661" s="7">
        <v>44125</v>
      </c>
    </row>
    <row r="662" spans="1:4" x14ac:dyDescent="0.2">
      <c r="A662" s="5">
        <f>YEAR(AgeAsOf[[#This Row],[Age As Of]])</f>
        <v>2020</v>
      </c>
      <c r="B662" s="5">
        <f>MONTH(AgeAsOf[[#This Row],[Age As Of]])</f>
        <v>10</v>
      </c>
      <c r="C662" s="5">
        <f>DAY(AgeAsOf[[#This Row],[Age As Of]])</f>
        <v>22</v>
      </c>
      <c r="D662" s="7">
        <v>44126</v>
      </c>
    </row>
    <row r="663" spans="1:4" x14ac:dyDescent="0.2">
      <c r="A663" s="5">
        <f>YEAR(AgeAsOf[[#This Row],[Age As Of]])</f>
        <v>2020</v>
      </c>
      <c r="B663" s="5">
        <f>MONTH(AgeAsOf[[#This Row],[Age As Of]])</f>
        <v>10</v>
      </c>
      <c r="C663" s="5">
        <f>DAY(AgeAsOf[[#This Row],[Age As Of]])</f>
        <v>23</v>
      </c>
      <c r="D663" s="7">
        <v>44127</v>
      </c>
    </row>
    <row r="664" spans="1:4" x14ac:dyDescent="0.2">
      <c r="A664" s="5">
        <f>YEAR(AgeAsOf[[#This Row],[Age As Of]])</f>
        <v>2020</v>
      </c>
      <c r="B664" s="5">
        <f>MONTH(AgeAsOf[[#This Row],[Age As Of]])</f>
        <v>10</v>
      </c>
      <c r="C664" s="5">
        <f>DAY(AgeAsOf[[#This Row],[Age As Of]])</f>
        <v>24</v>
      </c>
      <c r="D664" s="7">
        <v>44128</v>
      </c>
    </row>
    <row r="665" spans="1:4" x14ac:dyDescent="0.2">
      <c r="A665" s="5">
        <f>YEAR(AgeAsOf[[#This Row],[Age As Of]])</f>
        <v>2020</v>
      </c>
      <c r="B665" s="5">
        <f>MONTH(AgeAsOf[[#This Row],[Age As Of]])</f>
        <v>10</v>
      </c>
      <c r="C665" s="5">
        <f>DAY(AgeAsOf[[#This Row],[Age As Of]])</f>
        <v>25</v>
      </c>
      <c r="D665" s="7">
        <v>44129</v>
      </c>
    </row>
    <row r="666" spans="1:4" x14ac:dyDescent="0.2">
      <c r="A666" s="5">
        <f>YEAR(AgeAsOf[[#This Row],[Age As Of]])</f>
        <v>2020</v>
      </c>
      <c r="B666" s="5">
        <f>MONTH(AgeAsOf[[#This Row],[Age As Of]])</f>
        <v>10</v>
      </c>
      <c r="C666" s="5">
        <f>DAY(AgeAsOf[[#This Row],[Age As Of]])</f>
        <v>26</v>
      </c>
      <c r="D666" s="7">
        <v>44130</v>
      </c>
    </row>
    <row r="667" spans="1:4" x14ac:dyDescent="0.2">
      <c r="A667" s="5">
        <f>YEAR(AgeAsOf[[#This Row],[Age As Of]])</f>
        <v>2020</v>
      </c>
      <c r="B667" s="5">
        <f>MONTH(AgeAsOf[[#This Row],[Age As Of]])</f>
        <v>10</v>
      </c>
      <c r="C667" s="5">
        <f>DAY(AgeAsOf[[#This Row],[Age As Of]])</f>
        <v>27</v>
      </c>
      <c r="D667" s="7">
        <v>44131</v>
      </c>
    </row>
    <row r="668" spans="1:4" x14ac:dyDescent="0.2">
      <c r="A668" s="5">
        <f>YEAR(AgeAsOf[[#This Row],[Age As Of]])</f>
        <v>2020</v>
      </c>
      <c r="B668" s="5">
        <f>MONTH(AgeAsOf[[#This Row],[Age As Of]])</f>
        <v>10</v>
      </c>
      <c r="C668" s="5">
        <f>DAY(AgeAsOf[[#This Row],[Age As Of]])</f>
        <v>28</v>
      </c>
      <c r="D668" s="7">
        <v>44132</v>
      </c>
    </row>
    <row r="669" spans="1:4" x14ac:dyDescent="0.2">
      <c r="A669" s="5">
        <f>YEAR(AgeAsOf[[#This Row],[Age As Of]])</f>
        <v>2020</v>
      </c>
      <c r="B669" s="5">
        <f>MONTH(AgeAsOf[[#This Row],[Age As Of]])</f>
        <v>10</v>
      </c>
      <c r="C669" s="5">
        <f>DAY(AgeAsOf[[#This Row],[Age As Of]])</f>
        <v>29</v>
      </c>
      <c r="D669" s="7">
        <v>44133</v>
      </c>
    </row>
    <row r="670" spans="1:4" x14ac:dyDescent="0.2">
      <c r="A670" s="5">
        <f>YEAR(AgeAsOf[[#This Row],[Age As Of]])</f>
        <v>2020</v>
      </c>
      <c r="B670" s="5">
        <f>MONTH(AgeAsOf[[#This Row],[Age As Of]])</f>
        <v>10</v>
      </c>
      <c r="C670" s="5">
        <f>DAY(AgeAsOf[[#This Row],[Age As Of]])</f>
        <v>30</v>
      </c>
      <c r="D670" s="7">
        <v>44134</v>
      </c>
    </row>
    <row r="671" spans="1:4" x14ac:dyDescent="0.2">
      <c r="A671" s="5">
        <f>YEAR(AgeAsOf[[#This Row],[Age As Of]])</f>
        <v>2020</v>
      </c>
      <c r="B671" s="5">
        <f>MONTH(AgeAsOf[[#This Row],[Age As Of]])</f>
        <v>10</v>
      </c>
      <c r="C671" s="5">
        <f>DAY(AgeAsOf[[#This Row],[Age As Of]])</f>
        <v>31</v>
      </c>
      <c r="D671" s="7">
        <v>44135</v>
      </c>
    </row>
    <row r="672" spans="1:4" x14ac:dyDescent="0.2">
      <c r="A672" s="5">
        <f>YEAR(AgeAsOf[[#This Row],[Age As Of]])</f>
        <v>2020</v>
      </c>
      <c r="B672" s="5">
        <f>MONTH(AgeAsOf[[#This Row],[Age As Of]])</f>
        <v>11</v>
      </c>
      <c r="C672" s="5">
        <f>DAY(AgeAsOf[[#This Row],[Age As Of]])</f>
        <v>1</v>
      </c>
      <c r="D672" s="7">
        <v>44136</v>
      </c>
    </row>
    <row r="673" spans="1:4" x14ac:dyDescent="0.2">
      <c r="A673" s="5">
        <f>YEAR(AgeAsOf[[#This Row],[Age As Of]])</f>
        <v>2020</v>
      </c>
      <c r="B673" s="5">
        <f>MONTH(AgeAsOf[[#This Row],[Age As Of]])</f>
        <v>11</v>
      </c>
      <c r="C673" s="5">
        <f>DAY(AgeAsOf[[#This Row],[Age As Of]])</f>
        <v>2</v>
      </c>
      <c r="D673" s="7">
        <v>44137</v>
      </c>
    </row>
    <row r="674" spans="1:4" x14ac:dyDescent="0.2">
      <c r="A674" s="5">
        <f>YEAR(AgeAsOf[[#This Row],[Age As Of]])</f>
        <v>2020</v>
      </c>
      <c r="B674" s="5">
        <f>MONTH(AgeAsOf[[#This Row],[Age As Of]])</f>
        <v>11</v>
      </c>
      <c r="C674" s="5">
        <f>DAY(AgeAsOf[[#This Row],[Age As Of]])</f>
        <v>3</v>
      </c>
      <c r="D674" s="7">
        <v>44138</v>
      </c>
    </row>
    <row r="675" spans="1:4" x14ac:dyDescent="0.2">
      <c r="A675" s="5">
        <f>YEAR(AgeAsOf[[#This Row],[Age As Of]])</f>
        <v>2020</v>
      </c>
      <c r="B675" s="5">
        <f>MONTH(AgeAsOf[[#This Row],[Age As Of]])</f>
        <v>11</v>
      </c>
      <c r="C675" s="5">
        <f>DAY(AgeAsOf[[#This Row],[Age As Of]])</f>
        <v>4</v>
      </c>
      <c r="D675" s="7">
        <v>44139</v>
      </c>
    </row>
    <row r="676" spans="1:4" x14ac:dyDescent="0.2">
      <c r="A676" s="5">
        <f>YEAR(AgeAsOf[[#This Row],[Age As Of]])</f>
        <v>2020</v>
      </c>
      <c r="B676" s="5">
        <f>MONTH(AgeAsOf[[#This Row],[Age As Of]])</f>
        <v>11</v>
      </c>
      <c r="C676" s="5">
        <f>DAY(AgeAsOf[[#This Row],[Age As Of]])</f>
        <v>5</v>
      </c>
      <c r="D676" s="7">
        <v>44140</v>
      </c>
    </row>
    <row r="677" spans="1:4" x14ac:dyDescent="0.2">
      <c r="A677" s="5">
        <f>YEAR(AgeAsOf[[#This Row],[Age As Of]])</f>
        <v>2020</v>
      </c>
      <c r="B677" s="5">
        <f>MONTH(AgeAsOf[[#This Row],[Age As Of]])</f>
        <v>11</v>
      </c>
      <c r="C677" s="5">
        <f>DAY(AgeAsOf[[#This Row],[Age As Of]])</f>
        <v>6</v>
      </c>
      <c r="D677" s="7">
        <v>44141</v>
      </c>
    </row>
    <row r="678" spans="1:4" x14ac:dyDescent="0.2">
      <c r="A678" s="5">
        <f>YEAR(AgeAsOf[[#This Row],[Age As Of]])</f>
        <v>2020</v>
      </c>
      <c r="B678" s="5">
        <f>MONTH(AgeAsOf[[#This Row],[Age As Of]])</f>
        <v>11</v>
      </c>
      <c r="C678" s="5">
        <f>DAY(AgeAsOf[[#This Row],[Age As Of]])</f>
        <v>7</v>
      </c>
      <c r="D678" s="7">
        <v>44142</v>
      </c>
    </row>
    <row r="679" spans="1:4" x14ac:dyDescent="0.2">
      <c r="A679" s="5">
        <f>YEAR(AgeAsOf[[#This Row],[Age As Of]])</f>
        <v>2020</v>
      </c>
      <c r="B679" s="5">
        <f>MONTH(AgeAsOf[[#This Row],[Age As Of]])</f>
        <v>11</v>
      </c>
      <c r="C679" s="5">
        <f>DAY(AgeAsOf[[#This Row],[Age As Of]])</f>
        <v>8</v>
      </c>
      <c r="D679" s="7">
        <v>44143</v>
      </c>
    </row>
    <row r="680" spans="1:4" x14ac:dyDescent="0.2">
      <c r="A680" s="5">
        <f>YEAR(AgeAsOf[[#This Row],[Age As Of]])</f>
        <v>2020</v>
      </c>
      <c r="B680" s="5">
        <f>MONTH(AgeAsOf[[#This Row],[Age As Of]])</f>
        <v>11</v>
      </c>
      <c r="C680" s="5">
        <f>DAY(AgeAsOf[[#This Row],[Age As Of]])</f>
        <v>9</v>
      </c>
      <c r="D680" s="7">
        <v>44144</v>
      </c>
    </row>
    <row r="681" spans="1:4" x14ac:dyDescent="0.2">
      <c r="A681" s="5">
        <f>YEAR(AgeAsOf[[#This Row],[Age As Of]])</f>
        <v>2020</v>
      </c>
      <c r="B681" s="5">
        <f>MONTH(AgeAsOf[[#This Row],[Age As Of]])</f>
        <v>11</v>
      </c>
      <c r="C681" s="5">
        <f>DAY(AgeAsOf[[#This Row],[Age As Of]])</f>
        <v>10</v>
      </c>
      <c r="D681" s="7">
        <v>44145</v>
      </c>
    </row>
    <row r="682" spans="1:4" x14ac:dyDescent="0.2">
      <c r="A682" s="5">
        <f>YEAR(AgeAsOf[[#This Row],[Age As Of]])</f>
        <v>2020</v>
      </c>
      <c r="B682" s="5">
        <f>MONTH(AgeAsOf[[#This Row],[Age As Of]])</f>
        <v>11</v>
      </c>
      <c r="C682" s="5">
        <f>DAY(AgeAsOf[[#This Row],[Age As Of]])</f>
        <v>11</v>
      </c>
      <c r="D682" s="7">
        <v>44146</v>
      </c>
    </row>
    <row r="683" spans="1:4" x14ac:dyDescent="0.2">
      <c r="A683" s="5">
        <f>YEAR(AgeAsOf[[#This Row],[Age As Of]])</f>
        <v>2020</v>
      </c>
      <c r="B683" s="5">
        <f>MONTH(AgeAsOf[[#This Row],[Age As Of]])</f>
        <v>11</v>
      </c>
      <c r="C683" s="5">
        <f>DAY(AgeAsOf[[#This Row],[Age As Of]])</f>
        <v>12</v>
      </c>
      <c r="D683" s="7">
        <v>44147</v>
      </c>
    </row>
    <row r="684" spans="1:4" x14ac:dyDescent="0.2">
      <c r="A684" s="5">
        <f>YEAR(AgeAsOf[[#This Row],[Age As Of]])</f>
        <v>2020</v>
      </c>
      <c r="B684" s="5">
        <f>MONTH(AgeAsOf[[#This Row],[Age As Of]])</f>
        <v>11</v>
      </c>
      <c r="C684" s="5">
        <f>DAY(AgeAsOf[[#This Row],[Age As Of]])</f>
        <v>13</v>
      </c>
      <c r="D684" s="7">
        <v>44148</v>
      </c>
    </row>
    <row r="685" spans="1:4" x14ac:dyDescent="0.2">
      <c r="A685" s="5">
        <f>YEAR(AgeAsOf[[#This Row],[Age As Of]])</f>
        <v>2020</v>
      </c>
      <c r="B685" s="5">
        <f>MONTH(AgeAsOf[[#This Row],[Age As Of]])</f>
        <v>11</v>
      </c>
      <c r="C685" s="5">
        <f>DAY(AgeAsOf[[#This Row],[Age As Of]])</f>
        <v>14</v>
      </c>
      <c r="D685" s="7">
        <v>44149</v>
      </c>
    </row>
    <row r="686" spans="1:4" x14ac:dyDescent="0.2">
      <c r="A686" s="5">
        <f>YEAR(AgeAsOf[[#This Row],[Age As Of]])</f>
        <v>2020</v>
      </c>
      <c r="B686" s="5">
        <f>MONTH(AgeAsOf[[#This Row],[Age As Of]])</f>
        <v>11</v>
      </c>
      <c r="C686" s="5">
        <f>DAY(AgeAsOf[[#This Row],[Age As Of]])</f>
        <v>15</v>
      </c>
      <c r="D686" s="7">
        <v>44150</v>
      </c>
    </row>
    <row r="687" spans="1:4" x14ac:dyDescent="0.2">
      <c r="A687" s="5">
        <f>YEAR(AgeAsOf[[#This Row],[Age As Of]])</f>
        <v>2020</v>
      </c>
      <c r="B687" s="5">
        <f>MONTH(AgeAsOf[[#This Row],[Age As Of]])</f>
        <v>11</v>
      </c>
      <c r="C687" s="5">
        <f>DAY(AgeAsOf[[#This Row],[Age As Of]])</f>
        <v>16</v>
      </c>
      <c r="D687" s="7">
        <v>44151</v>
      </c>
    </row>
    <row r="688" spans="1:4" x14ac:dyDescent="0.2">
      <c r="A688" s="5">
        <f>YEAR(AgeAsOf[[#This Row],[Age As Of]])</f>
        <v>2020</v>
      </c>
      <c r="B688" s="5">
        <f>MONTH(AgeAsOf[[#This Row],[Age As Of]])</f>
        <v>11</v>
      </c>
      <c r="C688" s="5">
        <f>DAY(AgeAsOf[[#This Row],[Age As Of]])</f>
        <v>17</v>
      </c>
      <c r="D688" s="7">
        <v>44152</v>
      </c>
    </row>
    <row r="689" spans="1:4" x14ac:dyDescent="0.2">
      <c r="A689" s="5">
        <f>YEAR(AgeAsOf[[#This Row],[Age As Of]])</f>
        <v>2020</v>
      </c>
      <c r="B689" s="5">
        <f>MONTH(AgeAsOf[[#This Row],[Age As Of]])</f>
        <v>11</v>
      </c>
      <c r="C689" s="5">
        <f>DAY(AgeAsOf[[#This Row],[Age As Of]])</f>
        <v>18</v>
      </c>
      <c r="D689" s="7">
        <v>44153</v>
      </c>
    </row>
    <row r="690" spans="1:4" x14ac:dyDescent="0.2">
      <c r="A690" s="5">
        <f>YEAR(AgeAsOf[[#This Row],[Age As Of]])</f>
        <v>2020</v>
      </c>
      <c r="B690" s="5">
        <f>MONTH(AgeAsOf[[#This Row],[Age As Of]])</f>
        <v>11</v>
      </c>
      <c r="C690" s="5">
        <f>DAY(AgeAsOf[[#This Row],[Age As Of]])</f>
        <v>19</v>
      </c>
      <c r="D690" s="7">
        <v>44154</v>
      </c>
    </row>
    <row r="691" spans="1:4" x14ac:dyDescent="0.2">
      <c r="A691" s="5">
        <f>YEAR(AgeAsOf[[#This Row],[Age As Of]])</f>
        <v>2020</v>
      </c>
      <c r="B691" s="5">
        <f>MONTH(AgeAsOf[[#This Row],[Age As Of]])</f>
        <v>11</v>
      </c>
      <c r="C691" s="5">
        <f>DAY(AgeAsOf[[#This Row],[Age As Of]])</f>
        <v>20</v>
      </c>
      <c r="D691" s="7">
        <v>44155</v>
      </c>
    </row>
    <row r="692" spans="1:4" x14ac:dyDescent="0.2">
      <c r="A692" s="5">
        <f>YEAR(AgeAsOf[[#This Row],[Age As Of]])</f>
        <v>2020</v>
      </c>
      <c r="B692" s="5">
        <f>MONTH(AgeAsOf[[#This Row],[Age As Of]])</f>
        <v>11</v>
      </c>
      <c r="C692" s="5">
        <f>DAY(AgeAsOf[[#This Row],[Age As Of]])</f>
        <v>21</v>
      </c>
      <c r="D692" s="7">
        <v>44156</v>
      </c>
    </row>
    <row r="693" spans="1:4" x14ac:dyDescent="0.2">
      <c r="A693" s="5">
        <f>YEAR(AgeAsOf[[#This Row],[Age As Of]])</f>
        <v>2020</v>
      </c>
      <c r="B693" s="5">
        <f>MONTH(AgeAsOf[[#This Row],[Age As Of]])</f>
        <v>11</v>
      </c>
      <c r="C693" s="5">
        <f>DAY(AgeAsOf[[#This Row],[Age As Of]])</f>
        <v>22</v>
      </c>
      <c r="D693" s="7">
        <v>44157</v>
      </c>
    </row>
    <row r="694" spans="1:4" x14ac:dyDescent="0.2">
      <c r="A694" s="5">
        <f>YEAR(AgeAsOf[[#This Row],[Age As Of]])</f>
        <v>2020</v>
      </c>
      <c r="B694" s="5">
        <f>MONTH(AgeAsOf[[#This Row],[Age As Of]])</f>
        <v>11</v>
      </c>
      <c r="C694" s="5">
        <f>DAY(AgeAsOf[[#This Row],[Age As Of]])</f>
        <v>23</v>
      </c>
      <c r="D694" s="7">
        <v>44158</v>
      </c>
    </row>
    <row r="695" spans="1:4" x14ac:dyDescent="0.2">
      <c r="A695" s="5">
        <f>YEAR(AgeAsOf[[#This Row],[Age As Of]])</f>
        <v>2020</v>
      </c>
      <c r="B695" s="5">
        <f>MONTH(AgeAsOf[[#This Row],[Age As Of]])</f>
        <v>11</v>
      </c>
      <c r="C695" s="5">
        <f>DAY(AgeAsOf[[#This Row],[Age As Of]])</f>
        <v>24</v>
      </c>
      <c r="D695" s="7">
        <v>44159</v>
      </c>
    </row>
    <row r="696" spans="1:4" x14ac:dyDescent="0.2">
      <c r="A696" s="5">
        <f>YEAR(AgeAsOf[[#This Row],[Age As Of]])</f>
        <v>2020</v>
      </c>
      <c r="B696" s="5">
        <f>MONTH(AgeAsOf[[#This Row],[Age As Of]])</f>
        <v>11</v>
      </c>
      <c r="C696" s="5">
        <f>DAY(AgeAsOf[[#This Row],[Age As Of]])</f>
        <v>25</v>
      </c>
      <c r="D696" s="7">
        <v>44160</v>
      </c>
    </row>
    <row r="697" spans="1:4" x14ac:dyDescent="0.2">
      <c r="A697" s="5">
        <f>YEAR(AgeAsOf[[#This Row],[Age As Of]])</f>
        <v>2020</v>
      </c>
      <c r="B697" s="5">
        <f>MONTH(AgeAsOf[[#This Row],[Age As Of]])</f>
        <v>11</v>
      </c>
      <c r="C697" s="5">
        <f>DAY(AgeAsOf[[#This Row],[Age As Of]])</f>
        <v>26</v>
      </c>
      <c r="D697" s="7">
        <v>44161</v>
      </c>
    </row>
    <row r="698" spans="1:4" x14ac:dyDescent="0.2">
      <c r="A698" s="5">
        <f>YEAR(AgeAsOf[[#This Row],[Age As Of]])</f>
        <v>2020</v>
      </c>
      <c r="B698" s="5">
        <f>MONTH(AgeAsOf[[#This Row],[Age As Of]])</f>
        <v>11</v>
      </c>
      <c r="C698" s="5">
        <f>DAY(AgeAsOf[[#This Row],[Age As Of]])</f>
        <v>27</v>
      </c>
      <c r="D698" s="7">
        <v>44162</v>
      </c>
    </row>
    <row r="699" spans="1:4" x14ac:dyDescent="0.2">
      <c r="A699" s="5">
        <f>YEAR(AgeAsOf[[#This Row],[Age As Of]])</f>
        <v>2020</v>
      </c>
      <c r="B699" s="5">
        <f>MONTH(AgeAsOf[[#This Row],[Age As Of]])</f>
        <v>11</v>
      </c>
      <c r="C699" s="5">
        <f>DAY(AgeAsOf[[#This Row],[Age As Of]])</f>
        <v>28</v>
      </c>
      <c r="D699" s="7">
        <v>44163</v>
      </c>
    </row>
    <row r="700" spans="1:4" x14ac:dyDescent="0.2">
      <c r="A700" s="5">
        <f>YEAR(AgeAsOf[[#This Row],[Age As Of]])</f>
        <v>2020</v>
      </c>
      <c r="B700" s="5">
        <f>MONTH(AgeAsOf[[#This Row],[Age As Of]])</f>
        <v>11</v>
      </c>
      <c r="C700" s="5">
        <f>DAY(AgeAsOf[[#This Row],[Age As Of]])</f>
        <v>29</v>
      </c>
      <c r="D700" s="7">
        <v>44164</v>
      </c>
    </row>
    <row r="701" spans="1:4" x14ac:dyDescent="0.2">
      <c r="A701" s="5">
        <f>YEAR(AgeAsOf[[#This Row],[Age As Of]])</f>
        <v>2020</v>
      </c>
      <c r="B701" s="5">
        <f>MONTH(AgeAsOf[[#This Row],[Age As Of]])</f>
        <v>11</v>
      </c>
      <c r="C701" s="5">
        <f>DAY(AgeAsOf[[#This Row],[Age As Of]])</f>
        <v>30</v>
      </c>
      <c r="D701" s="7">
        <v>44165</v>
      </c>
    </row>
    <row r="702" spans="1:4" x14ac:dyDescent="0.2">
      <c r="A702" s="5">
        <f>YEAR(AgeAsOf[[#This Row],[Age As Of]])</f>
        <v>2020</v>
      </c>
      <c r="B702" s="5">
        <f>MONTH(AgeAsOf[[#This Row],[Age As Of]])</f>
        <v>12</v>
      </c>
      <c r="C702" s="5">
        <f>DAY(AgeAsOf[[#This Row],[Age As Of]])</f>
        <v>1</v>
      </c>
      <c r="D702" s="7">
        <v>44166</v>
      </c>
    </row>
    <row r="703" spans="1:4" x14ac:dyDescent="0.2">
      <c r="A703" s="5">
        <f>YEAR(AgeAsOf[[#This Row],[Age As Of]])</f>
        <v>2020</v>
      </c>
      <c r="B703" s="5">
        <f>MONTH(AgeAsOf[[#This Row],[Age As Of]])</f>
        <v>12</v>
      </c>
      <c r="C703" s="5">
        <f>DAY(AgeAsOf[[#This Row],[Age As Of]])</f>
        <v>2</v>
      </c>
      <c r="D703" s="7">
        <v>44167</v>
      </c>
    </row>
    <row r="704" spans="1:4" x14ac:dyDescent="0.2">
      <c r="A704" s="5">
        <f>YEAR(AgeAsOf[[#This Row],[Age As Of]])</f>
        <v>2020</v>
      </c>
      <c r="B704" s="5">
        <f>MONTH(AgeAsOf[[#This Row],[Age As Of]])</f>
        <v>12</v>
      </c>
      <c r="C704" s="5">
        <f>DAY(AgeAsOf[[#This Row],[Age As Of]])</f>
        <v>3</v>
      </c>
      <c r="D704" s="7">
        <v>44168</v>
      </c>
    </row>
    <row r="705" spans="1:4" x14ac:dyDescent="0.2">
      <c r="A705" s="5">
        <f>YEAR(AgeAsOf[[#This Row],[Age As Of]])</f>
        <v>2020</v>
      </c>
      <c r="B705" s="5">
        <f>MONTH(AgeAsOf[[#This Row],[Age As Of]])</f>
        <v>12</v>
      </c>
      <c r="C705" s="5">
        <f>DAY(AgeAsOf[[#This Row],[Age As Of]])</f>
        <v>4</v>
      </c>
      <c r="D705" s="7">
        <v>44169</v>
      </c>
    </row>
    <row r="706" spans="1:4" x14ac:dyDescent="0.2">
      <c r="A706" s="5">
        <f>YEAR(AgeAsOf[[#This Row],[Age As Of]])</f>
        <v>2020</v>
      </c>
      <c r="B706" s="5">
        <f>MONTH(AgeAsOf[[#This Row],[Age As Of]])</f>
        <v>12</v>
      </c>
      <c r="C706" s="5">
        <f>DAY(AgeAsOf[[#This Row],[Age As Of]])</f>
        <v>5</v>
      </c>
      <c r="D706" s="7">
        <v>44170</v>
      </c>
    </row>
    <row r="707" spans="1:4" x14ac:dyDescent="0.2">
      <c r="A707" s="5">
        <f>YEAR(AgeAsOf[[#This Row],[Age As Of]])</f>
        <v>2020</v>
      </c>
      <c r="B707" s="5">
        <f>MONTH(AgeAsOf[[#This Row],[Age As Of]])</f>
        <v>12</v>
      </c>
      <c r="C707" s="5">
        <f>DAY(AgeAsOf[[#This Row],[Age As Of]])</f>
        <v>6</v>
      </c>
      <c r="D707" s="7">
        <v>44171</v>
      </c>
    </row>
    <row r="708" spans="1:4" x14ac:dyDescent="0.2">
      <c r="A708" s="5">
        <f>YEAR(AgeAsOf[[#This Row],[Age As Of]])</f>
        <v>2020</v>
      </c>
      <c r="B708" s="5">
        <f>MONTH(AgeAsOf[[#This Row],[Age As Of]])</f>
        <v>12</v>
      </c>
      <c r="C708" s="5">
        <f>DAY(AgeAsOf[[#This Row],[Age As Of]])</f>
        <v>7</v>
      </c>
      <c r="D708" s="7">
        <v>44172</v>
      </c>
    </row>
    <row r="709" spans="1:4" x14ac:dyDescent="0.2">
      <c r="A709" s="5">
        <f>YEAR(AgeAsOf[[#This Row],[Age As Of]])</f>
        <v>2020</v>
      </c>
      <c r="B709" s="5">
        <f>MONTH(AgeAsOf[[#This Row],[Age As Of]])</f>
        <v>12</v>
      </c>
      <c r="C709" s="5">
        <f>DAY(AgeAsOf[[#This Row],[Age As Of]])</f>
        <v>8</v>
      </c>
      <c r="D709" s="7">
        <v>44173</v>
      </c>
    </row>
    <row r="710" spans="1:4" x14ac:dyDescent="0.2">
      <c r="A710" s="5">
        <f>YEAR(AgeAsOf[[#This Row],[Age As Of]])</f>
        <v>2020</v>
      </c>
      <c r="B710" s="5">
        <f>MONTH(AgeAsOf[[#This Row],[Age As Of]])</f>
        <v>12</v>
      </c>
      <c r="C710" s="5">
        <f>DAY(AgeAsOf[[#This Row],[Age As Of]])</f>
        <v>9</v>
      </c>
      <c r="D710" s="7">
        <v>44174</v>
      </c>
    </row>
    <row r="711" spans="1:4" x14ac:dyDescent="0.2">
      <c r="A711" s="5">
        <f>YEAR(AgeAsOf[[#This Row],[Age As Of]])</f>
        <v>2020</v>
      </c>
      <c r="B711" s="5">
        <f>MONTH(AgeAsOf[[#This Row],[Age As Of]])</f>
        <v>12</v>
      </c>
      <c r="C711" s="5">
        <f>DAY(AgeAsOf[[#This Row],[Age As Of]])</f>
        <v>10</v>
      </c>
      <c r="D711" s="7">
        <v>44175</v>
      </c>
    </row>
    <row r="712" spans="1:4" x14ac:dyDescent="0.2">
      <c r="A712" s="5">
        <f>YEAR(AgeAsOf[[#This Row],[Age As Of]])</f>
        <v>2020</v>
      </c>
      <c r="B712" s="5">
        <f>MONTH(AgeAsOf[[#This Row],[Age As Of]])</f>
        <v>12</v>
      </c>
      <c r="C712" s="5">
        <f>DAY(AgeAsOf[[#This Row],[Age As Of]])</f>
        <v>11</v>
      </c>
      <c r="D712" s="7">
        <v>44176</v>
      </c>
    </row>
    <row r="713" spans="1:4" x14ac:dyDescent="0.2">
      <c r="A713" s="5">
        <f>YEAR(AgeAsOf[[#This Row],[Age As Of]])</f>
        <v>2020</v>
      </c>
      <c r="B713" s="5">
        <f>MONTH(AgeAsOf[[#This Row],[Age As Of]])</f>
        <v>12</v>
      </c>
      <c r="C713" s="5">
        <f>DAY(AgeAsOf[[#This Row],[Age As Of]])</f>
        <v>12</v>
      </c>
      <c r="D713" s="7">
        <v>44177</v>
      </c>
    </row>
    <row r="714" spans="1:4" x14ac:dyDescent="0.2">
      <c r="A714" s="5">
        <f>YEAR(AgeAsOf[[#This Row],[Age As Of]])</f>
        <v>2020</v>
      </c>
      <c r="B714" s="5">
        <f>MONTH(AgeAsOf[[#This Row],[Age As Of]])</f>
        <v>12</v>
      </c>
      <c r="C714" s="5">
        <f>DAY(AgeAsOf[[#This Row],[Age As Of]])</f>
        <v>13</v>
      </c>
      <c r="D714" s="7">
        <v>44178</v>
      </c>
    </row>
    <row r="715" spans="1:4" x14ac:dyDescent="0.2">
      <c r="A715" s="5">
        <f>YEAR(AgeAsOf[[#This Row],[Age As Of]])</f>
        <v>2020</v>
      </c>
      <c r="B715" s="5">
        <f>MONTH(AgeAsOf[[#This Row],[Age As Of]])</f>
        <v>12</v>
      </c>
      <c r="C715" s="5">
        <f>DAY(AgeAsOf[[#This Row],[Age As Of]])</f>
        <v>14</v>
      </c>
      <c r="D715" s="7">
        <v>44179</v>
      </c>
    </row>
    <row r="716" spans="1:4" x14ac:dyDescent="0.2">
      <c r="A716" s="5">
        <f>YEAR(AgeAsOf[[#This Row],[Age As Of]])</f>
        <v>2020</v>
      </c>
      <c r="B716" s="5">
        <f>MONTH(AgeAsOf[[#This Row],[Age As Of]])</f>
        <v>12</v>
      </c>
      <c r="C716" s="5">
        <f>DAY(AgeAsOf[[#This Row],[Age As Of]])</f>
        <v>15</v>
      </c>
      <c r="D716" s="7">
        <v>44180</v>
      </c>
    </row>
    <row r="717" spans="1:4" x14ac:dyDescent="0.2">
      <c r="A717" s="5">
        <f>YEAR(AgeAsOf[[#This Row],[Age As Of]])</f>
        <v>2020</v>
      </c>
      <c r="B717" s="5">
        <f>MONTH(AgeAsOf[[#This Row],[Age As Of]])</f>
        <v>12</v>
      </c>
      <c r="C717" s="5">
        <f>DAY(AgeAsOf[[#This Row],[Age As Of]])</f>
        <v>16</v>
      </c>
      <c r="D717" s="7">
        <v>44181</v>
      </c>
    </row>
    <row r="718" spans="1:4" x14ac:dyDescent="0.2">
      <c r="A718" s="5">
        <f>YEAR(AgeAsOf[[#This Row],[Age As Of]])</f>
        <v>2020</v>
      </c>
      <c r="B718" s="5">
        <f>MONTH(AgeAsOf[[#This Row],[Age As Of]])</f>
        <v>12</v>
      </c>
      <c r="C718" s="5">
        <f>DAY(AgeAsOf[[#This Row],[Age As Of]])</f>
        <v>17</v>
      </c>
      <c r="D718" s="7">
        <v>44182</v>
      </c>
    </row>
    <row r="719" spans="1:4" x14ac:dyDescent="0.2">
      <c r="A719" s="5">
        <f>YEAR(AgeAsOf[[#This Row],[Age As Of]])</f>
        <v>2020</v>
      </c>
      <c r="B719" s="5">
        <f>MONTH(AgeAsOf[[#This Row],[Age As Of]])</f>
        <v>12</v>
      </c>
      <c r="C719" s="5">
        <f>DAY(AgeAsOf[[#This Row],[Age As Of]])</f>
        <v>18</v>
      </c>
      <c r="D719" s="7">
        <v>44183</v>
      </c>
    </row>
    <row r="720" spans="1:4" x14ac:dyDescent="0.2">
      <c r="A720" s="5">
        <f>YEAR(AgeAsOf[[#This Row],[Age As Of]])</f>
        <v>2020</v>
      </c>
      <c r="B720" s="5">
        <f>MONTH(AgeAsOf[[#This Row],[Age As Of]])</f>
        <v>12</v>
      </c>
      <c r="C720" s="5">
        <f>DAY(AgeAsOf[[#This Row],[Age As Of]])</f>
        <v>19</v>
      </c>
      <c r="D720" s="7">
        <v>44184</v>
      </c>
    </row>
    <row r="721" spans="1:4" x14ac:dyDescent="0.2">
      <c r="A721" s="5">
        <f>YEAR(AgeAsOf[[#This Row],[Age As Of]])</f>
        <v>2020</v>
      </c>
      <c r="B721" s="5">
        <f>MONTH(AgeAsOf[[#This Row],[Age As Of]])</f>
        <v>12</v>
      </c>
      <c r="C721" s="5">
        <f>DAY(AgeAsOf[[#This Row],[Age As Of]])</f>
        <v>20</v>
      </c>
      <c r="D721" s="7">
        <v>44185</v>
      </c>
    </row>
    <row r="722" spans="1:4" x14ac:dyDescent="0.2">
      <c r="A722" s="5">
        <f>YEAR(AgeAsOf[[#This Row],[Age As Of]])</f>
        <v>2020</v>
      </c>
      <c r="B722" s="5">
        <f>MONTH(AgeAsOf[[#This Row],[Age As Of]])</f>
        <v>12</v>
      </c>
      <c r="C722" s="5">
        <f>DAY(AgeAsOf[[#This Row],[Age As Of]])</f>
        <v>21</v>
      </c>
      <c r="D722" s="7">
        <v>44186</v>
      </c>
    </row>
    <row r="723" spans="1:4" x14ac:dyDescent="0.2">
      <c r="A723" s="5">
        <f>YEAR(AgeAsOf[[#This Row],[Age As Of]])</f>
        <v>2020</v>
      </c>
      <c r="B723" s="5">
        <f>MONTH(AgeAsOf[[#This Row],[Age As Of]])</f>
        <v>12</v>
      </c>
      <c r="C723" s="5">
        <f>DAY(AgeAsOf[[#This Row],[Age As Of]])</f>
        <v>22</v>
      </c>
      <c r="D723" s="7">
        <v>44187</v>
      </c>
    </row>
    <row r="724" spans="1:4" x14ac:dyDescent="0.2">
      <c r="A724" s="5">
        <f>YEAR(AgeAsOf[[#This Row],[Age As Of]])</f>
        <v>2020</v>
      </c>
      <c r="B724" s="5">
        <f>MONTH(AgeAsOf[[#This Row],[Age As Of]])</f>
        <v>12</v>
      </c>
      <c r="C724" s="5">
        <f>DAY(AgeAsOf[[#This Row],[Age As Of]])</f>
        <v>23</v>
      </c>
      <c r="D724" s="7">
        <v>44188</v>
      </c>
    </row>
    <row r="725" spans="1:4" x14ac:dyDescent="0.2">
      <c r="A725" s="5">
        <f>YEAR(AgeAsOf[[#This Row],[Age As Of]])</f>
        <v>2020</v>
      </c>
      <c r="B725" s="5">
        <f>MONTH(AgeAsOf[[#This Row],[Age As Of]])</f>
        <v>12</v>
      </c>
      <c r="C725" s="5">
        <f>DAY(AgeAsOf[[#This Row],[Age As Of]])</f>
        <v>24</v>
      </c>
      <c r="D725" s="7">
        <v>44189</v>
      </c>
    </row>
    <row r="726" spans="1:4" x14ac:dyDescent="0.2">
      <c r="A726" s="5">
        <f>YEAR(AgeAsOf[[#This Row],[Age As Of]])</f>
        <v>2020</v>
      </c>
      <c r="B726" s="5">
        <f>MONTH(AgeAsOf[[#This Row],[Age As Of]])</f>
        <v>12</v>
      </c>
      <c r="C726" s="5">
        <f>DAY(AgeAsOf[[#This Row],[Age As Of]])</f>
        <v>25</v>
      </c>
      <c r="D726" s="7">
        <v>44190</v>
      </c>
    </row>
    <row r="727" spans="1:4" x14ac:dyDescent="0.2">
      <c r="A727" s="5">
        <f>YEAR(AgeAsOf[[#This Row],[Age As Of]])</f>
        <v>2020</v>
      </c>
      <c r="B727" s="5">
        <f>MONTH(AgeAsOf[[#This Row],[Age As Of]])</f>
        <v>12</v>
      </c>
      <c r="C727" s="5">
        <f>DAY(AgeAsOf[[#This Row],[Age As Of]])</f>
        <v>26</v>
      </c>
      <c r="D727" s="7">
        <v>44191</v>
      </c>
    </row>
    <row r="728" spans="1:4" x14ac:dyDescent="0.2">
      <c r="A728" s="5">
        <f>YEAR(AgeAsOf[[#This Row],[Age As Of]])</f>
        <v>2020</v>
      </c>
      <c r="B728" s="5">
        <f>MONTH(AgeAsOf[[#This Row],[Age As Of]])</f>
        <v>12</v>
      </c>
      <c r="C728" s="5">
        <f>DAY(AgeAsOf[[#This Row],[Age As Of]])</f>
        <v>27</v>
      </c>
      <c r="D728" s="7">
        <v>44192</v>
      </c>
    </row>
    <row r="729" spans="1:4" x14ac:dyDescent="0.2">
      <c r="A729" s="5">
        <f>YEAR(AgeAsOf[[#This Row],[Age As Of]])</f>
        <v>2020</v>
      </c>
      <c r="B729" s="5">
        <f>MONTH(AgeAsOf[[#This Row],[Age As Of]])</f>
        <v>12</v>
      </c>
      <c r="C729" s="5">
        <f>DAY(AgeAsOf[[#This Row],[Age As Of]])</f>
        <v>28</v>
      </c>
      <c r="D729" s="7">
        <v>44193</v>
      </c>
    </row>
    <row r="730" spans="1:4" x14ac:dyDescent="0.2">
      <c r="A730" s="5">
        <f>YEAR(AgeAsOf[[#This Row],[Age As Of]])</f>
        <v>2020</v>
      </c>
      <c r="B730" s="5">
        <f>MONTH(AgeAsOf[[#This Row],[Age As Of]])</f>
        <v>12</v>
      </c>
      <c r="C730" s="5">
        <f>DAY(AgeAsOf[[#This Row],[Age As Of]])</f>
        <v>29</v>
      </c>
      <c r="D730" s="7">
        <v>44194</v>
      </c>
    </row>
    <row r="731" spans="1:4" x14ac:dyDescent="0.2">
      <c r="A731" s="5">
        <f>YEAR(AgeAsOf[[#This Row],[Age As Of]])</f>
        <v>2020</v>
      </c>
      <c r="B731" s="5">
        <f>MONTH(AgeAsOf[[#This Row],[Age As Of]])</f>
        <v>12</v>
      </c>
      <c r="C731" s="5">
        <f>DAY(AgeAsOf[[#This Row],[Age As Of]])</f>
        <v>30</v>
      </c>
      <c r="D731" s="7">
        <v>44195</v>
      </c>
    </row>
    <row r="732" spans="1:4" x14ac:dyDescent="0.2">
      <c r="A732" s="5">
        <f>YEAR(AgeAsOf[[#This Row],[Age As Of]])</f>
        <v>2020</v>
      </c>
      <c r="B732" s="5">
        <f>MONTH(AgeAsOf[[#This Row],[Age As Of]])</f>
        <v>12</v>
      </c>
      <c r="C732" s="5">
        <f>DAY(AgeAsOf[[#This Row],[Age As Of]])</f>
        <v>31</v>
      </c>
      <c r="D732" s="7">
        <v>44196</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732"/>
  <sheetViews>
    <sheetView zoomScale="90" zoomScaleNormal="90" workbookViewId="0">
      <pane xSplit="2" ySplit="1" topLeftCell="C8" activePane="bottomRight" state="frozenSplit"/>
      <selection pane="topRight"/>
      <selection pane="bottomLeft" activeCell="A2" sqref="A2"/>
      <selection pane="bottomRight" activeCell="A2" sqref="A2"/>
    </sheetView>
  </sheetViews>
  <sheetFormatPr defaultRowHeight="12.75" x14ac:dyDescent="0.2"/>
  <cols>
    <col min="1" max="1" width="12.140625" style="5" customWidth="1"/>
    <col min="2" max="2" width="15.42578125" style="5" customWidth="1"/>
    <col min="3" max="3" width="11.85546875" style="5" customWidth="1"/>
    <col min="4" max="4" width="16.28515625" style="5" customWidth="1"/>
    <col min="5" max="5" width="12.42578125" style="5" customWidth="1"/>
    <col min="6" max="6" width="11" style="5" customWidth="1"/>
    <col min="7" max="7" width="17.5703125" style="5" customWidth="1"/>
    <col min="8" max="8" width="12.7109375" style="5" customWidth="1"/>
    <col min="9" max="9" width="12.42578125" style="5" customWidth="1"/>
    <col min="10" max="10" width="13.28515625" style="5" customWidth="1"/>
    <col min="11" max="11" width="17.28515625" style="5" customWidth="1"/>
    <col min="12" max="12" width="16" style="5" customWidth="1"/>
    <col min="13" max="13" width="13.5703125" style="5" customWidth="1"/>
    <col min="14" max="14" width="18.5703125" style="5" customWidth="1"/>
    <col min="15" max="15" width="16" style="5" customWidth="1"/>
    <col min="16" max="16384" width="9.140625" style="5"/>
  </cols>
  <sheetData>
    <row r="1" spans="1:16" s="4" customFormat="1" x14ac:dyDescent="0.2">
      <c r="A1" s="3" t="s">
        <v>59</v>
      </c>
      <c r="B1" s="3" t="s">
        <v>60</v>
      </c>
      <c r="C1" s="3" t="s">
        <v>61</v>
      </c>
      <c r="D1" s="3" t="s">
        <v>62</v>
      </c>
      <c r="E1" s="3" t="s">
        <v>63</v>
      </c>
      <c r="F1" s="3" t="s">
        <v>64</v>
      </c>
      <c r="G1" s="3" t="s">
        <v>65</v>
      </c>
      <c r="H1" s="3" t="s">
        <v>66</v>
      </c>
      <c r="I1" s="3" t="s">
        <v>67</v>
      </c>
      <c r="J1" s="3" t="s">
        <v>68</v>
      </c>
      <c r="K1" s="3" t="s">
        <v>69</v>
      </c>
      <c r="L1" s="3" t="s">
        <v>70</v>
      </c>
      <c r="M1" s="3" t="s">
        <v>71</v>
      </c>
      <c r="N1" s="3" t="s">
        <v>72</v>
      </c>
      <c r="O1" s="3" t="s">
        <v>73</v>
      </c>
      <c r="P1" s="3" t="s">
        <v>151</v>
      </c>
    </row>
    <row r="2" spans="1:16" ht="15" x14ac:dyDescent="0.25">
      <c r="A2" s="5" t="str">
        <f>TEXT(B2,"yyyymmdd")</f>
        <v>20190101</v>
      </c>
      <c r="B2" s="6">
        <v>43466</v>
      </c>
      <c r="C2" s="5">
        <f t="shared" ref="C2:C65" si="0">WEEKDAY(B2)</f>
        <v>3</v>
      </c>
      <c r="D2" s="5" t="str">
        <f t="shared" ref="D2:D65" si="1">TEXT(B2, "dddd")</f>
        <v>Tuesday</v>
      </c>
      <c r="E2" s="5">
        <f t="shared" ref="E2:E65" si="2">DAY(B2)</f>
        <v>1</v>
      </c>
      <c r="F2" s="8">
        <f t="shared" ref="F2:F65" si="3">B2-DATEVALUE("1/1/"&amp;YEAR(B2))+1</f>
        <v>1</v>
      </c>
      <c r="G2" s="5" t="str">
        <f>IF(C2&lt;6,"Weekday","Weekend")</f>
        <v>Weekday</v>
      </c>
      <c r="H2" s="5">
        <f t="shared" ref="H2:H65" si="4">WEEKNUM(B2,1)</f>
        <v>1</v>
      </c>
      <c r="I2" s="5" t="str">
        <f t="shared" ref="I2:I65" si="5">TEXT(B2,"Mmmm")</f>
        <v>January</v>
      </c>
      <c r="J2" s="5">
        <f t="shared" ref="J2:J65" si="6">MONTH(B2)</f>
        <v>1</v>
      </c>
      <c r="K2" s="7" t="str">
        <f t="shared" ref="K2:K65" si="7">IF(B2=EOMONTH(B2,0),"Y","N")</f>
        <v>N</v>
      </c>
      <c r="L2" s="5">
        <f>IF(J2&lt;4,1,IF(J2&lt;7,2,IF(J2&lt;10,3,4)))</f>
        <v>1</v>
      </c>
      <c r="M2" s="5">
        <f t="shared" ref="M2:M65" si="8">YEAR(B2)</f>
        <v>2019</v>
      </c>
      <c r="N2" s="5" t="str">
        <f t="shared" ref="N2:N65" si="9">M2&amp;"-"&amp;IF(J2&lt;10,"0","")&amp;J2</f>
        <v>2019-01</v>
      </c>
      <c r="O2" s="5" t="str">
        <f>M2&amp;"Q"&amp;L2</f>
        <v>2019Q1</v>
      </c>
      <c r="P2" s="5" t="str">
        <f>IF(AND(Calendar[[#This Row],[TransDate]]&lt;=LastDate,Calendar[[#This Row],[TransDate]]&gt;=DATE(YEAR(LastDate)-5,MONTH(LastDate),DAY(LastDate))),Calendar[[#This Row],[CalendarYearMonth]],"")</f>
        <v>2019-01</v>
      </c>
    </row>
    <row r="3" spans="1:16" ht="15" x14ac:dyDescent="0.25">
      <c r="A3" s="5" t="str">
        <f t="shared" ref="A3:A66" si="10">TEXT(B3,"yyyymmdd")</f>
        <v>20190102</v>
      </c>
      <c r="B3" s="7">
        <f>B2+1</f>
        <v>43467</v>
      </c>
      <c r="C3" s="5">
        <f t="shared" si="0"/>
        <v>4</v>
      </c>
      <c r="D3" s="5" t="str">
        <f t="shared" si="1"/>
        <v>Wednesday</v>
      </c>
      <c r="E3" s="5">
        <f t="shared" si="2"/>
        <v>2</v>
      </c>
      <c r="F3" s="8">
        <f t="shared" si="3"/>
        <v>2</v>
      </c>
      <c r="G3" s="5" t="str">
        <f t="shared" ref="G3:G66" si="11">IF(C3&lt;6,"Weekday","Weekend")</f>
        <v>Weekday</v>
      </c>
      <c r="H3" s="5">
        <f t="shared" si="4"/>
        <v>1</v>
      </c>
      <c r="I3" s="5" t="str">
        <f t="shared" si="5"/>
        <v>January</v>
      </c>
      <c r="J3" s="5">
        <f t="shared" si="6"/>
        <v>1</v>
      </c>
      <c r="K3" s="7" t="str">
        <f t="shared" si="7"/>
        <v>N</v>
      </c>
      <c r="L3" s="5">
        <f t="shared" ref="L3:L66" si="12">IF(J3&lt;4,1,IF(J3&lt;7,2,IF(J3&lt;10,3,4)))</f>
        <v>1</v>
      </c>
      <c r="M3" s="5">
        <f t="shared" si="8"/>
        <v>2019</v>
      </c>
      <c r="N3" s="5" t="str">
        <f t="shared" si="9"/>
        <v>2019-01</v>
      </c>
      <c r="O3" s="5" t="str">
        <f t="shared" ref="O3:O66" si="13">M3&amp;"Q"&amp;L3</f>
        <v>2019Q1</v>
      </c>
      <c r="P3" s="5" t="str">
        <f>IF(AND(Calendar[[#This Row],[TransDate]]&lt;=LastDate,Calendar[[#This Row],[TransDate]]&gt;=DATE(YEAR(LastDate)-5,MONTH(LastDate),DAY(LastDate))),Calendar[[#This Row],[CalendarYearMonth]],"")</f>
        <v>2019-01</v>
      </c>
    </row>
    <row r="4" spans="1:16" ht="15" x14ac:dyDescent="0.25">
      <c r="A4" s="5" t="str">
        <f t="shared" si="10"/>
        <v>20190103</v>
      </c>
      <c r="B4" s="7">
        <f t="shared" ref="B4:B67" si="14">B3+1</f>
        <v>43468</v>
      </c>
      <c r="C4" s="5">
        <f t="shared" si="0"/>
        <v>5</v>
      </c>
      <c r="D4" s="5" t="str">
        <f t="shared" si="1"/>
        <v>Thursday</v>
      </c>
      <c r="E4" s="5">
        <f t="shared" si="2"/>
        <v>3</v>
      </c>
      <c r="F4" s="8">
        <f t="shared" si="3"/>
        <v>3</v>
      </c>
      <c r="G4" s="5" t="str">
        <f t="shared" si="11"/>
        <v>Weekday</v>
      </c>
      <c r="H4" s="5">
        <f t="shared" si="4"/>
        <v>1</v>
      </c>
      <c r="I4" s="5" t="str">
        <f t="shared" si="5"/>
        <v>January</v>
      </c>
      <c r="J4" s="5">
        <f t="shared" si="6"/>
        <v>1</v>
      </c>
      <c r="K4" s="7" t="str">
        <f t="shared" si="7"/>
        <v>N</v>
      </c>
      <c r="L4" s="5">
        <f t="shared" si="12"/>
        <v>1</v>
      </c>
      <c r="M4" s="5">
        <f t="shared" si="8"/>
        <v>2019</v>
      </c>
      <c r="N4" s="5" t="str">
        <f t="shared" si="9"/>
        <v>2019-01</v>
      </c>
      <c r="O4" s="5" t="str">
        <f t="shared" si="13"/>
        <v>2019Q1</v>
      </c>
      <c r="P4" s="5" t="str">
        <f>IF(AND(Calendar[[#This Row],[TransDate]]&lt;=LastDate,Calendar[[#This Row],[TransDate]]&gt;=DATE(YEAR(LastDate)-5,MONTH(LastDate),DAY(LastDate))),Calendar[[#This Row],[CalendarYearMonth]],"")</f>
        <v>2019-01</v>
      </c>
    </row>
    <row r="5" spans="1:16" ht="15" x14ac:dyDescent="0.25">
      <c r="A5" s="5" t="str">
        <f t="shared" si="10"/>
        <v>20190104</v>
      </c>
      <c r="B5" s="7">
        <f t="shared" si="14"/>
        <v>43469</v>
      </c>
      <c r="C5" s="5">
        <f t="shared" si="0"/>
        <v>6</v>
      </c>
      <c r="D5" s="5" t="str">
        <f t="shared" si="1"/>
        <v>Friday</v>
      </c>
      <c r="E5" s="5">
        <f t="shared" si="2"/>
        <v>4</v>
      </c>
      <c r="F5" s="8">
        <f t="shared" si="3"/>
        <v>4</v>
      </c>
      <c r="G5" s="5" t="str">
        <f t="shared" si="11"/>
        <v>Weekend</v>
      </c>
      <c r="H5" s="5">
        <f t="shared" si="4"/>
        <v>1</v>
      </c>
      <c r="I5" s="5" t="str">
        <f t="shared" si="5"/>
        <v>January</v>
      </c>
      <c r="J5" s="5">
        <f t="shared" si="6"/>
        <v>1</v>
      </c>
      <c r="K5" s="7" t="str">
        <f t="shared" si="7"/>
        <v>N</v>
      </c>
      <c r="L5" s="5">
        <f t="shared" si="12"/>
        <v>1</v>
      </c>
      <c r="M5" s="5">
        <f t="shared" si="8"/>
        <v>2019</v>
      </c>
      <c r="N5" s="5" t="str">
        <f t="shared" si="9"/>
        <v>2019-01</v>
      </c>
      <c r="O5" s="5" t="str">
        <f t="shared" si="13"/>
        <v>2019Q1</v>
      </c>
      <c r="P5" s="5" t="str">
        <f>IF(AND(Calendar[[#This Row],[TransDate]]&lt;=LastDate,Calendar[[#This Row],[TransDate]]&gt;=DATE(YEAR(LastDate)-5,MONTH(LastDate),DAY(LastDate))),Calendar[[#This Row],[CalendarYearMonth]],"")</f>
        <v>2019-01</v>
      </c>
    </row>
    <row r="6" spans="1:16" ht="15" x14ac:dyDescent="0.25">
      <c r="A6" s="5" t="str">
        <f t="shared" si="10"/>
        <v>20190105</v>
      </c>
      <c r="B6" s="7">
        <f t="shared" si="14"/>
        <v>43470</v>
      </c>
      <c r="C6" s="5">
        <f t="shared" si="0"/>
        <v>7</v>
      </c>
      <c r="D6" s="5" t="str">
        <f t="shared" si="1"/>
        <v>Saturday</v>
      </c>
      <c r="E6" s="5">
        <f t="shared" si="2"/>
        <v>5</v>
      </c>
      <c r="F6" s="8">
        <f t="shared" si="3"/>
        <v>5</v>
      </c>
      <c r="G6" s="5" t="str">
        <f t="shared" si="11"/>
        <v>Weekend</v>
      </c>
      <c r="H6" s="5">
        <f t="shared" si="4"/>
        <v>1</v>
      </c>
      <c r="I6" s="5" t="str">
        <f t="shared" si="5"/>
        <v>January</v>
      </c>
      <c r="J6" s="5">
        <f t="shared" si="6"/>
        <v>1</v>
      </c>
      <c r="K6" s="7" t="str">
        <f t="shared" si="7"/>
        <v>N</v>
      </c>
      <c r="L6" s="5">
        <f t="shared" si="12"/>
        <v>1</v>
      </c>
      <c r="M6" s="5">
        <f t="shared" si="8"/>
        <v>2019</v>
      </c>
      <c r="N6" s="5" t="str">
        <f t="shared" si="9"/>
        <v>2019-01</v>
      </c>
      <c r="O6" s="5" t="str">
        <f t="shared" si="13"/>
        <v>2019Q1</v>
      </c>
      <c r="P6" s="5" t="str">
        <f>IF(AND(Calendar[[#This Row],[TransDate]]&lt;=LastDate,Calendar[[#This Row],[TransDate]]&gt;=DATE(YEAR(LastDate)-5,MONTH(LastDate),DAY(LastDate))),Calendar[[#This Row],[CalendarYearMonth]],"")</f>
        <v>2019-01</v>
      </c>
    </row>
    <row r="7" spans="1:16" ht="15" x14ac:dyDescent="0.25">
      <c r="A7" s="5" t="str">
        <f t="shared" si="10"/>
        <v>20190106</v>
      </c>
      <c r="B7" s="7">
        <f t="shared" si="14"/>
        <v>43471</v>
      </c>
      <c r="C7" s="5">
        <f t="shared" si="0"/>
        <v>1</v>
      </c>
      <c r="D7" s="5" t="str">
        <f t="shared" si="1"/>
        <v>Sunday</v>
      </c>
      <c r="E7" s="5">
        <f t="shared" si="2"/>
        <v>6</v>
      </c>
      <c r="F7" s="8">
        <f t="shared" si="3"/>
        <v>6</v>
      </c>
      <c r="G7" s="5" t="str">
        <f t="shared" si="11"/>
        <v>Weekday</v>
      </c>
      <c r="H7" s="5">
        <f t="shared" si="4"/>
        <v>2</v>
      </c>
      <c r="I7" s="5" t="str">
        <f t="shared" si="5"/>
        <v>January</v>
      </c>
      <c r="J7" s="5">
        <f t="shared" si="6"/>
        <v>1</v>
      </c>
      <c r="K7" s="7" t="str">
        <f t="shared" si="7"/>
        <v>N</v>
      </c>
      <c r="L7" s="5">
        <f t="shared" si="12"/>
        <v>1</v>
      </c>
      <c r="M7" s="5">
        <f t="shared" si="8"/>
        <v>2019</v>
      </c>
      <c r="N7" s="5" t="str">
        <f t="shared" si="9"/>
        <v>2019-01</v>
      </c>
      <c r="O7" s="5" t="str">
        <f t="shared" si="13"/>
        <v>2019Q1</v>
      </c>
      <c r="P7" s="5" t="str">
        <f>IF(AND(Calendar[[#This Row],[TransDate]]&lt;=LastDate,Calendar[[#This Row],[TransDate]]&gt;=DATE(YEAR(LastDate)-5,MONTH(LastDate),DAY(LastDate))),Calendar[[#This Row],[CalendarYearMonth]],"")</f>
        <v>2019-01</v>
      </c>
    </row>
    <row r="8" spans="1:16" ht="15" x14ac:dyDescent="0.25">
      <c r="A8" s="5" t="str">
        <f t="shared" si="10"/>
        <v>20190107</v>
      </c>
      <c r="B8" s="7">
        <f t="shared" si="14"/>
        <v>43472</v>
      </c>
      <c r="C8" s="5">
        <f t="shared" si="0"/>
        <v>2</v>
      </c>
      <c r="D8" s="5" t="str">
        <f t="shared" si="1"/>
        <v>Monday</v>
      </c>
      <c r="E8" s="5">
        <f t="shared" si="2"/>
        <v>7</v>
      </c>
      <c r="F8" s="8">
        <f t="shared" si="3"/>
        <v>7</v>
      </c>
      <c r="G8" s="5" t="str">
        <f t="shared" si="11"/>
        <v>Weekday</v>
      </c>
      <c r="H8" s="5">
        <f t="shared" si="4"/>
        <v>2</v>
      </c>
      <c r="I8" s="5" t="str">
        <f t="shared" si="5"/>
        <v>January</v>
      </c>
      <c r="J8" s="5">
        <f t="shared" si="6"/>
        <v>1</v>
      </c>
      <c r="K8" s="7" t="str">
        <f t="shared" si="7"/>
        <v>N</v>
      </c>
      <c r="L8" s="5">
        <f t="shared" si="12"/>
        <v>1</v>
      </c>
      <c r="M8" s="5">
        <f t="shared" si="8"/>
        <v>2019</v>
      </c>
      <c r="N8" s="5" t="str">
        <f t="shared" si="9"/>
        <v>2019-01</v>
      </c>
      <c r="O8" s="5" t="str">
        <f t="shared" si="13"/>
        <v>2019Q1</v>
      </c>
      <c r="P8" s="5" t="str">
        <f>IF(AND(Calendar[[#This Row],[TransDate]]&lt;=LastDate,Calendar[[#This Row],[TransDate]]&gt;=DATE(YEAR(LastDate)-5,MONTH(LastDate),DAY(LastDate))),Calendar[[#This Row],[CalendarYearMonth]],"")</f>
        <v>2019-01</v>
      </c>
    </row>
    <row r="9" spans="1:16" ht="15" x14ac:dyDescent="0.25">
      <c r="A9" s="5" t="str">
        <f t="shared" si="10"/>
        <v>20190108</v>
      </c>
      <c r="B9" s="7">
        <f t="shared" si="14"/>
        <v>43473</v>
      </c>
      <c r="C9" s="5">
        <f t="shared" si="0"/>
        <v>3</v>
      </c>
      <c r="D9" s="5" t="str">
        <f t="shared" si="1"/>
        <v>Tuesday</v>
      </c>
      <c r="E9" s="5">
        <f t="shared" si="2"/>
        <v>8</v>
      </c>
      <c r="F9" s="8">
        <f t="shared" si="3"/>
        <v>8</v>
      </c>
      <c r="G9" s="5" t="str">
        <f t="shared" si="11"/>
        <v>Weekday</v>
      </c>
      <c r="H9" s="5">
        <f t="shared" si="4"/>
        <v>2</v>
      </c>
      <c r="I9" s="5" t="str">
        <f t="shared" si="5"/>
        <v>January</v>
      </c>
      <c r="J9" s="5">
        <f t="shared" si="6"/>
        <v>1</v>
      </c>
      <c r="K9" s="7" t="str">
        <f t="shared" si="7"/>
        <v>N</v>
      </c>
      <c r="L9" s="5">
        <f t="shared" si="12"/>
        <v>1</v>
      </c>
      <c r="M9" s="5">
        <f t="shared" si="8"/>
        <v>2019</v>
      </c>
      <c r="N9" s="5" t="str">
        <f t="shared" si="9"/>
        <v>2019-01</v>
      </c>
      <c r="O9" s="5" t="str">
        <f t="shared" si="13"/>
        <v>2019Q1</v>
      </c>
      <c r="P9" s="5" t="str">
        <f>IF(AND(Calendar[[#This Row],[TransDate]]&lt;=LastDate,Calendar[[#This Row],[TransDate]]&gt;=DATE(YEAR(LastDate)-5,MONTH(LastDate),DAY(LastDate))),Calendar[[#This Row],[CalendarYearMonth]],"")</f>
        <v>2019-01</v>
      </c>
    </row>
    <row r="10" spans="1:16" ht="15" x14ac:dyDescent="0.25">
      <c r="A10" s="5" t="str">
        <f t="shared" si="10"/>
        <v>20190109</v>
      </c>
      <c r="B10" s="7">
        <f t="shared" si="14"/>
        <v>43474</v>
      </c>
      <c r="C10" s="5">
        <f t="shared" si="0"/>
        <v>4</v>
      </c>
      <c r="D10" s="5" t="str">
        <f t="shared" si="1"/>
        <v>Wednesday</v>
      </c>
      <c r="E10" s="5">
        <f t="shared" si="2"/>
        <v>9</v>
      </c>
      <c r="F10" s="8">
        <f t="shared" si="3"/>
        <v>9</v>
      </c>
      <c r="G10" s="5" t="str">
        <f t="shared" si="11"/>
        <v>Weekday</v>
      </c>
      <c r="H10" s="5">
        <f t="shared" si="4"/>
        <v>2</v>
      </c>
      <c r="I10" s="5" t="str">
        <f t="shared" si="5"/>
        <v>January</v>
      </c>
      <c r="J10" s="5">
        <f t="shared" si="6"/>
        <v>1</v>
      </c>
      <c r="K10" s="7" t="str">
        <f t="shared" si="7"/>
        <v>N</v>
      </c>
      <c r="L10" s="5">
        <f t="shared" si="12"/>
        <v>1</v>
      </c>
      <c r="M10" s="5">
        <f t="shared" si="8"/>
        <v>2019</v>
      </c>
      <c r="N10" s="5" t="str">
        <f t="shared" si="9"/>
        <v>2019-01</v>
      </c>
      <c r="O10" s="5" t="str">
        <f t="shared" si="13"/>
        <v>2019Q1</v>
      </c>
      <c r="P10" s="5" t="str">
        <f>IF(AND(Calendar[[#This Row],[TransDate]]&lt;=LastDate,Calendar[[#This Row],[TransDate]]&gt;=DATE(YEAR(LastDate)-5,MONTH(LastDate),DAY(LastDate))),Calendar[[#This Row],[CalendarYearMonth]],"")</f>
        <v>2019-01</v>
      </c>
    </row>
    <row r="11" spans="1:16" ht="15" x14ac:dyDescent="0.25">
      <c r="A11" s="5" t="str">
        <f t="shared" si="10"/>
        <v>20190110</v>
      </c>
      <c r="B11" s="7">
        <f t="shared" si="14"/>
        <v>43475</v>
      </c>
      <c r="C11" s="5">
        <f t="shared" si="0"/>
        <v>5</v>
      </c>
      <c r="D11" s="5" t="str">
        <f t="shared" si="1"/>
        <v>Thursday</v>
      </c>
      <c r="E11" s="5">
        <f t="shared" si="2"/>
        <v>10</v>
      </c>
      <c r="F11" s="8">
        <f t="shared" si="3"/>
        <v>10</v>
      </c>
      <c r="G11" s="5" t="str">
        <f t="shared" si="11"/>
        <v>Weekday</v>
      </c>
      <c r="H11" s="5">
        <f t="shared" si="4"/>
        <v>2</v>
      </c>
      <c r="I11" s="5" t="str">
        <f t="shared" si="5"/>
        <v>January</v>
      </c>
      <c r="J11" s="5">
        <f t="shared" si="6"/>
        <v>1</v>
      </c>
      <c r="K11" s="7" t="str">
        <f t="shared" si="7"/>
        <v>N</v>
      </c>
      <c r="L11" s="5">
        <f t="shared" si="12"/>
        <v>1</v>
      </c>
      <c r="M11" s="5">
        <f t="shared" si="8"/>
        <v>2019</v>
      </c>
      <c r="N11" s="5" t="str">
        <f t="shared" si="9"/>
        <v>2019-01</v>
      </c>
      <c r="O11" s="5" t="str">
        <f t="shared" si="13"/>
        <v>2019Q1</v>
      </c>
      <c r="P11" s="5" t="str">
        <f>IF(AND(Calendar[[#This Row],[TransDate]]&lt;=LastDate,Calendar[[#This Row],[TransDate]]&gt;=DATE(YEAR(LastDate)-5,MONTH(LastDate),DAY(LastDate))),Calendar[[#This Row],[CalendarYearMonth]],"")</f>
        <v>2019-01</v>
      </c>
    </row>
    <row r="12" spans="1:16" ht="15" x14ac:dyDescent="0.25">
      <c r="A12" s="5" t="str">
        <f t="shared" si="10"/>
        <v>20190111</v>
      </c>
      <c r="B12" s="7">
        <f t="shared" si="14"/>
        <v>43476</v>
      </c>
      <c r="C12" s="5">
        <f t="shared" si="0"/>
        <v>6</v>
      </c>
      <c r="D12" s="5" t="str">
        <f t="shared" si="1"/>
        <v>Friday</v>
      </c>
      <c r="E12" s="5">
        <f t="shared" si="2"/>
        <v>11</v>
      </c>
      <c r="F12" s="8">
        <f t="shared" si="3"/>
        <v>11</v>
      </c>
      <c r="G12" s="5" t="str">
        <f t="shared" si="11"/>
        <v>Weekend</v>
      </c>
      <c r="H12" s="5">
        <f t="shared" si="4"/>
        <v>2</v>
      </c>
      <c r="I12" s="5" t="str">
        <f t="shared" si="5"/>
        <v>January</v>
      </c>
      <c r="J12" s="5">
        <f t="shared" si="6"/>
        <v>1</v>
      </c>
      <c r="K12" s="7" t="str">
        <f t="shared" si="7"/>
        <v>N</v>
      </c>
      <c r="L12" s="5">
        <f t="shared" si="12"/>
        <v>1</v>
      </c>
      <c r="M12" s="5">
        <f t="shared" si="8"/>
        <v>2019</v>
      </c>
      <c r="N12" s="5" t="str">
        <f t="shared" si="9"/>
        <v>2019-01</v>
      </c>
      <c r="O12" s="5" t="str">
        <f t="shared" si="13"/>
        <v>2019Q1</v>
      </c>
      <c r="P12" s="5" t="str">
        <f>IF(AND(Calendar[[#This Row],[TransDate]]&lt;=LastDate,Calendar[[#This Row],[TransDate]]&gt;=DATE(YEAR(LastDate)-5,MONTH(LastDate),DAY(LastDate))),Calendar[[#This Row],[CalendarYearMonth]],"")</f>
        <v>2019-01</v>
      </c>
    </row>
    <row r="13" spans="1:16" ht="15" x14ac:dyDescent="0.25">
      <c r="A13" s="5" t="str">
        <f t="shared" si="10"/>
        <v>20190112</v>
      </c>
      <c r="B13" s="7">
        <f t="shared" si="14"/>
        <v>43477</v>
      </c>
      <c r="C13" s="5">
        <f t="shared" si="0"/>
        <v>7</v>
      </c>
      <c r="D13" s="5" t="str">
        <f t="shared" si="1"/>
        <v>Saturday</v>
      </c>
      <c r="E13" s="5">
        <f t="shared" si="2"/>
        <v>12</v>
      </c>
      <c r="F13" s="8">
        <f t="shared" si="3"/>
        <v>12</v>
      </c>
      <c r="G13" s="5" t="str">
        <f t="shared" si="11"/>
        <v>Weekend</v>
      </c>
      <c r="H13" s="5">
        <f t="shared" si="4"/>
        <v>2</v>
      </c>
      <c r="I13" s="5" t="str">
        <f t="shared" si="5"/>
        <v>January</v>
      </c>
      <c r="J13" s="5">
        <f t="shared" si="6"/>
        <v>1</v>
      </c>
      <c r="K13" s="7" t="str">
        <f t="shared" si="7"/>
        <v>N</v>
      </c>
      <c r="L13" s="5">
        <f t="shared" si="12"/>
        <v>1</v>
      </c>
      <c r="M13" s="5">
        <f t="shared" si="8"/>
        <v>2019</v>
      </c>
      <c r="N13" s="5" t="str">
        <f t="shared" si="9"/>
        <v>2019-01</v>
      </c>
      <c r="O13" s="5" t="str">
        <f t="shared" si="13"/>
        <v>2019Q1</v>
      </c>
      <c r="P13" s="5" t="str">
        <f>IF(AND(Calendar[[#This Row],[TransDate]]&lt;=LastDate,Calendar[[#This Row],[TransDate]]&gt;=DATE(YEAR(LastDate)-5,MONTH(LastDate),DAY(LastDate))),Calendar[[#This Row],[CalendarYearMonth]],"")</f>
        <v>2019-01</v>
      </c>
    </row>
    <row r="14" spans="1:16" ht="15" x14ac:dyDescent="0.25">
      <c r="A14" s="5" t="str">
        <f t="shared" si="10"/>
        <v>20190113</v>
      </c>
      <c r="B14" s="7">
        <f t="shared" si="14"/>
        <v>43478</v>
      </c>
      <c r="C14" s="5">
        <f t="shared" si="0"/>
        <v>1</v>
      </c>
      <c r="D14" s="5" t="str">
        <f t="shared" si="1"/>
        <v>Sunday</v>
      </c>
      <c r="E14" s="5">
        <f t="shared" si="2"/>
        <v>13</v>
      </c>
      <c r="F14" s="8">
        <f t="shared" si="3"/>
        <v>13</v>
      </c>
      <c r="G14" s="5" t="str">
        <f t="shared" si="11"/>
        <v>Weekday</v>
      </c>
      <c r="H14" s="5">
        <f t="shared" si="4"/>
        <v>3</v>
      </c>
      <c r="I14" s="5" t="str">
        <f t="shared" si="5"/>
        <v>January</v>
      </c>
      <c r="J14" s="5">
        <f t="shared" si="6"/>
        <v>1</v>
      </c>
      <c r="K14" s="7" t="str">
        <f t="shared" si="7"/>
        <v>N</v>
      </c>
      <c r="L14" s="5">
        <f t="shared" si="12"/>
        <v>1</v>
      </c>
      <c r="M14" s="5">
        <f t="shared" si="8"/>
        <v>2019</v>
      </c>
      <c r="N14" s="5" t="str">
        <f t="shared" si="9"/>
        <v>2019-01</v>
      </c>
      <c r="O14" s="5" t="str">
        <f t="shared" si="13"/>
        <v>2019Q1</v>
      </c>
      <c r="P14" s="5" t="str">
        <f>IF(AND(Calendar[[#This Row],[TransDate]]&lt;=LastDate,Calendar[[#This Row],[TransDate]]&gt;=DATE(YEAR(LastDate)-5,MONTH(LastDate),DAY(LastDate))),Calendar[[#This Row],[CalendarYearMonth]],"")</f>
        <v>2019-01</v>
      </c>
    </row>
    <row r="15" spans="1:16" ht="15" x14ac:dyDescent="0.25">
      <c r="A15" s="5" t="str">
        <f t="shared" si="10"/>
        <v>20190114</v>
      </c>
      <c r="B15" s="7">
        <f t="shared" si="14"/>
        <v>43479</v>
      </c>
      <c r="C15" s="5">
        <f t="shared" si="0"/>
        <v>2</v>
      </c>
      <c r="D15" s="5" t="str">
        <f t="shared" si="1"/>
        <v>Monday</v>
      </c>
      <c r="E15" s="5">
        <f t="shared" si="2"/>
        <v>14</v>
      </c>
      <c r="F15" s="8">
        <f t="shared" si="3"/>
        <v>14</v>
      </c>
      <c r="G15" s="5" t="str">
        <f t="shared" si="11"/>
        <v>Weekday</v>
      </c>
      <c r="H15" s="5">
        <f t="shared" si="4"/>
        <v>3</v>
      </c>
      <c r="I15" s="5" t="str">
        <f t="shared" si="5"/>
        <v>January</v>
      </c>
      <c r="J15" s="5">
        <f t="shared" si="6"/>
        <v>1</v>
      </c>
      <c r="K15" s="7" t="str">
        <f t="shared" si="7"/>
        <v>N</v>
      </c>
      <c r="L15" s="5">
        <f t="shared" si="12"/>
        <v>1</v>
      </c>
      <c r="M15" s="5">
        <f t="shared" si="8"/>
        <v>2019</v>
      </c>
      <c r="N15" s="5" t="str">
        <f t="shared" si="9"/>
        <v>2019-01</v>
      </c>
      <c r="O15" s="5" t="str">
        <f t="shared" si="13"/>
        <v>2019Q1</v>
      </c>
      <c r="P15" s="5" t="str">
        <f>IF(AND(Calendar[[#This Row],[TransDate]]&lt;=LastDate,Calendar[[#This Row],[TransDate]]&gt;=DATE(YEAR(LastDate)-5,MONTH(LastDate),DAY(LastDate))),Calendar[[#This Row],[CalendarYearMonth]],"")</f>
        <v>2019-01</v>
      </c>
    </row>
    <row r="16" spans="1:16" ht="15" x14ac:dyDescent="0.25">
      <c r="A16" s="5" t="str">
        <f t="shared" si="10"/>
        <v>20190115</v>
      </c>
      <c r="B16" s="7">
        <f t="shared" si="14"/>
        <v>43480</v>
      </c>
      <c r="C16" s="5">
        <f t="shared" si="0"/>
        <v>3</v>
      </c>
      <c r="D16" s="5" t="str">
        <f t="shared" si="1"/>
        <v>Tuesday</v>
      </c>
      <c r="E16" s="5">
        <f t="shared" si="2"/>
        <v>15</v>
      </c>
      <c r="F16" s="8">
        <f t="shared" si="3"/>
        <v>15</v>
      </c>
      <c r="G16" s="5" t="str">
        <f t="shared" si="11"/>
        <v>Weekday</v>
      </c>
      <c r="H16" s="5">
        <f t="shared" si="4"/>
        <v>3</v>
      </c>
      <c r="I16" s="5" t="str">
        <f t="shared" si="5"/>
        <v>January</v>
      </c>
      <c r="J16" s="5">
        <f t="shared" si="6"/>
        <v>1</v>
      </c>
      <c r="K16" s="7" t="str">
        <f t="shared" si="7"/>
        <v>N</v>
      </c>
      <c r="L16" s="5">
        <f t="shared" si="12"/>
        <v>1</v>
      </c>
      <c r="M16" s="5">
        <f t="shared" si="8"/>
        <v>2019</v>
      </c>
      <c r="N16" s="5" t="str">
        <f t="shared" si="9"/>
        <v>2019-01</v>
      </c>
      <c r="O16" s="5" t="str">
        <f t="shared" si="13"/>
        <v>2019Q1</v>
      </c>
      <c r="P16" s="5" t="str">
        <f>IF(AND(Calendar[[#This Row],[TransDate]]&lt;=LastDate,Calendar[[#This Row],[TransDate]]&gt;=DATE(YEAR(LastDate)-5,MONTH(LastDate),DAY(LastDate))),Calendar[[#This Row],[CalendarYearMonth]],"")</f>
        <v>2019-01</v>
      </c>
    </row>
    <row r="17" spans="1:16" ht="15" x14ac:dyDescent="0.25">
      <c r="A17" s="5" t="str">
        <f t="shared" si="10"/>
        <v>20190116</v>
      </c>
      <c r="B17" s="7">
        <f t="shared" si="14"/>
        <v>43481</v>
      </c>
      <c r="C17" s="5">
        <f t="shared" si="0"/>
        <v>4</v>
      </c>
      <c r="D17" s="5" t="str">
        <f t="shared" si="1"/>
        <v>Wednesday</v>
      </c>
      <c r="E17" s="5">
        <f t="shared" si="2"/>
        <v>16</v>
      </c>
      <c r="F17" s="8">
        <f t="shared" si="3"/>
        <v>16</v>
      </c>
      <c r="G17" s="5" t="str">
        <f t="shared" si="11"/>
        <v>Weekday</v>
      </c>
      <c r="H17" s="5">
        <f t="shared" si="4"/>
        <v>3</v>
      </c>
      <c r="I17" s="5" t="str">
        <f t="shared" si="5"/>
        <v>January</v>
      </c>
      <c r="J17" s="5">
        <f t="shared" si="6"/>
        <v>1</v>
      </c>
      <c r="K17" s="7" t="str">
        <f t="shared" si="7"/>
        <v>N</v>
      </c>
      <c r="L17" s="5">
        <f t="shared" si="12"/>
        <v>1</v>
      </c>
      <c r="M17" s="5">
        <f t="shared" si="8"/>
        <v>2019</v>
      </c>
      <c r="N17" s="5" t="str">
        <f t="shared" si="9"/>
        <v>2019-01</v>
      </c>
      <c r="O17" s="5" t="str">
        <f t="shared" si="13"/>
        <v>2019Q1</v>
      </c>
      <c r="P17" s="5" t="str">
        <f>IF(AND(Calendar[[#This Row],[TransDate]]&lt;=LastDate,Calendar[[#This Row],[TransDate]]&gt;=DATE(YEAR(LastDate)-5,MONTH(LastDate),DAY(LastDate))),Calendar[[#This Row],[CalendarYearMonth]],"")</f>
        <v>2019-01</v>
      </c>
    </row>
    <row r="18" spans="1:16" ht="15" x14ac:dyDescent="0.25">
      <c r="A18" s="5" t="str">
        <f t="shared" si="10"/>
        <v>20190117</v>
      </c>
      <c r="B18" s="7">
        <f t="shared" si="14"/>
        <v>43482</v>
      </c>
      <c r="C18" s="5">
        <f t="shared" si="0"/>
        <v>5</v>
      </c>
      <c r="D18" s="5" t="str">
        <f t="shared" si="1"/>
        <v>Thursday</v>
      </c>
      <c r="E18" s="5">
        <f t="shared" si="2"/>
        <v>17</v>
      </c>
      <c r="F18" s="8">
        <f t="shared" si="3"/>
        <v>17</v>
      </c>
      <c r="G18" s="5" t="str">
        <f t="shared" si="11"/>
        <v>Weekday</v>
      </c>
      <c r="H18" s="5">
        <f t="shared" si="4"/>
        <v>3</v>
      </c>
      <c r="I18" s="5" t="str">
        <f t="shared" si="5"/>
        <v>January</v>
      </c>
      <c r="J18" s="5">
        <f t="shared" si="6"/>
        <v>1</v>
      </c>
      <c r="K18" s="7" t="str">
        <f t="shared" si="7"/>
        <v>N</v>
      </c>
      <c r="L18" s="5">
        <f t="shared" si="12"/>
        <v>1</v>
      </c>
      <c r="M18" s="5">
        <f t="shared" si="8"/>
        <v>2019</v>
      </c>
      <c r="N18" s="5" t="str">
        <f t="shared" si="9"/>
        <v>2019-01</v>
      </c>
      <c r="O18" s="5" t="str">
        <f t="shared" si="13"/>
        <v>2019Q1</v>
      </c>
      <c r="P18" s="5" t="str">
        <f>IF(AND(Calendar[[#This Row],[TransDate]]&lt;=LastDate,Calendar[[#This Row],[TransDate]]&gt;=DATE(YEAR(LastDate)-5,MONTH(LastDate),DAY(LastDate))),Calendar[[#This Row],[CalendarYearMonth]],"")</f>
        <v>2019-01</v>
      </c>
    </row>
    <row r="19" spans="1:16" ht="15" x14ac:dyDescent="0.25">
      <c r="A19" s="5" t="str">
        <f t="shared" si="10"/>
        <v>20190118</v>
      </c>
      <c r="B19" s="7">
        <f t="shared" si="14"/>
        <v>43483</v>
      </c>
      <c r="C19" s="5">
        <f t="shared" si="0"/>
        <v>6</v>
      </c>
      <c r="D19" s="5" t="str">
        <f t="shared" si="1"/>
        <v>Friday</v>
      </c>
      <c r="E19" s="5">
        <f t="shared" si="2"/>
        <v>18</v>
      </c>
      <c r="F19" s="8">
        <f t="shared" si="3"/>
        <v>18</v>
      </c>
      <c r="G19" s="5" t="str">
        <f t="shared" si="11"/>
        <v>Weekend</v>
      </c>
      <c r="H19" s="5">
        <f t="shared" si="4"/>
        <v>3</v>
      </c>
      <c r="I19" s="5" t="str">
        <f t="shared" si="5"/>
        <v>January</v>
      </c>
      <c r="J19" s="5">
        <f t="shared" si="6"/>
        <v>1</v>
      </c>
      <c r="K19" s="7" t="str">
        <f t="shared" si="7"/>
        <v>N</v>
      </c>
      <c r="L19" s="5">
        <f t="shared" si="12"/>
        <v>1</v>
      </c>
      <c r="M19" s="5">
        <f t="shared" si="8"/>
        <v>2019</v>
      </c>
      <c r="N19" s="5" t="str">
        <f t="shared" si="9"/>
        <v>2019-01</v>
      </c>
      <c r="O19" s="5" t="str">
        <f t="shared" si="13"/>
        <v>2019Q1</v>
      </c>
      <c r="P19" s="5" t="str">
        <f>IF(AND(Calendar[[#This Row],[TransDate]]&lt;=LastDate,Calendar[[#This Row],[TransDate]]&gt;=DATE(YEAR(LastDate)-5,MONTH(LastDate),DAY(LastDate))),Calendar[[#This Row],[CalendarYearMonth]],"")</f>
        <v>2019-01</v>
      </c>
    </row>
    <row r="20" spans="1:16" ht="15" x14ac:dyDescent="0.25">
      <c r="A20" s="5" t="str">
        <f t="shared" si="10"/>
        <v>20190119</v>
      </c>
      <c r="B20" s="7">
        <f t="shared" si="14"/>
        <v>43484</v>
      </c>
      <c r="C20" s="5">
        <f t="shared" si="0"/>
        <v>7</v>
      </c>
      <c r="D20" s="5" t="str">
        <f t="shared" si="1"/>
        <v>Saturday</v>
      </c>
      <c r="E20" s="5">
        <f t="shared" si="2"/>
        <v>19</v>
      </c>
      <c r="F20" s="8">
        <f t="shared" si="3"/>
        <v>19</v>
      </c>
      <c r="G20" s="5" t="str">
        <f t="shared" si="11"/>
        <v>Weekend</v>
      </c>
      <c r="H20" s="5">
        <f t="shared" si="4"/>
        <v>3</v>
      </c>
      <c r="I20" s="5" t="str">
        <f t="shared" si="5"/>
        <v>January</v>
      </c>
      <c r="J20" s="5">
        <f t="shared" si="6"/>
        <v>1</v>
      </c>
      <c r="K20" s="7" t="str">
        <f t="shared" si="7"/>
        <v>N</v>
      </c>
      <c r="L20" s="5">
        <f t="shared" si="12"/>
        <v>1</v>
      </c>
      <c r="M20" s="5">
        <f t="shared" si="8"/>
        <v>2019</v>
      </c>
      <c r="N20" s="5" t="str">
        <f t="shared" si="9"/>
        <v>2019-01</v>
      </c>
      <c r="O20" s="5" t="str">
        <f t="shared" si="13"/>
        <v>2019Q1</v>
      </c>
      <c r="P20" s="5" t="str">
        <f>IF(AND(Calendar[[#This Row],[TransDate]]&lt;=LastDate,Calendar[[#This Row],[TransDate]]&gt;=DATE(YEAR(LastDate)-5,MONTH(LastDate),DAY(LastDate))),Calendar[[#This Row],[CalendarYearMonth]],"")</f>
        <v>2019-01</v>
      </c>
    </row>
    <row r="21" spans="1:16" ht="15" x14ac:dyDescent="0.25">
      <c r="A21" s="5" t="str">
        <f t="shared" si="10"/>
        <v>20190120</v>
      </c>
      <c r="B21" s="7">
        <f t="shared" si="14"/>
        <v>43485</v>
      </c>
      <c r="C21" s="5">
        <f t="shared" si="0"/>
        <v>1</v>
      </c>
      <c r="D21" s="5" t="str">
        <f t="shared" si="1"/>
        <v>Sunday</v>
      </c>
      <c r="E21" s="5">
        <f t="shared" si="2"/>
        <v>20</v>
      </c>
      <c r="F21" s="8">
        <f t="shared" si="3"/>
        <v>20</v>
      </c>
      <c r="G21" s="5" t="str">
        <f t="shared" si="11"/>
        <v>Weekday</v>
      </c>
      <c r="H21" s="5">
        <f t="shared" si="4"/>
        <v>4</v>
      </c>
      <c r="I21" s="5" t="str">
        <f t="shared" si="5"/>
        <v>January</v>
      </c>
      <c r="J21" s="5">
        <f t="shared" si="6"/>
        <v>1</v>
      </c>
      <c r="K21" s="7" t="str">
        <f t="shared" si="7"/>
        <v>N</v>
      </c>
      <c r="L21" s="5">
        <f t="shared" si="12"/>
        <v>1</v>
      </c>
      <c r="M21" s="5">
        <f t="shared" si="8"/>
        <v>2019</v>
      </c>
      <c r="N21" s="5" t="str">
        <f t="shared" si="9"/>
        <v>2019-01</v>
      </c>
      <c r="O21" s="5" t="str">
        <f t="shared" si="13"/>
        <v>2019Q1</v>
      </c>
      <c r="P21" s="5" t="str">
        <f>IF(AND(Calendar[[#This Row],[TransDate]]&lt;=LastDate,Calendar[[#This Row],[TransDate]]&gt;=DATE(YEAR(LastDate)-5,MONTH(LastDate),DAY(LastDate))),Calendar[[#This Row],[CalendarYearMonth]],"")</f>
        <v>2019-01</v>
      </c>
    </row>
    <row r="22" spans="1:16" ht="15" x14ac:dyDescent="0.25">
      <c r="A22" s="5" t="str">
        <f t="shared" si="10"/>
        <v>20190121</v>
      </c>
      <c r="B22" s="7">
        <f t="shared" si="14"/>
        <v>43486</v>
      </c>
      <c r="C22" s="5">
        <f t="shared" si="0"/>
        <v>2</v>
      </c>
      <c r="D22" s="5" t="str">
        <f t="shared" si="1"/>
        <v>Monday</v>
      </c>
      <c r="E22" s="5">
        <f t="shared" si="2"/>
        <v>21</v>
      </c>
      <c r="F22" s="8">
        <f t="shared" si="3"/>
        <v>21</v>
      </c>
      <c r="G22" s="5" t="str">
        <f t="shared" si="11"/>
        <v>Weekday</v>
      </c>
      <c r="H22" s="5">
        <f t="shared" si="4"/>
        <v>4</v>
      </c>
      <c r="I22" s="5" t="str">
        <f t="shared" si="5"/>
        <v>January</v>
      </c>
      <c r="J22" s="5">
        <f t="shared" si="6"/>
        <v>1</v>
      </c>
      <c r="K22" s="7" t="str">
        <f t="shared" si="7"/>
        <v>N</v>
      </c>
      <c r="L22" s="5">
        <f t="shared" si="12"/>
        <v>1</v>
      </c>
      <c r="M22" s="5">
        <f t="shared" si="8"/>
        <v>2019</v>
      </c>
      <c r="N22" s="5" t="str">
        <f t="shared" si="9"/>
        <v>2019-01</v>
      </c>
      <c r="O22" s="5" t="str">
        <f t="shared" si="13"/>
        <v>2019Q1</v>
      </c>
      <c r="P22" s="5" t="str">
        <f>IF(AND(Calendar[[#This Row],[TransDate]]&lt;=LastDate,Calendar[[#This Row],[TransDate]]&gt;=DATE(YEAR(LastDate)-5,MONTH(LastDate),DAY(LastDate))),Calendar[[#This Row],[CalendarYearMonth]],"")</f>
        <v>2019-01</v>
      </c>
    </row>
    <row r="23" spans="1:16" ht="15" x14ac:dyDescent="0.25">
      <c r="A23" s="5" t="str">
        <f t="shared" si="10"/>
        <v>20190122</v>
      </c>
      <c r="B23" s="7">
        <f t="shared" si="14"/>
        <v>43487</v>
      </c>
      <c r="C23" s="5">
        <f t="shared" si="0"/>
        <v>3</v>
      </c>
      <c r="D23" s="5" t="str">
        <f t="shared" si="1"/>
        <v>Tuesday</v>
      </c>
      <c r="E23" s="5">
        <f t="shared" si="2"/>
        <v>22</v>
      </c>
      <c r="F23" s="8">
        <f t="shared" si="3"/>
        <v>22</v>
      </c>
      <c r="G23" s="5" t="str">
        <f t="shared" si="11"/>
        <v>Weekday</v>
      </c>
      <c r="H23" s="5">
        <f t="shared" si="4"/>
        <v>4</v>
      </c>
      <c r="I23" s="5" t="str">
        <f t="shared" si="5"/>
        <v>January</v>
      </c>
      <c r="J23" s="5">
        <f t="shared" si="6"/>
        <v>1</v>
      </c>
      <c r="K23" s="7" t="str">
        <f t="shared" si="7"/>
        <v>N</v>
      </c>
      <c r="L23" s="5">
        <f t="shared" si="12"/>
        <v>1</v>
      </c>
      <c r="M23" s="5">
        <f t="shared" si="8"/>
        <v>2019</v>
      </c>
      <c r="N23" s="5" t="str">
        <f t="shared" si="9"/>
        <v>2019-01</v>
      </c>
      <c r="O23" s="5" t="str">
        <f t="shared" si="13"/>
        <v>2019Q1</v>
      </c>
      <c r="P23" s="5" t="str">
        <f>IF(AND(Calendar[[#This Row],[TransDate]]&lt;=LastDate,Calendar[[#This Row],[TransDate]]&gt;=DATE(YEAR(LastDate)-5,MONTH(LastDate),DAY(LastDate))),Calendar[[#This Row],[CalendarYearMonth]],"")</f>
        <v>2019-01</v>
      </c>
    </row>
    <row r="24" spans="1:16" ht="15" x14ac:dyDescent="0.25">
      <c r="A24" s="5" t="str">
        <f t="shared" si="10"/>
        <v>20190123</v>
      </c>
      <c r="B24" s="7">
        <f t="shared" si="14"/>
        <v>43488</v>
      </c>
      <c r="C24" s="5">
        <f t="shared" si="0"/>
        <v>4</v>
      </c>
      <c r="D24" s="5" t="str">
        <f t="shared" si="1"/>
        <v>Wednesday</v>
      </c>
      <c r="E24" s="5">
        <f t="shared" si="2"/>
        <v>23</v>
      </c>
      <c r="F24" s="8">
        <f t="shared" si="3"/>
        <v>23</v>
      </c>
      <c r="G24" s="5" t="str">
        <f t="shared" si="11"/>
        <v>Weekday</v>
      </c>
      <c r="H24" s="5">
        <f t="shared" si="4"/>
        <v>4</v>
      </c>
      <c r="I24" s="5" t="str">
        <f t="shared" si="5"/>
        <v>January</v>
      </c>
      <c r="J24" s="5">
        <f t="shared" si="6"/>
        <v>1</v>
      </c>
      <c r="K24" s="7" t="str">
        <f t="shared" si="7"/>
        <v>N</v>
      </c>
      <c r="L24" s="5">
        <f t="shared" si="12"/>
        <v>1</v>
      </c>
      <c r="M24" s="5">
        <f t="shared" si="8"/>
        <v>2019</v>
      </c>
      <c r="N24" s="5" t="str">
        <f t="shared" si="9"/>
        <v>2019-01</v>
      </c>
      <c r="O24" s="5" t="str">
        <f t="shared" si="13"/>
        <v>2019Q1</v>
      </c>
      <c r="P24" s="5" t="str">
        <f>IF(AND(Calendar[[#This Row],[TransDate]]&lt;=LastDate,Calendar[[#This Row],[TransDate]]&gt;=DATE(YEAR(LastDate)-5,MONTH(LastDate),DAY(LastDate))),Calendar[[#This Row],[CalendarYearMonth]],"")</f>
        <v>2019-01</v>
      </c>
    </row>
    <row r="25" spans="1:16" ht="15" x14ac:dyDescent="0.25">
      <c r="A25" s="5" t="str">
        <f t="shared" si="10"/>
        <v>20190124</v>
      </c>
      <c r="B25" s="7">
        <f t="shared" si="14"/>
        <v>43489</v>
      </c>
      <c r="C25" s="5">
        <f t="shared" si="0"/>
        <v>5</v>
      </c>
      <c r="D25" s="5" t="str">
        <f t="shared" si="1"/>
        <v>Thursday</v>
      </c>
      <c r="E25" s="5">
        <f t="shared" si="2"/>
        <v>24</v>
      </c>
      <c r="F25" s="8">
        <f t="shared" si="3"/>
        <v>24</v>
      </c>
      <c r="G25" s="5" t="str">
        <f t="shared" si="11"/>
        <v>Weekday</v>
      </c>
      <c r="H25" s="5">
        <f t="shared" si="4"/>
        <v>4</v>
      </c>
      <c r="I25" s="5" t="str">
        <f t="shared" si="5"/>
        <v>January</v>
      </c>
      <c r="J25" s="5">
        <f t="shared" si="6"/>
        <v>1</v>
      </c>
      <c r="K25" s="7" t="str">
        <f t="shared" si="7"/>
        <v>N</v>
      </c>
      <c r="L25" s="5">
        <f t="shared" si="12"/>
        <v>1</v>
      </c>
      <c r="M25" s="5">
        <f t="shared" si="8"/>
        <v>2019</v>
      </c>
      <c r="N25" s="5" t="str">
        <f t="shared" si="9"/>
        <v>2019-01</v>
      </c>
      <c r="O25" s="5" t="str">
        <f t="shared" si="13"/>
        <v>2019Q1</v>
      </c>
      <c r="P25" s="5" t="str">
        <f>IF(AND(Calendar[[#This Row],[TransDate]]&lt;=LastDate,Calendar[[#This Row],[TransDate]]&gt;=DATE(YEAR(LastDate)-5,MONTH(LastDate),DAY(LastDate))),Calendar[[#This Row],[CalendarYearMonth]],"")</f>
        <v>2019-01</v>
      </c>
    </row>
    <row r="26" spans="1:16" ht="15" x14ac:dyDescent="0.25">
      <c r="A26" s="5" t="str">
        <f t="shared" si="10"/>
        <v>20190125</v>
      </c>
      <c r="B26" s="7">
        <f t="shared" si="14"/>
        <v>43490</v>
      </c>
      <c r="C26" s="5">
        <f t="shared" si="0"/>
        <v>6</v>
      </c>
      <c r="D26" s="5" t="str">
        <f t="shared" si="1"/>
        <v>Friday</v>
      </c>
      <c r="E26" s="5">
        <f t="shared" si="2"/>
        <v>25</v>
      </c>
      <c r="F26" s="8">
        <f t="shared" si="3"/>
        <v>25</v>
      </c>
      <c r="G26" s="5" t="str">
        <f t="shared" si="11"/>
        <v>Weekend</v>
      </c>
      <c r="H26" s="5">
        <f t="shared" si="4"/>
        <v>4</v>
      </c>
      <c r="I26" s="5" t="str">
        <f t="shared" si="5"/>
        <v>January</v>
      </c>
      <c r="J26" s="5">
        <f t="shared" si="6"/>
        <v>1</v>
      </c>
      <c r="K26" s="7" t="str">
        <f t="shared" si="7"/>
        <v>N</v>
      </c>
      <c r="L26" s="5">
        <f t="shared" si="12"/>
        <v>1</v>
      </c>
      <c r="M26" s="5">
        <f t="shared" si="8"/>
        <v>2019</v>
      </c>
      <c r="N26" s="5" t="str">
        <f t="shared" si="9"/>
        <v>2019-01</v>
      </c>
      <c r="O26" s="5" t="str">
        <f t="shared" si="13"/>
        <v>2019Q1</v>
      </c>
      <c r="P26" s="5" t="str">
        <f>IF(AND(Calendar[[#This Row],[TransDate]]&lt;=LastDate,Calendar[[#This Row],[TransDate]]&gt;=DATE(YEAR(LastDate)-5,MONTH(LastDate),DAY(LastDate))),Calendar[[#This Row],[CalendarYearMonth]],"")</f>
        <v>2019-01</v>
      </c>
    </row>
    <row r="27" spans="1:16" ht="15" x14ac:dyDescent="0.25">
      <c r="A27" s="5" t="str">
        <f t="shared" si="10"/>
        <v>20190126</v>
      </c>
      <c r="B27" s="7">
        <f t="shared" si="14"/>
        <v>43491</v>
      </c>
      <c r="C27" s="5">
        <f t="shared" si="0"/>
        <v>7</v>
      </c>
      <c r="D27" s="5" t="str">
        <f t="shared" si="1"/>
        <v>Saturday</v>
      </c>
      <c r="E27" s="5">
        <f t="shared" si="2"/>
        <v>26</v>
      </c>
      <c r="F27" s="8">
        <f t="shared" si="3"/>
        <v>26</v>
      </c>
      <c r="G27" s="5" t="str">
        <f t="shared" si="11"/>
        <v>Weekend</v>
      </c>
      <c r="H27" s="5">
        <f t="shared" si="4"/>
        <v>4</v>
      </c>
      <c r="I27" s="5" t="str">
        <f t="shared" si="5"/>
        <v>January</v>
      </c>
      <c r="J27" s="5">
        <f t="shared" si="6"/>
        <v>1</v>
      </c>
      <c r="K27" s="7" t="str">
        <f t="shared" si="7"/>
        <v>N</v>
      </c>
      <c r="L27" s="5">
        <f t="shared" si="12"/>
        <v>1</v>
      </c>
      <c r="M27" s="5">
        <f t="shared" si="8"/>
        <v>2019</v>
      </c>
      <c r="N27" s="5" t="str">
        <f t="shared" si="9"/>
        <v>2019-01</v>
      </c>
      <c r="O27" s="5" t="str">
        <f t="shared" si="13"/>
        <v>2019Q1</v>
      </c>
      <c r="P27" s="5" t="str">
        <f>IF(AND(Calendar[[#This Row],[TransDate]]&lt;=LastDate,Calendar[[#This Row],[TransDate]]&gt;=DATE(YEAR(LastDate)-5,MONTH(LastDate),DAY(LastDate))),Calendar[[#This Row],[CalendarYearMonth]],"")</f>
        <v>2019-01</v>
      </c>
    </row>
    <row r="28" spans="1:16" ht="15" x14ac:dyDescent="0.25">
      <c r="A28" s="5" t="str">
        <f t="shared" si="10"/>
        <v>20190127</v>
      </c>
      <c r="B28" s="7">
        <f t="shared" si="14"/>
        <v>43492</v>
      </c>
      <c r="C28" s="5">
        <f t="shared" si="0"/>
        <v>1</v>
      </c>
      <c r="D28" s="5" t="str">
        <f t="shared" si="1"/>
        <v>Sunday</v>
      </c>
      <c r="E28" s="5">
        <f t="shared" si="2"/>
        <v>27</v>
      </c>
      <c r="F28" s="8">
        <f t="shared" si="3"/>
        <v>27</v>
      </c>
      <c r="G28" s="5" t="str">
        <f t="shared" si="11"/>
        <v>Weekday</v>
      </c>
      <c r="H28" s="5">
        <f t="shared" si="4"/>
        <v>5</v>
      </c>
      <c r="I28" s="5" t="str">
        <f t="shared" si="5"/>
        <v>January</v>
      </c>
      <c r="J28" s="5">
        <f t="shared" si="6"/>
        <v>1</v>
      </c>
      <c r="K28" s="7" t="str">
        <f t="shared" si="7"/>
        <v>N</v>
      </c>
      <c r="L28" s="5">
        <f t="shared" si="12"/>
        <v>1</v>
      </c>
      <c r="M28" s="5">
        <f t="shared" si="8"/>
        <v>2019</v>
      </c>
      <c r="N28" s="5" t="str">
        <f t="shared" si="9"/>
        <v>2019-01</v>
      </c>
      <c r="O28" s="5" t="str">
        <f t="shared" si="13"/>
        <v>2019Q1</v>
      </c>
      <c r="P28" s="5" t="str">
        <f>IF(AND(Calendar[[#This Row],[TransDate]]&lt;=LastDate,Calendar[[#This Row],[TransDate]]&gt;=DATE(YEAR(LastDate)-5,MONTH(LastDate),DAY(LastDate))),Calendar[[#This Row],[CalendarYearMonth]],"")</f>
        <v>2019-01</v>
      </c>
    </row>
    <row r="29" spans="1:16" ht="15" x14ac:dyDescent="0.25">
      <c r="A29" s="5" t="str">
        <f t="shared" si="10"/>
        <v>20190128</v>
      </c>
      <c r="B29" s="7">
        <f t="shared" si="14"/>
        <v>43493</v>
      </c>
      <c r="C29" s="5">
        <f t="shared" si="0"/>
        <v>2</v>
      </c>
      <c r="D29" s="5" t="str">
        <f t="shared" si="1"/>
        <v>Monday</v>
      </c>
      <c r="E29" s="5">
        <f t="shared" si="2"/>
        <v>28</v>
      </c>
      <c r="F29" s="8">
        <f t="shared" si="3"/>
        <v>28</v>
      </c>
      <c r="G29" s="5" t="str">
        <f t="shared" si="11"/>
        <v>Weekday</v>
      </c>
      <c r="H29" s="5">
        <f t="shared" si="4"/>
        <v>5</v>
      </c>
      <c r="I29" s="5" t="str">
        <f t="shared" si="5"/>
        <v>January</v>
      </c>
      <c r="J29" s="5">
        <f t="shared" si="6"/>
        <v>1</v>
      </c>
      <c r="K29" s="7" t="str">
        <f t="shared" si="7"/>
        <v>N</v>
      </c>
      <c r="L29" s="5">
        <f t="shared" si="12"/>
        <v>1</v>
      </c>
      <c r="M29" s="5">
        <f t="shared" si="8"/>
        <v>2019</v>
      </c>
      <c r="N29" s="5" t="str">
        <f t="shared" si="9"/>
        <v>2019-01</v>
      </c>
      <c r="O29" s="5" t="str">
        <f t="shared" si="13"/>
        <v>2019Q1</v>
      </c>
      <c r="P29" s="5" t="str">
        <f>IF(AND(Calendar[[#This Row],[TransDate]]&lt;=LastDate,Calendar[[#This Row],[TransDate]]&gt;=DATE(YEAR(LastDate)-5,MONTH(LastDate),DAY(LastDate))),Calendar[[#This Row],[CalendarYearMonth]],"")</f>
        <v>2019-01</v>
      </c>
    </row>
    <row r="30" spans="1:16" ht="15" x14ac:dyDescent="0.25">
      <c r="A30" s="5" t="str">
        <f t="shared" si="10"/>
        <v>20190129</v>
      </c>
      <c r="B30" s="7">
        <f t="shared" si="14"/>
        <v>43494</v>
      </c>
      <c r="C30" s="5">
        <f t="shared" si="0"/>
        <v>3</v>
      </c>
      <c r="D30" s="5" t="str">
        <f t="shared" si="1"/>
        <v>Tuesday</v>
      </c>
      <c r="E30" s="5">
        <f t="shared" si="2"/>
        <v>29</v>
      </c>
      <c r="F30" s="8">
        <f t="shared" si="3"/>
        <v>29</v>
      </c>
      <c r="G30" s="5" t="str">
        <f t="shared" si="11"/>
        <v>Weekday</v>
      </c>
      <c r="H30" s="5">
        <f t="shared" si="4"/>
        <v>5</v>
      </c>
      <c r="I30" s="5" t="str">
        <f t="shared" si="5"/>
        <v>January</v>
      </c>
      <c r="J30" s="5">
        <f t="shared" si="6"/>
        <v>1</v>
      </c>
      <c r="K30" s="7" t="str">
        <f t="shared" si="7"/>
        <v>N</v>
      </c>
      <c r="L30" s="5">
        <f t="shared" si="12"/>
        <v>1</v>
      </c>
      <c r="M30" s="5">
        <f t="shared" si="8"/>
        <v>2019</v>
      </c>
      <c r="N30" s="5" t="str">
        <f t="shared" si="9"/>
        <v>2019-01</v>
      </c>
      <c r="O30" s="5" t="str">
        <f t="shared" si="13"/>
        <v>2019Q1</v>
      </c>
      <c r="P30" s="5" t="str">
        <f>IF(AND(Calendar[[#This Row],[TransDate]]&lt;=LastDate,Calendar[[#This Row],[TransDate]]&gt;=DATE(YEAR(LastDate)-5,MONTH(LastDate),DAY(LastDate))),Calendar[[#This Row],[CalendarYearMonth]],"")</f>
        <v>2019-01</v>
      </c>
    </row>
    <row r="31" spans="1:16" ht="15" x14ac:dyDescent="0.25">
      <c r="A31" s="5" t="str">
        <f t="shared" si="10"/>
        <v>20190130</v>
      </c>
      <c r="B31" s="7">
        <f t="shared" si="14"/>
        <v>43495</v>
      </c>
      <c r="C31" s="5">
        <f t="shared" si="0"/>
        <v>4</v>
      </c>
      <c r="D31" s="5" t="str">
        <f t="shared" si="1"/>
        <v>Wednesday</v>
      </c>
      <c r="E31" s="5">
        <f t="shared" si="2"/>
        <v>30</v>
      </c>
      <c r="F31" s="8">
        <f t="shared" si="3"/>
        <v>30</v>
      </c>
      <c r="G31" s="5" t="str">
        <f t="shared" si="11"/>
        <v>Weekday</v>
      </c>
      <c r="H31" s="5">
        <f t="shared" si="4"/>
        <v>5</v>
      </c>
      <c r="I31" s="5" t="str">
        <f t="shared" si="5"/>
        <v>January</v>
      </c>
      <c r="J31" s="5">
        <f t="shared" si="6"/>
        <v>1</v>
      </c>
      <c r="K31" s="7" t="str">
        <f t="shared" si="7"/>
        <v>N</v>
      </c>
      <c r="L31" s="5">
        <f t="shared" si="12"/>
        <v>1</v>
      </c>
      <c r="M31" s="5">
        <f t="shared" si="8"/>
        <v>2019</v>
      </c>
      <c r="N31" s="5" t="str">
        <f t="shared" si="9"/>
        <v>2019-01</v>
      </c>
      <c r="O31" s="5" t="str">
        <f t="shared" si="13"/>
        <v>2019Q1</v>
      </c>
      <c r="P31" s="5" t="str">
        <f>IF(AND(Calendar[[#This Row],[TransDate]]&lt;=LastDate,Calendar[[#This Row],[TransDate]]&gt;=DATE(YEAR(LastDate)-5,MONTH(LastDate),DAY(LastDate))),Calendar[[#This Row],[CalendarYearMonth]],"")</f>
        <v>2019-01</v>
      </c>
    </row>
    <row r="32" spans="1:16" ht="15" x14ac:dyDescent="0.25">
      <c r="A32" s="5" t="str">
        <f t="shared" si="10"/>
        <v>20190131</v>
      </c>
      <c r="B32" s="7">
        <f t="shared" si="14"/>
        <v>43496</v>
      </c>
      <c r="C32" s="5">
        <f t="shared" si="0"/>
        <v>5</v>
      </c>
      <c r="D32" s="5" t="str">
        <f t="shared" si="1"/>
        <v>Thursday</v>
      </c>
      <c r="E32" s="5">
        <f t="shared" si="2"/>
        <v>31</v>
      </c>
      <c r="F32" s="8">
        <f t="shared" si="3"/>
        <v>31</v>
      </c>
      <c r="G32" s="5" t="str">
        <f t="shared" si="11"/>
        <v>Weekday</v>
      </c>
      <c r="H32" s="5">
        <f t="shared" si="4"/>
        <v>5</v>
      </c>
      <c r="I32" s="5" t="str">
        <f t="shared" si="5"/>
        <v>January</v>
      </c>
      <c r="J32" s="5">
        <f t="shared" si="6"/>
        <v>1</v>
      </c>
      <c r="K32" s="7" t="str">
        <f t="shared" si="7"/>
        <v>Y</v>
      </c>
      <c r="L32" s="5">
        <f t="shared" si="12"/>
        <v>1</v>
      </c>
      <c r="M32" s="5">
        <f t="shared" si="8"/>
        <v>2019</v>
      </c>
      <c r="N32" s="5" t="str">
        <f t="shared" si="9"/>
        <v>2019-01</v>
      </c>
      <c r="O32" s="5" t="str">
        <f t="shared" si="13"/>
        <v>2019Q1</v>
      </c>
      <c r="P32" s="5" t="str">
        <f>IF(AND(Calendar[[#This Row],[TransDate]]&lt;=LastDate,Calendar[[#This Row],[TransDate]]&gt;=DATE(YEAR(LastDate)-5,MONTH(LastDate),DAY(LastDate))),Calendar[[#This Row],[CalendarYearMonth]],"")</f>
        <v>2019-01</v>
      </c>
    </row>
    <row r="33" spans="1:16" ht="15" x14ac:dyDescent="0.25">
      <c r="A33" s="5" t="str">
        <f t="shared" si="10"/>
        <v>20190201</v>
      </c>
      <c r="B33" s="7">
        <f t="shared" si="14"/>
        <v>43497</v>
      </c>
      <c r="C33" s="5">
        <f t="shared" si="0"/>
        <v>6</v>
      </c>
      <c r="D33" s="5" t="str">
        <f t="shared" si="1"/>
        <v>Friday</v>
      </c>
      <c r="E33" s="5">
        <f t="shared" si="2"/>
        <v>1</v>
      </c>
      <c r="F33" s="8">
        <f t="shared" si="3"/>
        <v>32</v>
      </c>
      <c r="G33" s="5" t="str">
        <f t="shared" si="11"/>
        <v>Weekend</v>
      </c>
      <c r="H33" s="5">
        <f t="shared" si="4"/>
        <v>5</v>
      </c>
      <c r="I33" s="5" t="str">
        <f t="shared" si="5"/>
        <v>February</v>
      </c>
      <c r="J33" s="5">
        <f t="shared" si="6"/>
        <v>2</v>
      </c>
      <c r="K33" s="7" t="str">
        <f t="shared" si="7"/>
        <v>N</v>
      </c>
      <c r="L33" s="5">
        <f t="shared" si="12"/>
        <v>1</v>
      </c>
      <c r="M33" s="5">
        <f t="shared" si="8"/>
        <v>2019</v>
      </c>
      <c r="N33" s="5" t="str">
        <f t="shared" si="9"/>
        <v>2019-02</v>
      </c>
      <c r="O33" s="5" t="str">
        <f t="shared" si="13"/>
        <v>2019Q1</v>
      </c>
      <c r="P33" s="5" t="str">
        <f>IF(AND(Calendar[[#This Row],[TransDate]]&lt;=LastDate,Calendar[[#This Row],[TransDate]]&gt;=DATE(YEAR(LastDate)-5,MONTH(LastDate),DAY(LastDate))),Calendar[[#This Row],[CalendarYearMonth]],"")</f>
        <v>2019-02</v>
      </c>
    </row>
    <row r="34" spans="1:16" ht="15" x14ac:dyDescent="0.25">
      <c r="A34" s="5" t="str">
        <f t="shared" si="10"/>
        <v>20190202</v>
      </c>
      <c r="B34" s="7">
        <f t="shared" si="14"/>
        <v>43498</v>
      </c>
      <c r="C34" s="5">
        <f t="shared" si="0"/>
        <v>7</v>
      </c>
      <c r="D34" s="5" t="str">
        <f t="shared" si="1"/>
        <v>Saturday</v>
      </c>
      <c r="E34" s="5">
        <f t="shared" si="2"/>
        <v>2</v>
      </c>
      <c r="F34" s="8">
        <f t="shared" si="3"/>
        <v>33</v>
      </c>
      <c r="G34" s="5" t="str">
        <f t="shared" si="11"/>
        <v>Weekend</v>
      </c>
      <c r="H34" s="5">
        <f t="shared" si="4"/>
        <v>5</v>
      </c>
      <c r="I34" s="5" t="str">
        <f t="shared" si="5"/>
        <v>February</v>
      </c>
      <c r="J34" s="5">
        <f t="shared" si="6"/>
        <v>2</v>
      </c>
      <c r="K34" s="7" t="str">
        <f t="shared" si="7"/>
        <v>N</v>
      </c>
      <c r="L34" s="5">
        <f t="shared" si="12"/>
        <v>1</v>
      </c>
      <c r="M34" s="5">
        <f t="shared" si="8"/>
        <v>2019</v>
      </c>
      <c r="N34" s="5" t="str">
        <f t="shared" si="9"/>
        <v>2019-02</v>
      </c>
      <c r="O34" s="5" t="str">
        <f t="shared" si="13"/>
        <v>2019Q1</v>
      </c>
      <c r="P34" s="5" t="str">
        <f>IF(AND(Calendar[[#This Row],[TransDate]]&lt;=LastDate,Calendar[[#This Row],[TransDate]]&gt;=DATE(YEAR(LastDate)-5,MONTH(LastDate),DAY(LastDate))),Calendar[[#This Row],[CalendarYearMonth]],"")</f>
        <v>2019-02</v>
      </c>
    </row>
    <row r="35" spans="1:16" ht="15" x14ac:dyDescent="0.25">
      <c r="A35" s="5" t="str">
        <f t="shared" si="10"/>
        <v>20190203</v>
      </c>
      <c r="B35" s="7">
        <f t="shared" si="14"/>
        <v>43499</v>
      </c>
      <c r="C35" s="5">
        <f t="shared" si="0"/>
        <v>1</v>
      </c>
      <c r="D35" s="5" t="str">
        <f t="shared" si="1"/>
        <v>Sunday</v>
      </c>
      <c r="E35" s="5">
        <f t="shared" si="2"/>
        <v>3</v>
      </c>
      <c r="F35" s="8">
        <f t="shared" si="3"/>
        <v>34</v>
      </c>
      <c r="G35" s="5" t="str">
        <f t="shared" si="11"/>
        <v>Weekday</v>
      </c>
      <c r="H35" s="5">
        <f t="shared" si="4"/>
        <v>6</v>
      </c>
      <c r="I35" s="5" t="str">
        <f t="shared" si="5"/>
        <v>February</v>
      </c>
      <c r="J35" s="5">
        <f t="shared" si="6"/>
        <v>2</v>
      </c>
      <c r="K35" s="7" t="str">
        <f t="shared" si="7"/>
        <v>N</v>
      </c>
      <c r="L35" s="5">
        <f t="shared" si="12"/>
        <v>1</v>
      </c>
      <c r="M35" s="5">
        <f t="shared" si="8"/>
        <v>2019</v>
      </c>
      <c r="N35" s="5" t="str">
        <f t="shared" si="9"/>
        <v>2019-02</v>
      </c>
      <c r="O35" s="5" t="str">
        <f t="shared" si="13"/>
        <v>2019Q1</v>
      </c>
      <c r="P35" s="5" t="str">
        <f>IF(AND(Calendar[[#This Row],[TransDate]]&lt;=LastDate,Calendar[[#This Row],[TransDate]]&gt;=DATE(YEAR(LastDate)-5,MONTH(LastDate),DAY(LastDate))),Calendar[[#This Row],[CalendarYearMonth]],"")</f>
        <v>2019-02</v>
      </c>
    </row>
    <row r="36" spans="1:16" ht="15" x14ac:dyDescent="0.25">
      <c r="A36" s="5" t="str">
        <f t="shared" si="10"/>
        <v>20190204</v>
      </c>
      <c r="B36" s="7">
        <f t="shared" si="14"/>
        <v>43500</v>
      </c>
      <c r="C36" s="5">
        <f t="shared" si="0"/>
        <v>2</v>
      </c>
      <c r="D36" s="5" t="str">
        <f t="shared" si="1"/>
        <v>Monday</v>
      </c>
      <c r="E36" s="5">
        <f t="shared" si="2"/>
        <v>4</v>
      </c>
      <c r="F36" s="8">
        <f t="shared" si="3"/>
        <v>35</v>
      </c>
      <c r="G36" s="5" t="str">
        <f t="shared" si="11"/>
        <v>Weekday</v>
      </c>
      <c r="H36" s="5">
        <f t="shared" si="4"/>
        <v>6</v>
      </c>
      <c r="I36" s="5" t="str">
        <f t="shared" si="5"/>
        <v>February</v>
      </c>
      <c r="J36" s="5">
        <f t="shared" si="6"/>
        <v>2</v>
      </c>
      <c r="K36" s="7" t="str">
        <f t="shared" si="7"/>
        <v>N</v>
      </c>
      <c r="L36" s="5">
        <f t="shared" si="12"/>
        <v>1</v>
      </c>
      <c r="M36" s="5">
        <f t="shared" si="8"/>
        <v>2019</v>
      </c>
      <c r="N36" s="5" t="str">
        <f t="shared" si="9"/>
        <v>2019-02</v>
      </c>
      <c r="O36" s="5" t="str">
        <f t="shared" si="13"/>
        <v>2019Q1</v>
      </c>
      <c r="P36" s="5" t="str">
        <f>IF(AND(Calendar[[#This Row],[TransDate]]&lt;=LastDate,Calendar[[#This Row],[TransDate]]&gt;=DATE(YEAR(LastDate)-5,MONTH(LastDate),DAY(LastDate))),Calendar[[#This Row],[CalendarYearMonth]],"")</f>
        <v>2019-02</v>
      </c>
    </row>
    <row r="37" spans="1:16" ht="15" x14ac:dyDescent="0.25">
      <c r="A37" s="5" t="str">
        <f t="shared" si="10"/>
        <v>20190205</v>
      </c>
      <c r="B37" s="7">
        <f t="shared" si="14"/>
        <v>43501</v>
      </c>
      <c r="C37" s="5">
        <f t="shared" si="0"/>
        <v>3</v>
      </c>
      <c r="D37" s="5" t="str">
        <f t="shared" si="1"/>
        <v>Tuesday</v>
      </c>
      <c r="E37" s="5">
        <f t="shared" si="2"/>
        <v>5</v>
      </c>
      <c r="F37" s="8">
        <f t="shared" si="3"/>
        <v>36</v>
      </c>
      <c r="G37" s="5" t="str">
        <f t="shared" si="11"/>
        <v>Weekday</v>
      </c>
      <c r="H37" s="5">
        <f t="shared" si="4"/>
        <v>6</v>
      </c>
      <c r="I37" s="5" t="str">
        <f t="shared" si="5"/>
        <v>February</v>
      </c>
      <c r="J37" s="5">
        <f t="shared" si="6"/>
        <v>2</v>
      </c>
      <c r="K37" s="7" t="str">
        <f t="shared" si="7"/>
        <v>N</v>
      </c>
      <c r="L37" s="5">
        <f t="shared" si="12"/>
        <v>1</v>
      </c>
      <c r="M37" s="5">
        <f t="shared" si="8"/>
        <v>2019</v>
      </c>
      <c r="N37" s="5" t="str">
        <f t="shared" si="9"/>
        <v>2019-02</v>
      </c>
      <c r="O37" s="5" t="str">
        <f t="shared" si="13"/>
        <v>2019Q1</v>
      </c>
      <c r="P37" s="5" t="str">
        <f>IF(AND(Calendar[[#This Row],[TransDate]]&lt;=LastDate,Calendar[[#This Row],[TransDate]]&gt;=DATE(YEAR(LastDate)-5,MONTH(LastDate),DAY(LastDate))),Calendar[[#This Row],[CalendarYearMonth]],"")</f>
        <v>2019-02</v>
      </c>
    </row>
    <row r="38" spans="1:16" ht="15" x14ac:dyDescent="0.25">
      <c r="A38" s="5" t="str">
        <f t="shared" si="10"/>
        <v>20190206</v>
      </c>
      <c r="B38" s="7">
        <f t="shared" si="14"/>
        <v>43502</v>
      </c>
      <c r="C38" s="5">
        <f t="shared" si="0"/>
        <v>4</v>
      </c>
      <c r="D38" s="5" t="str">
        <f t="shared" si="1"/>
        <v>Wednesday</v>
      </c>
      <c r="E38" s="5">
        <f t="shared" si="2"/>
        <v>6</v>
      </c>
      <c r="F38" s="8">
        <f t="shared" si="3"/>
        <v>37</v>
      </c>
      <c r="G38" s="5" t="str">
        <f t="shared" si="11"/>
        <v>Weekday</v>
      </c>
      <c r="H38" s="5">
        <f t="shared" si="4"/>
        <v>6</v>
      </c>
      <c r="I38" s="5" t="str">
        <f t="shared" si="5"/>
        <v>February</v>
      </c>
      <c r="J38" s="5">
        <f t="shared" si="6"/>
        <v>2</v>
      </c>
      <c r="K38" s="7" t="str">
        <f t="shared" si="7"/>
        <v>N</v>
      </c>
      <c r="L38" s="5">
        <f t="shared" si="12"/>
        <v>1</v>
      </c>
      <c r="M38" s="5">
        <f t="shared" si="8"/>
        <v>2019</v>
      </c>
      <c r="N38" s="5" t="str">
        <f t="shared" si="9"/>
        <v>2019-02</v>
      </c>
      <c r="O38" s="5" t="str">
        <f t="shared" si="13"/>
        <v>2019Q1</v>
      </c>
      <c r="P38" s="5" t="str">
        <f>IF(AND(Calendar[[#This Row],[TransDate]]&lt;=LastDate,Calendar[[#This Row],[TransDate]]&gt;=DATE(YEAR(LastDate)-5,MONTH(LastDate),DAY(LastDate))),Calendar[[#This Row],[CalendarYearMonth]],"")</f>
        <v>2019-02</v>
      </c>
    </row>
    <row r="39" spans="1:16" ht="15" x14ac:dyDescent="0.25">
      <c r="A39" s="5" t="str">
        <f t="shared" si="10"/>
        <v>20190207</v>
      </c>
      <c r="B39" s="7">
        <f t="shared" si="14"/>
        <v>43503</v>
      </c>
      <c r="C39" s="5">
        <f t="shared" si="0"/>
        <v>5</v>
      </c>
      <c r="D39" s="5" t="str">
        <f t="shared" si="1"/>
        <v>Thursday</v>
      </c>
      <c r="E39" s="5">
        <f t="shared" si="2"/>
        <v>7</v>
      </c>
      <c r="F39" s="8">
        <f t="shared" si="3"/>
        <v>38</v>
      </c>
      <c r="G39" s="5" t="str">
        <f t="shared" si="11"/>
        <v>Weekday</v>
      </c>
      <c r="H39" s="5">
        <f t="shared" si="4"/>
        <v>6</v>
      </c>
      <c r="I39" s="5" t="str">
        <f t="shared" si="5"/>
        <v>February</v>
      </c>
      <c r="J39" s="5">
        <f t="shared" si="6"/>
        <v>2</v>
      </c>
      <c r="K39" s="7" t="str">
        <f t="shared" si="7"/>
        <v>N</v>
      </c>
      <c r="L39" s="5">
        <f t="shared" si="12"/>
        <v>1</v>
      </c>
      <c r="M39" s="5">
        <f t="shared" si="8"/>
        <v>2019</v>
      </c>
      <c r="N39" s="5" t="str">
        <f t="shared" si="9"/>
        <v>2019-02</v>
      </c>
      <c r="O39" s="5" t="str">
        <f t="shared" si="13"/>
        <v>2019Q1</v>
      </c>
      <c r="P39" s="5" t="str">
        <f>IF(AND(Calendar[[#This Row],[TransDate]]&lt;=LastDate,Calendar[[#This Row],[TransDate]]&gt;=DATE(YEAR(LastDate)-5,MONTH(LastDate),DAY(LastDate))),Calendar[[#This Row],[CalendarYearMonth]],"")</f>
        <v>2019-02</v>
      </c>
    </row>
    <row r="40" spans="1:16" ht="15" x14ac:dyDescent="0.25">
      <c r="A40" s="5" t="str">
        <f t="shared" si="10"/>
        <v>20190208</v>
      </c>
      <c r="B40" s="7">
        <f t="shared" si="14"/>
        <v>43504</v>
      </c>
      <c r="C40" s="5">
        <f t="shared" si="0"/>
        <v>6</v>
      </c>
      <c r="D40" s="5" t="str">
        <f t="shared" si="1"/>
        <v>Friday</v>
      </c>
      <c r="E40" s="5">
        <f t="shared" si="2"/>
        <v>8</v>
      </c>
      <c r="F40" s="8">
        <f t="shared" si="3"/>
        <v>39</v>
      </c>
      <c r="G40" s="5" t="str">
        <f t="shared" si="11"/>
        <v>Weekend</v>
      </c>
      <c r="H40" s="5">
        <f t="shared" si="4"/>
        <v>6</v>
      </c>
      <c r="I40" s="5" t="str">
        <f t="shared" si="5"/>
        <v>February</v>
      </c>
      <c r="J40" s="5">
        <f t="shared" si="6"/>
        <v>2</v>
      </c>
      <c r="K40" s="7" t="str">
        <f t="shared" si="7"/>
        <v>N</v>
      </c>
      <c r="L40" s="5">
        <f t="shared" si="12"/>
        <v>1</v>
      </c>
      <c r="M40" s="5">
        <f t="shared" si="8"/>
        <v>2019</v>
      </c>
      <c r="N40" s="5" t="str">
        <f t="shared" si="9"/>
        <v>2019-02</v>
      </c>
      <c r="O40" s="5" t="str">
        <f t="shared" si="13"/>
        <v>2019Q1</v>
      </c>
      <c r="P40" s="5" t="str">
        <f>IF(AND(Calendar[[#This Row],[TransDate]]&lt;=LastDate,Calendar[[#This Row],[TransDate]]&gt;=DATE(YEAR(LastDate)-5,MONTH(LastDate),DAY(LastDate))),Calendar[[#This Row],[CalendarYearMonth]],"")</f>
        <v>2019-02</v>
      </c>
    </row>
    <row r="41" spans="1:16" ht="15" x14ac:dyDescent="0.25">
      <c r="A41" s="5" t="str">
        <f t="shared" si="10"/>
        <v>20190209</v>
      </c>
      <c r="B41" s="7">
        <f t="shared" si="14"/>
        <v>43505</v>
      </c>
      <c r="C41" s="5">
        <f t="shared" si="0"/>
        <v>7</v>
      </c>
      <c r="D41" s="5" t="str">
        <f t="shared" si="1"/>
        <v>Saturday</v>
      </c>
      <c r="E41" s="5">
        <f t="shared" si="2"/>
        <v>9</v>
      </c>
      <c r="F41" s="8">
        <f t="shared" si="3"/>
        <v>40</v>
      </c>
      <c r="G41" s="5" t="str">
        <f t="shared" si="11"/>
        <v>Weekend</v>
      </c>
      <c r="H41" s="5">
        <f t="shared" si="4"/>
        <v>6</v>
      </c>
      <c r="I41" s="5" t="str">
        <f t="shared" si="5"/>
        <v>February</v>
      </c>
      <c r="J41" s="5">
        <f t="shared" si="6"/>
        <v>2</v>
      </c>
      <c r="K41" s="7" t="str">
        <f t="shared" si="7"/>
        <v>N</v>
      </c>
      <c r="L41" s="5">
        <f t="shared" si="12"/>
        <v>1</v>
      </c>
      <c r="M41" s="5">
        <f t="shared" si="8"/>
        <v>2019</v>
      </c>
      <c r="N41" s="5" t="str">
        <f t="shared" si="9"/>
        <v>2019-02</v>
      </c>
      <c r="O41" s="5" t="str">
        <f t="shared" si="13"/>
        <v>2019Q1</v>
      </c>
      <c r="P41" s="5" t="str">
        <f>IF(AND(Calendar[[#This Row],[TransDate]]&lt;=LastDate,Calendar[[#This Row],[TransDate]]&gt;=DATE(YEAR(LastDate)-5,MONTH(LastDate),DAY(LastDate))),Calendar[[#This Row],[CalendarYearMonth]],"")</f>
        <v>2019-02</v>
      </c>
    </row>
    <row r="42" spans="1:16" ht="15" x14ac:dyDescent="0.25">
      <c r="A42" s="5" t="str">
        <f t="shared" si="10"/>
        <v>20190210</v>
      </c>
      <c r="B42" s="7">
        <f t="shared" si="14"/>
        <v>43506</v>
      </c>
      <c r="C42" s="5">
        <f t="shared" si="0"/>
        <v>1</v>
      </c>
      <c r="D42" s="5" t="str">
        <f t="shared" si="1"/>
        <v>Sunday</v>
      </c>
      <c r="E42" s="5">
        <f t="shared" si="2"/>
        <v>10</v>
      </c>
      <c r="F42" s="8">
        <f t="shared" si="3"/>
        <v>41</v>
      </c>
      <c r="G42" s="5" t="str">
        <f t="shared" si="11"/>
        <v>Weekday</v>
      </c>
      <c r="H42" s="5">
        <f t="shared" si="4"/>
        <v>7</v>
      </c>
      <c r="I42" s="5" t="str">
        <f t="shared" si="5"/>
        <v>February</v>
      </c>
      <c r="J42" s="5">
        <f t="shared" si="6"/>
        <v>2</v>
      </c>
      <c r="K42" s="7" t="str">
        <f t="shared" si="7"/>
        <v>N</v>
      </c>
      <c r="L42" s="5">
        <f t="shared" si="12"/>
        <v>1</v>
      </c>
      <c r="M42" s="5">
        <f t="shared" si="8"/>
        <v>2019</v>
      </c>
      <c r="N42" s="5" t="str">
        <f t="shared" si="9"/>
        <v>2019-02</v>
      </c>
      <c r="O42" s="5" t="str">
        <f t="shared" si="13"/>
        <v>2019Q1</v>
      </c>
      <c r="P42" s="5" t="str">
        <f>IF(AND(Calendar[[#This Row],[TransDate]]&lt;=LastDate,Calendar[[#This Row],[TransDate]]&gt;=DATE(YEAR(LastDate)-5,MONTH(LastDate),DAY(LastDate))),Calendar[[#This Row],[CalendarYearMonth]],"")</f>
        <v>2019-02</v>
      </c>
    </row>
    <row r="43" spans="1:16" ht="15" x14ac:dyDescent="0.25">
      <c r="A43" s="5" t="str">
        <f t="shared" si="10"/>
        <v>20190211</v>
      </c>
      <c r="B43" s="7">
        <f t="shared" si="14"/>
        <v>43507</v>
      </c>
      <c r="C43" s="5">
        <f t="shared" si="0"/>
        <v>2</v>
      </c>
      <c r="D43" s="5" t="str">
        <f t="shared" si="1"/>
        <v>Monday</v>
      </c>
      <c r="E43" s="5">
        <f t="shared" si="2"/>
        <v>11</v>
      </c>
      <c r="F43" s="8">
        <f t="shared" si="3"/>
        <v>42</v>
      </c>
      <c r="G43" s="5" t="str">
        <f t="shared" si="11"/>
        <v>Weekday</v>
      </c>
      <c r="H43" s="5">
        <f t="shared" si="4"/>
        <v>7</v>
      </c>
      <c r="I43" s="5" t="str">
        <f t="shared" si="5"/>
        <v>February</v>
      </c>
      <c r="J43" s="5">
        <f t="shared" si="6"/>
        <v>2</v>
      </c>
      <c r="K43" s="7" t="str">
        <f t="shared" si="7"/>
        <v>N</v>
      </c>
      <c r="L43" s="5">
        <f t="shared" si="12"/>
        <v>1</v>
      </c>
      <c r="M43" s="5">
        <f t="shared" si="8"/>
        <v>2019</v>
      </c>
      <c r="N43" s="5" t="str">
        <f t="shared" si="9"/>
        <v>2019-02</v>
      </c>
      <c r="O43" s="5" t="str">
        <f t="shared" si="13"/>
        <v>2019Q1</v>
      </c>
      <c r="P43" s="5" t="str">
        <f>IF(AND(Calendar[[#This Row],[TransDate]]&lt;=LastDate,Calendar[[#This Row],[TransDate]]&gt;=DATE(YEAR(LastDate)-5,MONTH(LastDate),DAY(LastDate))),Calendar[[#This Row],[CalendarYearMonth]],"")</f>
        <v>2019-02</v>
      </c>
    </row>
    <row r="44" spans="1:16" ht="15" x14ac:dyDescent="0.25">
      <c r="A44" s="5" t="str">
        <f t="shared" si="10"/>
        <v>20190212</v>
      </c>
      <c r="B44" s="7">
        <f t="shared" si="14"/>
        <v>43508</v>
      </c>
      <c r="C44" s="5">
        <f t="shared" si="0"/>
        <v>3</v>
      </c>
      <c r="D44" s="5" t="str">
        <f t="shared" si="1"/>
        <v>Tuesday</v>
      </c>
      <c r="E44" s="5">
        <f t="shared" si="2"/>
        <v>12</v>
      </c>
      <c r="F44" s="8">
        <f t="shared" si="3"/>
        <v>43</v>
      </c>
      <c r="G44" s="5" t="str">
        <f t="shared" si="11"/>
        <v>Weekday</v>
      </c>
      <c r="H44" s="5">
        <f t="shared" si="4"/>
        <v>7</v>
      </c>
      <c r="I44" s="5" t="str">
        <f t="shared" si="5"/>
        <v>February</v>
      </c>
      <c r="J44" s="5">
        <f t="shared" si="6"/>
        <v>2</v>
      </c>
      <c r="K44" s="7" t="str">
        <f t="shared" si="7"/>
        <v>N</v>
      </c>
      <c r="L44" s="5">
        <f t="shared" si="12"/>
        <v>1</v>
      </c>
      <c r="M44" s="5">
        <f t="shared" si="8"/>
        <v>2019</v>
      </c>
      <c r="N44" s="5" t="str">
        <f t="shared" si="9"/>
        <v>2019-02</v>
      </c>
      <c r="O44" s="5" t="str">
        <f t="shared" si="13"/>
        <v>2019Q1</v>
      </c>
      <c r="P44" s="5" t="str">
        <f>IF(AND(Calendar[[#This Row],[TransDate]]&lt;=LastDate,Calendar[[#This Row],[TransDate]]&gt;=DATE(YEAR(LastDate)-5,MONTH(LastDate),DAY(LastDate))),Calendar[[#This Row],[CalendarYearMonth]],"")</f>
        <v>2019-02</v>
      </c>
    </row>
    <row r="45" spans="1:16" ht="15" x14ac:dyDescent="0.25">
      <c r="A45" s="5" t="str">
        <f t="shared" si="10"/>
        <v>20190213</v>
      </c>
      <c r="B45" s="7">
        <f t="shared" si="14"/>
        <v>43509</v>
      </c>
      <c r="C45" s="5">
        <f t="shared" si="0"/>
        <v>4</v>
      </c>
      <c r="D45" s="5" t="str">
        <f t="shared" si="1"/>
        <v>Wednesday</v>
      </c>
      <c r="E45" s="5">
        <f t="shared" si="2"/>
        <v>13</v>
      </c>
      <c r="F45" s="8">
        <f t="shared" si="3"/>
        <v>44</v>
      </c>
      <c r="G45" s="5" t="str">
        <f t="shared" si="11"/>
        <v>Weekday</v>
      </c>
      <c r="H45" s="5">
        <f t="shared" si="4"/>
        <v>7</v>
      </c>
      <c r="I45" s="5" t="str">
        <f t="shared" si="5"/>
        <v>February</v>
      </c>
      <c r="J45" s="5">
        <f t="shared" si="6"/>
        <v>2</v>
      </c>
      <c r="K45" s="7" t="str">
        <f t="shared" si="7"/>
        <v>N</v>
      </c>
      <c r="L45" s="5">
        <f t="shared" si="12"/>
        <v>1</v>
      </c>
      <c r="M45" s="5">
        <f t="shared" si="8"/>
        <v>2019</v>
      </c>
      <c r="N45" s="5" t="str">
        <f t="shared" si="9"/>
        <v>2019-02</v>
      </c>
      <c r="O45" s="5" t="str">
        <f t="shared" si="13"/>
        <v>2019Q1</v>
      </c>
      <c r="P45" s="5" t="str">
        <f>IF(AND(Calendar[[#This Row],[TransDate]]&lt;=LastDate,Calendar[[#This Row],[TransDate]]&gt;=DATE(YEAR(LastDate)-5,MONTH(LastDate),DAY(LastDate))),Calendar[[#This Row],[CalendarYearMonth]],"")</f>
        <v>2019-02</v>
      </c>
    </row>
    <row r="46" spans="1:16" ht="15" x14ac:dyDescent="0.25">
      <c r="A46" s="5" t="str">
        <f t="shared" si="10"/>
        <v>20190214</v>
      </c>
      <c r="B46" s="7">
        <f t="shared" si="14"/>
        <v>43510</v>
      </c>
      <c r="C46" s="5">
        <f t="shared" si="0"/>
        <v>5</v>
      </c>
      <c r="D46" s="5" t="str">
        <f t="shared" si="1"/>
        <v>Thursday</v>
      </c>
      <c r="E46" s="5">
        <f t="shared" si="2"/>
        <v>14</v>
      </c>
      <c r="F46" s="8">
        <f t="shared" si="3"/>
        <v>45</v>
      </c>
      <c r="G46" s="5" t="str">
        <f t="shared" si="11"/>
        <v>Weekday</v>
      </c>
      <c r="H46" s="5">
        <f t="shared" si="4"/>
        <v>7</v>
      </c>
      <c r="I46" s="5" t="str">
        <f t="shared" si="5"/>
        <v>February</v>
      </c>
      <c r="J46" s="5">
        <f t="shared" si="6"/>
        <v>2</v>
      </c>
      <c r="K46" s="7" t="str">
        <f t="shared" si="7"/>
        <v>N</v>
      </c>
      <c r="L46" s="5">
        <f t="shared" si="12"/>
        <v>1</v>
      </c>
      <c r="M46" s="5">
        <f t="shared" si="8"/>
        <v>2019</v>
      </c>
      <c r="N46" s="5" t="str">
        <f t="shared" si="9"/>
        <v>2019-02</v>
      </c>
      <c r="O46" s="5" t="str">
        <f t="shared" si="13"/>
        <v>2019Q1</v>
      </c>
      <c r="P46" s="5" t="str">
        <f>IF(AND(Calendar[[#This Row],[TransDate]]&lt;=LastDate,Calendar[[#This Row],[TransDate]]&gt;=DATE(YEAR(LastDate)-5,MONTH(LastDate),DAY(LastDate))),Calendar[[#This Row],[CalendarYearMonth]],"")</f>
        <v>2019-02</v>
      </c>
    </row>
    <row r="47" spans="1:16" ht="15" x14ac:dyDescent="0.25">
      <c r="A47" s="5" t="str">
        <f t="shared" si="10"/>
        <v>20190215</v>
      </c>
      <c r="B47" s="7">
        <f t="shared" si="14"/>
        <v>43511</v>
      </c>
      <c r="C47" s="5">
        <f t="shared" si="0"/>
        <v>6</v>
      </c>
      <c r="D47" s="5" t="str">
        <f t="shared" si="1"/>
        <v>Friday</v>
      </c>
      <c r="E47" s="5">
        <f t="shared" si="2"/>
        <v>15</v>
      </c>
      <c r="F47" s="8">
        <f t="shared" si="3"/>
        <v>46</v>
      </c>
      <c r="G47" s="5" t="str">
        <f t="shared" si="11"/>
        <v>Weekend</v>
      </c>
      <c r="H47" s="5">
        <f t="shared" si="4"/>
        <v>7</v>
      </c>
      <c r="I47" s="5" t="str">
        <f t="shared" si="5"/>
        <v>February</v>
      </c>
      <c r="J47" s="5">
        <f t="shared" si="6"/>
        <v>2</v>
      </c>
      <c r="K47" s="7" t="str">
        <f t="shared" si="7"/>
        <v>N</v>
      </c>
      <c r="L47" s="5">
        <f t="shared" si="12"/>
        <v>1</v>
      </c>
      <c r="M47" s="5">
        <f t="shared" si="8"/>
        <v>2019</v>
      </c>
      <c r="N47" s="5" t="str">
        <f t="shared" si="9"/>
        <v>2019-02</v>
      </c>
      <c r="O47" s="5" t="str">
        <f t="shared" si="13"/>
        <v>2019Q1</v>
      </c>
      <c r="P47" s="5" t="str">
        <f>IF(AND(Calendar[[#This Row],[TransDate]]&lt;=LastDate,Calendar[[#This Row],[TransDate]]&gt;=DATE(YEAR(LastDate)-5,MONTH(LastDate),DAY(LastDate))),Calendar[[#This Row],[CalendarYearMonth]],"")</f>
        <v>2019-02</v>
      </c>
    </row>
    <row r="48" spans="1:16" ht="15" x14ac:dyDescent="0.25">
      <c r="A48" s="5" t="str">
        <f t="shared" si="10"/>
        <v>20190216</v>
      </c>
      <c r="B48" s="7">
        <f t="shared" si="14"/>
        <v>43512</v>
      </c>
      <c r="C48" s="5">
        <f t="shared" si="0"/>
        <v>7</v>
      </c>
      <c r="D48" s="5" t="str">
        <f t="shared" si="1"/>
        <v>Saturday</v>
      </c>
      <c r="E48" s="5">
        <f t="shared" si="2"/>
        <v>16</v>
      </c>
      <c r="F48" s="8">
        <f t="shared" si="3"/>
        <v>47</v>
      </c>
      <c r="G48" s="5" t="str">
        <f t="shared" si="11"/>
        <v>Weekend</v>
      </c>
      <c r="H48" s="5">
        <f t="shared" si="4"/>
        <v>7</v>
      </c>
      <c r="I48" s="5" t="str">
        <f t="shared" si="5"/>
        <v>February</v>
      </c>
      <c r="J48" s="5">
        <f t="shared" si="6"/>
        <v>2</v>
      </c>
      <c r="K48" s="7" t="str">
        <f t="shared" si="7"/>
        <v>N</v>
      </c>
      <c r="L48" s="5">
        <f t="shared" si="12"/>
        <v>1</v>
      </c>
      <c r="M48" s="5">
        <f t="shared" si="8"/>
        <v>2019</v>
      </c>
      <c r="N48" s="5" t="str">
        <f t="shared" si="9"/>
        <v>2019-02</v>
      </c>
      <c r="O48" s="5" t="str">
        <f t="shared" si="13"/>
        <v>2019Q1</v>
      </c>
      <c r="P48" s="5" t="str">
        <f>IF(AND(Calendar[[#This Row],[TransDate]]&lt;=LastDate,Calendar[[#This Row],[TransDate]]&gt;=DATE(YEAR(LastDate)-5,MONTH(LastDate),DAY(LastDate))),Calendar[[#This Row],[CalendarYearMonth]],"")</f>
        <v>2019-02</v>
      </c>
    </row>
    <row r="49" spans="1:16" ht="15" x14ac:dyDescent="0.25">
      <c r="A49" s="5" t="str">
        <f t="shared" si="10"/>
        <v>20190217</v>
      </c>
      <c r="B49" s="7">
        <f t="shared" si="14"/>
        <v>43513</v>
      </c>
      <c r="C49" s="5">
        <f t="shared" si="0"/>
        <v>1</v>
      </c>
      <c r="D49" s="5" t="str">
        <f t="shared" si="1"/>
        <v>Sunday</v>
      </c>
      <c r="E49" s="5">
        <f t="shared" si="2"/>
        <v>17</v>
      </c>
      <c r="F49" s="8">
        <f t="shared" si="3"/>
        <v>48</v>
      </c>
      <c r="G49" s="5" t="str">
        <f t="shared" si="11"/>
        <v>Weekday</v>
      </c>
      <c r="H49" s="5">
        <f t="shared" si="4"/>
        <v>8</v>
      </c>
      <c r="I49" s="5" t="str">
        <f t="shared" si="5"/>
        <v>February</v>
      </c>
      <c r="J49" s="5">
        <f t="shared" si="6"/>
        <v>2</v>
      </c>
      <c r="K49" s="7" t="str">
        <f t="shared" si="7"/>
        <v>N</v>
      </c>
      <c r="L49" s="5">
        <f t="shared" si="12"/>
        <v>1</v>
      </c>
      <c r="M49" s="5">
        <f t="shared" si="8"/>
        <v>2019</v>
      </c>
      <c r="N49" s="5" t="str">
        <f t="shared" si="9"/>
        <v>2019-02</v>
      </c>
      <c r="O49" s="5" t="str">
        <f t="shared" si="13"/>
        <v>2019Q1</v>
      </c>
      <c r="P49" s="5" t="str">
        <f>IF(AND(Calendar[[#This Row],[TransDate]]&lt;=LastDate,Calendar[[#This Row],[TransDate]]&gt;=DATE(YEAR(LastDate)-5,MONTH(LastDate),DAY(LastDate))),Calendar[[#This Row],[CalendarYearMonth]],"")</f>
        <v>2019-02</v>
      </c>
    </row>
    <row r="50" spans="1:16" ht="15" x14ac:dyDescent="0.25">
      <c r="A50" s="5" t="str">
        <f t="shared" si="10"/>
        <v>20190218</v>
      </c>
      <c r="B50" s="7">
        <f t="shared" si="14"/>
        <v>43514</v>
      </c>
      <c r="C50" s="5">
        <f t="shared" si="0"/>
        <v>2</v>
      </c>
      <c r="D50" s="5" t="str">
        <f t="shared" si="1"/>
        <v>Monday</v>
      </c>
      <c r="E50" s="5">
        <f t="shared" si="2"/>
        <v>18</v>
      </c>
      <c r="F50" s="8">
        <f t="shared" si="3"/>
        <v>49</v>
      </c>
      <c r="G50" s="5" t="str">
        <f t="shared" si="11"/>
        <v>Weekday</v>
      </c>
      <c r="H50" s="5">
        <f t="shared" si="4"/>
        <v>8</v>
      </c>
      <c r="I50" s="5" t="str">
        <f t="shared" si="5"/>
        <v>February</v>
      </c>
      <c r="J50" s="5">
        <f t="shared" si="6"/>
        <v>2</v>
      </c>
      <c r="K50" s="7" t="str">
        <f t="shared" si="7"/>
        <v>N</v>
      </c>
      <c r="L50" s="5">
        <f t="shared" si="12"/>
        <v>1</v>
      </c>
      <c r="M50" s="5">
        <f t="shared" si="8"/>
        <v>2019</v>
      </c>
      <c r="N50" s="5" t="str">
        <f t="shared" si="9"/>
        <v>2019-02</v>
      </c>
      <c r="O50" s="5" t="str">
        <f t="shared" si="13"/>
        <v>2019Q1</v>
      </c>
      <c r="P50" s="5" t="str">
        <f>IF(AND(Calendar[[#This Row],[TransDate]]&lt;=LastDate,Calendar[[#This Row],[TransDate]]&gt;=DATE(YEAR(LastDate)-5,MONTH(LastDate),DAY(LastDate))),Calendar[[#This Row],[CalendarYearMonth]],"")</f>
        <v>2019-02</v>
      </c>
    </row>
    <row r="51" spans="1:16" ht="15" x14ac:dyDescent="0.25">
      <c r="A51" s="5" t="str">
        <f t="shared" si="10"/>
        <v>20190219</v>
      </c>
      <c r="B51" s="7">
        <f t="shared" si="14"/>
        <v>43515</v>
      </c>
      <c r="C51" s="5">
        <f t="shared" si="0"/>
        <v>3</v>
      </c>
      <c r="D51" s="5" t="str">
        <f t="shared" si="1"/>
        <v>Tuesday</v>
      </c>
      <c r="E51" s="5">
        <f t="shared" si="2"/>
        <v>19</v>
      </c>
      <c r="F51" s="8">
        <f t="shared" si="3"/>
        <v>50</v>
      </c>
      <c r="G51" s="5" t="str">
        <f t="shared" si="11"/>
        <v>Weekday</v>
      </c>
      <c r="H51" s="5">
        <f t="shared" si="4"/>
        <v>8</v>
      </c>
      <c r="I51" s="5" t="str">
        <f t="shared" si="5"/>
        <v>February</v>
      </c>
      <c r="J51" s="5">
        <f t="shared" si="6"/>
        <v>2</v>
      </c>
      <c r="K51" s="7" t="str">
        <f t="shared" si="7"/>
        <v>N</v>
      </c>
      <c r="L51" s="5">
        <f t="shared" si="12"/>
        <v>1</v>
      </c>
      <c r="M51" s="5">
        <f t="shared" si="8"/>
        <v>2019</v>
      </c>
      <c r="N51" s="5" t="str">
        <f t="shared" si="9"/>
        <v>2019-02</v>
      </c>
      <c r="O51" s="5" t="str">
        <f t="shared" si="13"/>
        <v>2019Q1</v>
      </c>
      <c r="P51" s="5" t="str">
        <f>IF(AND(Calendar[[#This Row],[TransDate]]&lt;=LastDate,Calendar[[#This Row],[TransDate]]&gt;=DATE(YEAR(LastDate)-5,MONTH(LastDate),DAY(LastDate))),Calendar[[#This Row],[CalendarYearMonth]],"")</f>
        <v>2019-02</v>
      </c>
    </row>
    <row r="52" spans="1:16" ht="15" x14ac:dyDescent="0.25">
      <c r="A52" s="5" t="str">
        <f t="shared" si="10"/>
        <v>20190220</v>
      </c>
      <c r="B52" s="7">
        <f t="shared" si="14"/>
        <v>43516</v>
      </c>
      <c r="C52" s="5">
        <f t="shared" si="0"/>
        <v>4</v>
      </c>
      <c r="D52" s="5" t="str">
        <f t="shared" si="1"/>
        <v>Wednesday</v>
      </c>
      <c r="E52" s="5">
        <f t="shared" si="2"/>
        <v>20</v>
      </c>
      <c r="F52" s="8">
        <f t="shared" si="3"/>
        <v>51</v>
      </c>
      <c r="G52" s="5" t="str">
        <f t="shared" si="11"/>
        <v>Weekday</v>
      </c>
      <c r="H52" s="5">
        <f t="shared" si="4"/>
        <v>8</v>
      </c>
      <c r="I52" s="5" t="str">
        <f t="shared" si="5"/>
        <v>February</v>
      </c>
      <c r="J52" s="5">
        <f t="shared" si="6"/>
        <v>2</v>
      </c>
      <c r="K52" s="7" t="str">
        <f t="shared" si="7"/>
        <v>N</v>
      </c>
      <c r="L52" s="5">
        <f t="shared" si="12"/>
        <v>1</v>
      </c>
      <c r="M52" s="5">
        <f t="shared" si="8"/>
        <v>2019</v>
      </c>
      <c r="N52" s="5" t="str">
        <f t="shared" si="9"/>
        <v>2019-02</v>
      </c>
      <c r="O52" s="5" t="str">
        <f t="shared" si="13"/>
        <v>2019Q1</v>
      </c>
      <c r="P52" s="5" t="str">
        <f>IF(AND(Calendar[[#This Row],[TransDate]]&lt;=LastDate,Calendar[[#This Row],[TransDate]]&gt;=DATE(YEAR(LastDate)-5,MONTH(LastDate),DAY(LastDate))),Calendar[[#This Row],[CalendarYearMonth]],"")</f>
        <v>2019-02</v>
      </c>
    </row>
    <row r="53" spans="1:16" ht="15" x14ac:dyDescent="0.25">
      <c r="A53" s="5" t="str">
        <f t="shared" si="10"/>
        <v>20190221</v>
      </c>
      <c r="B53" s="7">
        <f t="shared" si="14"/>
        <v>43517</v>
      </c>
      <c r="C53" s="5">
        <f t="shared" si="0"/>
        <v>5</v>
      </c>
      <c r="D53" s="5" t="str">
        <f t="shared" si="1"/>
        <v>Thursday</v>
      </c>
      <c r="E53" s="5">
        <f t="shared" si="2"/>
        <v>21</v>
      </c>
      <c r="F53" s="8">
        <f t="shared" si="3"/>
        <v>52</v>
      </c>
      <c r="G53" s="5" t="str">
        <f t="shared" si="11"/>
        <v>Weekday</v>
      </c>
      <c r="H53" s="5">
        <f t="shared" si="4"/>
        <v>8</v>
      </c>
      <c r="I53" s="5" t="str">
        <f t="shared" si="5"/>
        <v>February</v>
      </c>
      <c r="J53" s="5">
        <f t="shared" si="6"/>
        <v>2</v>
      </c>
      <c r="K53" s="7" t="str">
        <f t="shared" si="7"/>
        <v>N</v>
      </c>
      <c r="L53" s="5">
        <f t="shared" si="12"/>
        <v>1</v>
      </c>
      <c r="M53" s="5">
        <f t="shared" si="8"/>
        <v>2019</v>
      </c>
      <c r="N53" s="5" t="str">
        <f t="shared" si="9"/>
        <v>2019-02</v>
      </c>
      <c r="O53" s="5" t="str">
        <f t="shared" si="13"/>
        <v>2019Q1</v>
      </c>
      <c r="P53" s="5" t="str">
        <f>IF(AND(Calendar[[#This Row],[TransDate]]&lt;=LastDate,Calendar[[#This Row],[TransDate]]&gt;=DATE(YEAR(LastDate)-5,MONTH(LastDate),DAY(LastDate))),Calendar[[#This Row],[CalendarYearMonth]],"")</f>
        <v>2019-02</v>
      </c>
    </row>
    <row r="54" spans="1:16" ht="15" x14ac:dyDescent="0.25">
      <c r="A54" s="5" t="str">
        <f t="shared" si="10"/>
        <v>20190222</v>
      </c>
      <c r="B54" s="7">
        <f t="shared" si="14"/>
        <v>43518</v>
      </c>
      <c r="C54" s="5">
        <f t="shared" si="0"/>
        <v>6</v>
      </c>
      <c r="D54" s="5" t="str">
        <f t="shared" si="1"/>
        <v>Friday</v>
      </c>
      <c r="E54" s="5">
        <f t="shared" si="2"/>
        <v>22</v>
      </c>
      <c r="F54" s="8">
        <f t="shared" si="3"/>
        <v>53</v>
      </c>
      <c r="G54" s="5" t="str">
        <f t="shared" si="11"/>
        <v>Weekend</v>
      </c>
      <c r="H54" s="5">
        <f t="shared" si="4"/>
        <v>8</v>
      </c>
      <c r="I54" s="5" t="str">
        <f t="shared" si="5"/>
        <v>February</v>
      </c>
      <c r="J54" s="5">
        <f t="shared" si="6"/>
        <v>2</v>
      </c>
      <c r="K54" s="7" t="str">
        <f t="shared" si="7"/>
        <v>N</v>
      </c>
      <c r="L54" s="5">
        <f t="shared" si="12"/>
        <v>1</v>
      </c>
      <c r="M54" s="5">
        <f t="shared" si="8"/>
        <v>2019</v>
      </c>
      <c r="N54" s="5" t="str">
        <f t="shared" si="9"/>
        <v>2019-02</v>
      </c>
      <c r="O54" s="5" t="str">
        <f t="shared" si="13"/>
        <v>2019Q1</v>
      </c>
      <c r="P54" s="5" t="str">
        <f>IF(AND(Calendar[[#This Row],[TransDate]]&lt;=LastDate,Calendar[[#This Row],[TransDate]]&gt;=DATE(YEAR(LastDate)-5,MONTH(LastDate),DAY(LastDate))),Calendar[[#This Row],[CalendarYearMonth]],"")</f>
        <v>2019-02</v>
      </c>
    </row>
    <row r="55" spans="1:16" ht="15" x14ac:dyDescent="0.25">
      <c r="A55" s="5" t="str">
        <f t="shared" si="10"/>
        <v>20190223</v>
      </c>
      <c r="B55" s="7">
        <f t="shared" si="14"/>
        <v>43519</v>
      </c>
      <c r="C55" s="5">
        <f t="shared" si="0"/>
        <v>7</v>
      </c>
      <c r="D55" s="5" t="str">
        <f t="shared" si="1"/>
        <v>Saturday</v>
      </c>
      <c r="E55" s="5">
        <f t="shared" si="2"/>
        <v>23</v>
      </c>
      <c r="F55" s="8">
        <f t="shared" si="3"/>
        <v>54</v>
      </c>
      <c r="G55" s="5" t="str">
        <f t="shared" si="11"/>
        <v>Weekend</v>
      </c>
      <c r="H55" s="5">
        <f t="shared" si="4"/>
        <v>8</v>
      </c>
      <c r="I55" s="5" t="str">
        <f t="shared" si="5"/>
        <v>February</v>
      </c>
      <c r="J55" s="5">
        <f t="shared" si="6"/>
        <v>2</v>
      </c>
      <c r="K55" s="7" t="str">
        <f t="shared" si="7"/>
        <v>N</v>
      </c>
      <c r="L55" s="5">
        <f t="shared" si="12"/>
        <v>1</v>
      </c>
      <c r="M55" s="5">
        <f t="shared" si="8"/>
        <v>2019</v>
      </c>
      <c r="N55" s="5" t="str">
        <f t="shared" si="9"/>
        <v>2019-02</v>
      </c>
      <c r="O55" s="5" t="str">
        <f t="shared" si="13"/>
        <v>2019Q1</v>
      </c>
      <c r="P55" s="5" t="str">
        <f>IF(AND(Calendar[[#This Row],[TransDate]]&lt;=LastDate,Calendar[[#This Row],[TransDate]]&gt;=DATE(YEAR(LastDate)-5,MONTH(LastDate),DAY(LastDate))),Calendar[[#This Row],[CalendarYearMonth]],"")</f>
        <v>2019-02</v>
      </c>
    </row>
    <row r="56" spans="1:16" ht="15" x14ac:dyDescent="0.25">
      <c r="A56" s="5" t="str">
        <f t="shared" si="10"/>
        <v>20190224</v>
      </c>
      <c r="B56" s="7">
        <f t="shared" si="14"/>
        <v>43520</v>
      </c>
      <c r="C56" s="5">
        <f t="shared" si="0"/>
        <v>1</v>
      </c>
      <c r="D56" s="5" t="str">
        <f t="shared" si="1"/>
        <v>Sunday</v>
      </c>
      <c r="E56" s="5">
        <f t="shared" si="2"/>
        <v>24</v>
      </c>
      <c r="F56" s="8">
        <f t="shared" si="3"/>
        <v>55</v>
      </c>
      <c r="G56" s="5" t="str">
        <f t="shared" si="11"/>
        <v>Weekday</v>
      </c>
      <c r="H56" s="5">
        <f t="shared" si="4"/>
        <v>9</v>
      </c>
      <c r="I56" s="5" t="str">
        <f t="shared" si="5"/>
        <v>February</v>
      </c>
      <c r="J56" s="5">
        <f t="shared" si="6"/>
        <v>2</v>
      </c>
      <c r="K56" s="7" t="str">
        <f t="shared" si="7"/>
        <v>N</v>
      </c>
      <c r="L56" s="5">
        <f t="shared" si="12"/>
        <v>1</v>
      </c>
      <c r="M56" s="5">
        <f t="shared" si="8"/>
        <v>2019</v>
      </c>
      <c r="N56" s="5" t="str">
        <f t="shared" si="9"/>
        <v>2019-02</v>
      </c>
      <c r="O56" s="5" t="str">
        <f t="shared" si="13"/>
        <v>2019Q1</v>
      </c>
      <c r="P56" s="5" t="str">
        <f>IF(AND(Calendar[[#This Row],[TransDate]]&lt;=LastDate,Calendar[[#This Row],[TransDate]]&gt;=DATE(YEAR(LastDate)-5,MONTH(LastDate),DAY(LastDate))),Calendar[[#This Row],[CalendarYearMonth]],"")</f>
        <v>2019-02</v>
      </c>
    </row>
    <row r="57" spans="1:16" ht="15" x14ac:dyDescent="0.25">
      <c r="A57" s="5" t="str">
        <f t="shared" si="10"/>
        <v>20190225</v>
      </c>
      <c r="B57" s="7">
        <f t="shared" si="14"/>
        <v>43521</v>
      </c>
      <c r="C57" s="5">
        <f t="shared" si="0"/>
        <v>2</v>
      </c>
      <c r="D57" s="5" t="str">
        <f t="shared" si="1"/>
        <v>Monday</v>
      </c>
      <c r="E57" s="5">
        <f t="shared" si="2"/>
        <v>25</v>
      </c>
      <c r="F57" s="8">
        <f t="shared" si="3"/>
        <v>56</v>
      </c>
      <c r="G57" s="5" t="str">
        <f t="shared" si="11"/>
        <v>Weekday</v>
      </c>
      <c r="H57" s="5">
        <f t="shared" si="4"/>
        <v>9</v>
      </c>
      <c r="I57" s="5" t="str">
        <f t="shared" si="5"/>
        <v>February</v>
      </c>
      <c r="J57" s="5">
        <f t="shared" si="6"/>
        <v>2</v>
      </c>
      <c r="K57" s="7" t="str">
        <f t="shared" si="7"/>
        <v>N</v>
      </c>
      <c r="L57" s="5">
        <f t="shared" si="12"/>
        <v>1</v>
      </c>
      <c r="M57" s="5">
        <f t="shared" si="8"/>
        <v>2019</v>
      </c>
      <c r="N57" s="5" t="str">
        <f t="shared" si="9"/>
        <v>2019-02</v>
      </c>
      <c r="O57" s="5" t="str">
        <f t="shared" si="13"/>
        <v>2019Q1</v>
      </c>
      <c r="P57" s="5" t="str">
        <f>IF(AND(Calendar[[#This Row],[TransDate]]&lt;=LastDate,Calendar[[#This Row],[TransDate]]&gt;=DATE(YEAR(LastDate)-5,MONTH(LastDate),DAY(LastDate))),Calendar[[#This Row],[CalendarYearMonth]],"")</f>
        <v>2019-02</v>
      </c>
    </row>
    <row r="58" spans="1:16" ht="15" x14ac:dyDescent="0.25">
      <c r="A58" s="5" t="str">
        <f t="shared" si="10"/>
        <v>20190226</v>
      </c>
      <c r="B58" s="7">
        <f t="shared" si="14"/>
        <v>43522</v>
      </c>
      <c r="C58" s="5">
        <f t="shared" si="0"/>
        <v>3</v>
      </c>
      <c r="D58" s="5" t="str">
        <f t="shared" si="1"/>
        <v>Tuesday</v>
      </c>
      <c r="E58" s="5">
        <f t="shared" si="2"/>
        <v>26</v>
      </c>
      <c r="F58" s="8">
        <f t="shared" si="3"/>
        <v>57</v>
      </c>
      <c r="G58" s="5" t="str">
        <f t="shared" si="11"/>
        <v>Weekday</v>
      </c>
      <c r="H58" s="5">
        <f t="shared" si="4"/>
        <v>9</v>
      </c>
      <c r="I58" s="5" t="str">
        <f t="shared" si="5"/>
        <v>February</v>
      </c>
      <c r="J58" s="5">
        <f t="shared" si="6"/>
        <v>2</v>
      </c>
      <c r="K58" s="7" t="str">
        <f t="shared" si="7"/>
        <v>N</v>
      </c>
      <c r="L58" s="5">
        <f t="shared" si="12"/>
        <v>1</v>
      </c>
      <c r="M58" s="5">
        <f t="shared" si="8"/>
        <v>2019</v>
      </c>
      <c r="N58" s="5" t="str">
        <f t="shared" si="9"/>
        <v>2019-02</v>
      </c>
      <c r="O58" s="5" t="str">
        <f t="shared" si="13"/>
        <v>2019Q1</v>
      </c>
      <c r="P58" s="5" t="str">
        <f>IF(AND(Calendar[[#This Row],[TransDate]]&lt;=LastDate,Calendar[[#This Row],[TransDate]]&gt;=DATE(YEAR(LastDate)-5,MONTH(LastDate),DAY(LastDate))),Calendar[[#This Row],[CalendarYearMonth]],"")</f>
        <v>2019-02</v>
      </c>
    </row>
    <row r="59" spans="1:16" ht="15" x14ac:dyDescent="0.25">
      <c r="A59" s="5" t="str">
        <f t="shared" si="10"/>
        <v>20190227</v>
      </c>
      <c r="B59" s="7">
        <f t="shared" si="14"/>
        <v>43523</v>
      </c>
      <c r="C59" s="5">
        <f t="shared" si="0"/>
        <v>4</v>
      </c>
      <c r="D59" s="5" t="str">
        <f t="shared" si="1"/>
        <v>Wednesday</v>
      </c>
      <c r="E59" s="5">
        <f t="shared" si="2"/>
        <v>27</v>
      </c>
      <c r="F59" s="8">
        <f t="shared" si="3"/>
        <v>58</v>
      </c>
      <c r="G59" s="5" t="str">
        <f t="shared" si="11"/>
        <v>Weekday</v>
      </c>
      <c r="H59" s="5">
        <f t="shared" si="4"/>
        <v>9</v>
      </c>
      <c r="I59" s="5" t="str">
        <f t="shared" si="5"/>
        <v>February</v>
      </c>
      <c r="J59" s="5">
        <f t="shared" si="6"/>
        <v>2</v>
      </c>
      <c r="K59" s="7" t="str">
        <f t="shared" si="7"/>
        <v>N</v>
      </c>
      <c r="L59" s="5">
        <f t="shared" si="12"/>
        <v>1</v>
      </c>
      <c r="M59" s="5">
        <f t="shared" si="8"/>
        <v>2019</v>
      </c>
      <c r="N59" s="5" t="str">
        <f t="shared" si="9"/>
        <v>2019-02</v>
      </c>
      <c r="O59" s="5" t="str">
        <f t="shared" si="13"/>
        <v>2019Q1</v>
      </c>
      <c r="P59" s="5" t="str">
        <f>IF(AND(Calendar[[#This Row],[TransDate]]&lt;=LastDate,Calendar[[#This Row],[TransDate]]&gt;=DATE(YEAR(LastDate)-5,MONTH(LastDate),DAY(LastDate))),Calendar[[#This Row],[CalendarYearMonth]],"")</f>
        <v>2019-02</v>
      </c>
    </row>
    <row r="60" spans="1:16" ht="15" x14ac:dyDescent="0.25">
      <c r="A60" s="5" t="str">
        <f t="shared" si="10"/>
        <v>20190228</v>
      </c>
      <c r="B60" s="7">
        <f t="shared" si="14"/>
        <v>43524</v>
      </c>
      <c r="C60" s="5">
        <f t="shared" si="0"/>
        <v>5</v>
      </c>
      <c r="D60" s="5" t="str">
        <f t="shared" si="1"/>
        <v>Thursday</v>
      </c>
      <c r="E60" s="5">
        <f t="shared" si="2"/>
        <v>28</v>
      </c>
      <c r="F60" s="8">
        <f t="shared" si="3"/>
        <v>59</v>
      </c>
      <c r="G60" s="5" t="str">
        <f t="shared" si="11"/>
        <v>Weekday</v>
      </c>
      <c r="H60" s="5">
        <f t="shared" si="4"/>
        <v>9</v>
      </c>
      <c r="I60" s="5" t="str">
        <f t="shared" si="5"/>
        <v>February</v>
      </c>
      <c r="J60" s="5">
        <f t="shared" si="6"/>
        <v>2</v>
      </c>
      <c r="K60" s="7" t="str">
        <f t="shared" si="7"/>
        <v>Y</v>
      </c>
      <c r="L60" s="5">
        <f t="shared" si="12"/>
        <v>1</v>
      </c>
      <c r="M60" s="5">
        <f t="shared" si="8"/>
        <v>2019</v>
      </c>
      <c r="N60" s="5" t="str">
        <f t="shared" si="9"/>
        <v>2019-02</v>
      </c>
      <c r="O60" s="5" t="str">
        <f t="shared" si="13"/>
        <v>2019Q1</v>
      </c>
      <c r="P60" s="5" t="str">
        <f>IF(AND(Calendar[[#This Row],[TransDate]]&lt;=LastDate,Calendar[[#This Row],[TransDate]]&gt;=DATE(YEAR(LastDate)-5,MONTH(LastDate),DAY(LastDate))),Calendar[[#This Row],[CalendarYearMonth]],"")</f>
        <v>2019-02</v>
      </c>
    </row>
    <row r="61" spans="1:16" ht="15" x14ac:dyDescent="0.25">
      <c r="A61" s="5" t="str">
        <f t="shared" si="10"/>
        <v>20190301</v>
      </c>
      <c r="B61" s="7">
        <f t="shared" si="14"/>
        <v>43525</v>
      </c>
      <c r="C61" s="5">
        <f t="shared" si="0"/>
        <v>6</v>
      </c>
      <c r="D61" s="5" t="str">
        <f t="shared" si="1"/>
        <v>Friday</v>
      </c>
      <c r="E61" s="5">
        <f t="shared" si="2"/>
        <v>1</v>
      </c>
      <c r="F61" s="8">
        <f t="shared" si="3"/>
        <v>60</v>
      </c>
      <c r="G61" s="5" t="str">
        <f t="shared" si="11"/>
        <v>Weekend</v>
      </c>
      <c r="H61" s="5">
        <f t="shared" si="4"/>
        <v>9</v>
      </c>
      <c r="I61" s="5" t="str">
        <f t="shared" si="5"/>
        <v>March</v>
      </c>
      <c r="J61" s="5">
        <f t="shared" si="6"/>
        <v>3</v>
      </c>
      <c r="K61" s="7" t="str">
        <f t="shared" si="7"/>
        <v>N</v>
      </c>
      <c r="L61" s="5">
        <f t="shared" si="12"/>
        <v>1</v>
      </c>
      <c r="M61" s="5">
        <f t="shared" si="8"/>
        <v>2019</v>
      </c>
      <c r="N61" s="5" t="str">
        <f t="shared" si="9"/>
        <v>2019-03</v>
      </c>
      <c r="O61" s="5" t="str">
        <f t="shared" si="13"/>
        <v>2019Q1</v>
      </c>
      <c r="P61" s="5" t="str">
        <f>IF(AND(Calendar[[#This Row],[TransDate]]&lt;=LastDate,Calendar[[#This Row],[TransDate]]&gt;=DATE(YEAR(LastDate)-5,MONTH(LastDate),DAY(LastDate))),Calendar[[#This Row],[CalendarYearMonth]],"")</f>
        <v>2019-03</v>
      </c>
    </row>
    <row r="62" spans="1:16" ht="15" x14ac:dyDescent="0.25">
      <c r="A62" s="5" t="str">
        <f t="shared" si="10"/>
        <v>20190302</v>
      </c>
      <c r="B62" s="7">
        <f t="shared" si="14"/>
        <v>43526</v>
      </c>
      <c r="C62" s="5">
        <f t="shared" si="0"/>
        <v>7</v>
      </c>
      <c r="D62" s="5" t="str">
        <f t="shared" si="1"/>
        <v>Saturday</v>
      </c>
      <c r="E62" s="5">
        <f t="shared" si="2"/>
        <v>2</v>
      </c>
      <c r="F62" s="8">
        <f t="shared" si="3"/>
        <v>61</v>
      </c>
      <c r="G62" s="5" t="str">
        <f t="shared" si="11"/>
        <v>Weekend</v>
      </c>
      <c r="H62" s="5">
        <f t="shared" si="4"/>
        <v>9</v>
      </c>
      <c r="I62" s="5" t="str">
        <f t="shared" si="5"/>
        <v>March</v>
      </c>
      <c r="J62" s="5">
        <f t="shared" si="6"/>
        <v>3</v>
      </c>
      <c r="K62" s="7" t="str">
        <f t="shared" si="7"/>
        <v>N</v>
      </c>
      <c r="L62" s="5">
        <f t="shared" si="12"/>
        <v>1</v>
      </c>
      <c r="M62" s="5">
        <f t="shared" si="8"/>
        <v>2019</v>
      </c>
      <c r="N62" s="5" t="str">
        <f t="shared" si="9"/>
        <v>2019-03</v>
      </c>
      <c r="O62" s="5" t="str">
        <f t="shared" si="13"/>
        <v>2019Q1</v>
      </c>
      <c r="P62" s="5" t="str">
        <f>IF(AND(Calendar[[#This Row],[TransDate]]&lt;=LastDate,Calendar[[#This Row],[TransDate]]&gt;=DATE(YEAR(LastDate)-5,MONTH(LastDate),DAY(LastDate))),Calendar[[#This Row],[CalendarYearMonth]],"")</f>
        <v>2019-03</v>
      </c>
    </row>
    <row r="63" spans="1:16" ht="15" x14ac:dyDescent="0.25">
      <c r="A63" s="5" t="str">
        <f t="shared" si="10"/>
        <v>20190303</v>
      </c>
      <c r="B63" s="7">
        <f t="shared" si="14"/>
        <v>43527</v>
      </c>
      <c r="C63" s="5">
        <f t="shared" si="0"/>
        <v>1</v>
      </c>
      <c r="D63" s="5" t="str">
        <f t="shared" si="1"/>
        <v>Sunday</v>
      </c>
      <c r="E63" s="5">
        <f t="shared" si="2"/>
        <v>3</v>
      </c>
      <c r="F63" s="8">
        <f t="shared" si="3"/>
        <v>62</v>
      </c>
      <c r="G63" s="5" t="str">
        <f t="shared" si="11"/>
        <v>Weekday</v>
      </c>
      <c r="H63" s="5">
        <f t="shared" si="4"/>
        <v>10</v>
      </c>
      <c r="I63" s="5" t="str">
        <f t="shared" si="5"/>
        <v>March</v>
      </c>
      <c r="J63" s="5">
        <f t="shared" si="6"/>
        <v>3</v>
      </c>
      <c r="K63" s="7" t="str">
        <f t="shared" si="7"/>
        <v>N</v>
      </c>
      <c r="L63" s="5">
        <f t="shared" si="12"/>
        <v>1</v>
      </c>
      <c r="M63" s="5">
        <f t="shared" si="8"/>
        <v>2019</v>
      </c>
      <c r="N63" s="5" t="str">
        <f t="shared" si="9"/>
        <v>2019-03</v>
      </c>
      <c r="O63" s="5" t="str">
        <f t="shared" si="13"/>
        <v>2019Q1</v>
      </c>
      <c r="P63" s="5" t="str">
        <f>IF(AND(Calendar[[#This Row],[TransDate]]&lt;=LastDate,Calendar[[#This Row],[TransDate]]&gt;=DATE(YEAR(LastDate)-5,MONTH(LastDate),DAY(LastDate))),Calendar[[#This Row],[CalendarYearMonth]],"")</f>
        <v>2019-03</v>
      </c>
    </row>
    <row r="64" spans="1:16" ht="15" x14ac:dyDescent="0.25">
      <c r="A64" s="5" t="str">
        <f t="shared" si="10"/>
        <v>20190304</v>
      </c>
      <c r="B64" s="7">
        <f t="shared" si="14"/>
        <v>43528</v>
      </c>
      <c r="C64" s="5">
        <f t="shared" si="0"/>
        <v>2</v>
      </c>
      <c r="D64" s="5" t="str">
        <f t="shared" si="1"/>
        <v>Monday</v>
      </c>
      <c r="E64" s="5">
        <f t="shared" si="2"/>
        <v>4</v>
      </c>
      <c r="F64" s="8">
        <f t="shared" si="3"/>
        <v>63</v>
      </c>
      <c r="G64" s="5" t="str">
        <f t="shared" si="11"/>
        <v>Weekday</v>
      </c>
      <c r="H64" s="5">
        <f t="shared" si="4"/>
        <v>10</v>
      </c>
      <c r="I64" s="5" t="str">
        <f t="shared" si="5"/>
        <v>March</v>
      </c>
      <c r="J64" s="5">
        <f t="shared" si="6"/>
        <v>3</v>
      </c>
      <c r="K64" s="7" t="str">
        <f t="shared" si="7"/>
        <v>N</v>
      </c>
      <c r="L64" s="5">
        <f t="shared" si="12"/>
        <v>1</v>
      </c>
      <c r="M64" s="5">
        <f t="shared" si="8"/>
        <v>2019</v>
      </c>
      <c r="N64" s="5" t="str">
        <f t="shared" si="9"/>
        <v>2019-03</v>
      </c>
      <c r="O64" s="5" t="str">
        <f t="shared" si="13"/>
        <v>2019Q1</v>
      </c>
      <c r="P64" s="5" t="str">
        <f>IF(AND(Calendar[[#This Row],[TransDate]]&lt;=LastDate,Calendar[[#This Row],[TransDate]]&gt;=DATE(YEAR(LastDate)-5,MONTH(LastDate),DAY(LastDate))),Calendar[[#This Row],[CalendarYearMonth]],"")</f>
        <v>2019-03</v>
      </c>
    </row>
    <row r="65" spans="1:16" ht="15" x14ac:dyDescent="0.25">
      <c r="A65" s="5" t="str">
        <f t="shared" si="10"/>
        <v>20190305</v>
      </c>
      <c r="B65" s="7">
        <f t="shared" si="14"/>
        <v>43529</v>
      </c>
      <c r="C65" s="5">
        <f t="shared" si="0"/>
        <v>3</v>
      </c>
      <c r="D65" s="5" t="str">
        <f t="shared" si="1"/>
        <v>Tuesday</v>
      </c>
      <c r="E65" s="5">
        <f t="shared" si="2"/>
        <v>5</v>
      </c>
      <c r="F65" s="8">
        <f t="shared" si="3"/>
        <v>64</v>
      </c>
      <c r="G65" s="5" t="str">
        <f t="shared" si="11"/>
        <v>Weekday</v>
      </c>
      <c r="H65" s="5">
        <f t="shared" si="4"/>
        <v>10</v>
      </c>
      <c r="I65" s="5" t="str">
        <f t="shared" si="5"/>
        <v>March</v>
      </c>
      <c r="J65" s="5">
        <f t="shared" si="6"/>
        <v>3</v>
      </c>
      <c r="K65" s="7" t="str">
        <f t="shared" si="7"/>
        <v>N</v>
      </c>
      <c r="L65" s="5">
        <f t="shared" si="12"/>
        <v>1</v>
      </c>
      <c r="M65" s="5">
        <f t="shared" si="8"/>
        <v>2019</v>
      </c>
      <c r="N65" s="5" t="str">
        <f t="shared" si="9"/>
        <v>2019-03</v>
      </c>
      <c r="O65" s="5" t="str">
        <f t="shared" si="13"/>
        <v>2019Q1</v>
      </c>
      <c r="P65" s="5" t="str">
        <f>IF(AND(Calendar[[#This Row],[TransDate]]&lt;=LastDate,Calendar[[#This Row],[TransDate]]&gt;=DATE(YEAR(LastDate)-5,MONTH(LastDate),DAY(LastDate))),Calendar[[#This Row],[CalendarYearMonth]],"")</f>
        <v>2019-03</v>
      </c>
    </row>
    <row r="66" spans="1:16" ht="15" x14ac:dyDescent="0.25">
      <c r="A66" s="5" t="str">
        <f t="shared" si="10"/>
        <v>20190306</v>
      </c>
      <c r="B66" s="7">
        <f t="shared" si="14"/>
        <v>43530</v>
      </c>
      <c r="C66" s="5">
        <f t="shared" ref="C66:C129" si="15">WEEKDAY(B66)</f>
        <v>4</v>
      </c>
      <c r="D66" s="5" t="str">
        <f t="shared" ref="D66:D129" si="16">TEXT(B66, "dddd")</f>
        <v>Wednesday</v>
      </c>
      <c r="E66" s="5">
        <f t="shared" ref="E66:E129" si="17">DAY(B66)</f>
        <v>6</v>
      </c>
      <c r="F66" s="8">
        <f t="shared" ref="F66:F129" si="18">B66-DATEVALUE("1/1/"&amp;YEAR(B66))+1</f>
        <v>65</v>
      </c>
      <c r="G66" s="5" t="str">
        <f t="shared" si="11"/>
        <v>Weekday</v>
      </c>
      <c r="H66" s="5">
        <f t="shared" ref="H66:H129" si="19">WEEKNUM(B66,1)</f>
        <v>10</v>
      </c>
      <c r="I66" s="5" t="str">
        <f t="shared" ref="I66:I129" si="20">TEXT(B66,"Mmmm")</f>
        <v>March</v>
      </c>
      <c r="J66" s="5">
        <f t="shared" ref="J66:J129" si="21">MONTH(B66)</f>
        <v>3</v>
      </c>
      <c r="K66" s="7" t="str">
        <f t="shared" ref="K66:K129" si="22">IF(B66=EOMONTH(B66,0),"Y","N")</f>
        <v>N</v>
      </c>
      <c r="L66" s="5">
        <f t="shared" si="12"/>
        <v>1</v>
      </c>
      <c r="M66" s="5">
        <f t="shared" ref="M66:M129" si="23">YEAR(B66)</f>
        <v>2019</v>
      </c>
      <c r="N66" s="5" t="str">
        <f t="shared" ref="N66:N129" si="24">M66&amp;"-"&amp;IF(J66&lt;10,"0","")&amp;J66</f>
        <v>2019-03</v>
      </c>
      <c r="O66" s="5" t="str">
        <f t="shared" si="13"/>
        <v>2019Q1</v>
      </c>
      <c r="P66" s="5" t="str">
        <f>IF(AND(Calendar[[#This Row],[TransDate]]&lt;=LastDate,Calendar[[#This Row],[TransDate]]&gt;=DATE(YEAR(LastDate)-5,MONTH(LastDate),DAY(LastDate))),Calendar[[#This Row],[CalendarYearMonth]],"")</f>
        <v>2019-03</v>
      </c>
    </row>
    <row r="67" spans="1:16" ht="15" x14ac:dyDescent="0.25">
      <c r="A67" s="5" t="str">
        <f t="shared" ref="A67:A130" si="25">TEXT(B67,"yyyymmdd")</f>
        <v>20190307</v>
      </c>
      <c r="B67" s="7">
        <f t="shared" si="14"/>
        <v>43531</v>
      </c>
      <c r="C67" s="5">
        <f t="shared" si="15"/>
        <v>5</v>
      </c>
      <c r="D67" s="5" t="str">
        <f t="shared" si="16"/>
        <v>Thursday</v>
      </c>
      <c r="E67" s="5">
        <f t="shared" si="17"/>
        <v>7</v>
      </c>
      <c r="F67" s="8">
        <f t="shared" si="18"/>
        <v>66</v>
      </c>
      <c r="G67" s="5" t="str">
        <f t="shared" ref="G67:G130" si="26">IF(C67&lt;6,"Weekday","Weekend")</f>
        <v>Weekday</v>
      </c>
      <c r="H67" s="5">
        <f t="shared" si="19"/>
        <v>10</v>
      </c>
      <c r="I67" s="5" t="str">
        <f t="shared" si="20"/>
        <v>March</v>
      </c>
      <c r="J67" s="5">
        <f t="shared" si="21"/>
        <v>3</v>
      </c>
      <c r="K67" s="7" t="str">
        <f t="shared" si="22"/>
        <v>N</v>
      </c>
      <c r="L67" s="5">
        <f t="shared" ref="L67:L130" si="27">IF(J67&lt;4,1,IF(J67&lt;7,2,IF(J67&lt;10,3,4)))</f>
        <v>1</v>
      </c>
      <c r="M67" s="5">
        <f t="shared" si="23"/>
        <v>2019</v>
      </c>
      <c r="N67" s="5" t="str">
        <f t="shared" si="24"/>
        <v>2019-03</v>
      </c>
      <c r="O67" s="5" t="str">
        <f t="shared" ref="O67:O130" si="28">M67&amp;"Q"&amp;L67</f>
        <v>2019Q1</v>
      </c>
      <c r="P67" s="5" t="str">
        <f>IF(AND(Calendar[[#This Row],[TransDate]]&lt;=LastDate,Calendar[[#This Row],[TransDate]]&gt;=DATE(YEAR(LastDate)-5,MONTH(LastDate),DAY(LastDate))),Calendar[[#This Row],[CalendarYearMonth]],"")</f>
        <v>2019-03</v>
      </c>
    </row>
    <row r="68" spans="1:16" ht="15" x14ac:dyDescent="0.25">
      <c r="A68" s="5" t="str">
        <f t="shared" si="25"/>
        <v>20190308</v>
      </c>
      <c r="B68" s="7">
        <f t="shared" ref="B68:B131" si="29">B67+1</f>
        <v>43532</v>
      </c>
      <c r="C68" s="5">
        <f t="shared" si="15"/>
        <v>6</v>
      </c>
      <c r="D68" s="5" t="str">
        <f t="shared" si="16"/>
        <v>Friday</v>
      </c>
      <c r="E68" s="5">
        <f t="shared" si="17"/>
        <v>8</v>
      </c>
      <c r="F68" s="8">
        <f t="shared" si="18"/>
        <v>67</v>
      </c>
      <c r="G68" s="5" t="str">
        <f t="shared" si="26"/>
        <v>Weekend</v>
      </c>
      <c r="H68" s="5">
        <f t="shared" si="19"/>
        <v>10</v>
      </c>
      <c r="I68" s="5" t="str">
        <f t="shared" si="20"/>
        <v>March</v>
      </c>
      <c r="J68" s="5">
        <f t="shared" si="21"/>
        <v>3</v>
      </c>
      <c r="K68" s="7" t="str">
        <f t="shared" si="22"/>
        <v>N</v>
      </c>
      <c r="L68" s="5">
        <f t="shared" si="27"/>
        <v>1</v>
      </c>
      <c r="M68" s="5">
        <f t="shared" si="23"/>
        <v>2019</v>
      </c>
      <c r="N68" s="5" t="str">
        <f t="shared" si="24"/>
        <v>2019-03</v>
      </c>
      <c r="O68" s="5" t="str">
        <f t="shared" si="28"/>
        <v>2019Q1</v>
      </c>
      <c r="P68" s="5" t="str">
        <f>IF(AND(Calendar[[#This Row],[TransDate]]&lt;=LastDate,Calendar[[#This Row],[TransDate]]&gt;=DATE(YEAR(LastDate)-5,MONTH(LastDate),DAY(LastDate))),Calendar[[#This Row],[CalendarYearMonth]],"")</f>
        <v>2019-03</v>
      </c>
    </row>
    <row r="69" spans="1:16" ht="15" x14ac:dyDescent="0.25">
      <c r="A69" s="5" t="str">
        <f t="shared" si="25"/>
        <v>20190309</v>
      </c>
      <c r="B69" s="7">
        <f t="shared" si="29"/>
        <v>43533</v>
      </c>
      <c r="C69" s="5">
        <f t="shared" si="15"/>
        <v>7</v>
      </c>
      <c r="D69" s="5" t="str">
        <f t="shared" si="16"/>
        <v>Saturday</v>
      </c>
      <c r="E69" s="5">
        <f t="shared" si="17"/>
        <v>9</v>
      </c>
      <c r="F69" s="8">
        <f t="shared" si="18"/>
        <v>68</v>
      </c>
      <c r="G69" s="5" t="str">
        <f t="shared" si="26"/>
        <v>Weekend</v>
      </c>
      <c r="H69" s="5">
        <f t="shared" si="19"/>
        <v>10</v>
      </c>
      <c r="I69" s="5" t="str">
        <f t="shared" si="20"/>
        <v>March</v>
      </c>
      <c r="J69" s="5">
        <f t="shared" si="21"/>
        <v>3</v>
      </c>
      <c r="K69" s="7" t="str">
        <f t="shared" si="22"/>
        <v>N</v>
      </c>
      <c r="L69" s="5">
        <f t="shared" si="27"/>
        <v>1</v>
      </c>
      <c r="M69" s="5">
        <f t="shared" si="23"/>
        <v>2019</v>
      </c>
      <c r="N69" s="5" t="str">
        <f t="shared" si="24"/>
        <v>2019-03</v>
      </c>
      <c r="O69" s="5" t="str">
        <f t="shared" si="28"/>
        <v>2019Q1</v>
      </c>
      <c r="P69" s="5" t="str">
        <f>IF(AND(Calendar[[#This Row],[TransDate]]&lt;=LastDate,Calendar[[#This Row],[TransDate]]&gt;=DATE(YEAR(LastDate)-5,MONTH(LastDate),DAY(LastDate))),Calendar[[#This Row],[CalendarYearMonth]],"")</f>
        <v>2019-03</v>
      </c>
    </row>
    <row r="70" spans="1:16" ht="15" x14ac:dyDescent="0.25">
      <c r="A70" s="5" t="str">
        <f t="shared" si="25"/>
        <v>20190310</v>
      </c>
      <c r="B70" s="7">
        <f t="shared" si="29"/>
        <v>43534</v>
      </c>
      <c r="C70" s="5">
        <f t="shared" si="15"/>
        <v>1</v>
      </c>
      <c r="D70" s="5" t="str">
        <f t="shared" si="16"/>
        <v>Sunday</v>
      </c>
      <c r="E70" s="5">
        <f t="shared" si="17"/>
        <v>10</v>
      </c>
      <c r="F70" s="8">
        <f t="shared" si="18"/>
        <v>69</v>
      </c>
      <c r="G70" s="5" t="str">
        <f t="shared" si="26"/>
        <v>Weekday</v>
      </c>
      <c r="H70" s="5">
        <f t="shared" si="19"/>
        <v>11</v>
      </c>
      <c r="I70" s="5" t="str">
        <f t="shared" si="20"/>
        <v>March</v>
      </c>
      <c r="J70" s="5">
        <f t="shared" si="21"/>
        <v>3</v>
      </c>
      <c r="K70" s="7" t="str">
        <f t="shared" si="22"/>
        <v>N</v>
      </c>
      <c r="L70" s="5">
        <f t="shared" si="27"/>
        <v>1</v>
      </c>
      <c r="M70" s="5">
        <f t="shared" si="23"/>
        <v>2019</v>
      </c>
      <c r="N70" s="5" t="str">
        <f t="shared" si="24"/>
        <v>2019-03</v>
      </c>
      <c r="O70" s="5" t="str">
        <f t="shared" si="28"/>
        <v>2019Q1</v>
      </c>
      <c r="P70" s="5" t="str">
        <f>IF(AND(Calendar[[#This Row],[TransDate]]&lt;=LastDate,Calendar[[#This Row],[TransDate]]&gt;=DATE(YEAR(LastDate)-5,MONTH(LastDate),DAY(LastDate))),Calendar[[#This Row],[CalendarYearMonth]],"")</f>
        <v>2019-03</v>
      </c>
    </row>
    <row r="71" spans="1:16" ht="15" x14ac:dyDescent="0.25">
      <c r="A71" s="5" t="str">
        <f t="shared" si="25"/>
        <v>20190311</v>
      </c>
      <c r="B71" s="7">
        <f t="shared" si="29"/>
        <v>43535</v>
      </c>
      <c r="C71" s="5">
        <f t="shared" si="15"/>
        <v>2</v>
      </c>
      <c r="D71" s="5" t="str">
        <f t="shared" si="16"/>
        <v>Monday</v>
      </c>
      <c r="E71" s="5">
        <f t="shared" si="17"/>
        <v>11</v>
      </c>
      <c r="F71" s="8">
        <f t="shared" si="18"/>
        <v>70</v>
      </c>
      <c r="G71" s="5" t="str">
        <f t="shared" si="26"/>
        <v>Weekday</v>
      </c>
      <c r="H71" s="5">
        <f t="shared" si="19"/>
        <v>11</v>
      </c>
      <c r="I71" s="5" t="str">
        <f t="shared" si="20"/>
        <v>March</v>
      </c>
      <c r="J71" s="5">
        <f t="shared" si="21"/>
        <v>3</v>
      </c>
      <c r="K71" s="7" t="str">
        <f t="shared" si="22"/>
        <v>N</v>
      </c>
      <c r="L71" s="5">
        <f t="shared" si="27"/>
        <v>1</v>
      </c>
      <c r="M71" s="5">
        <f t="shared" si="23"/>
        <v>2019</v>
      </c>
      <c r="N71" s="5" t="str">
        <f t="shared" si="24"/>
        <v>2019-03</v>
      </c>
      <c r="O71" s="5" t="str">
        <f t="shared" si="28"/>
        <v>2019Q1</v>
      </c>
      <c r="P71" s="5" t="str">
        <f>IF(AND(Calendar[[#This Row],[TransDate]]&lt;=LastDate,Calendar[[#This Row],[TransDate]]&gt;=DATE(YEAR(LastDate)-5,MONTH(LastDate),DAY(LastDate))),Calendar[[#This Row],[CalendarYearMonth]],"")</f>
        <v>2019-03</v>
      </c>
    </row>
    <row r="72" spans="1:16" ht="15" x14ac:dyDescent="0.25">
      <c r="A72" s="5" t="str">
        <f t="shared" si="25"/>
        <v>20190312</v>
      </c>
      <c r="B72" s="7">
        <f t="shared" si="29"/>
        <v>43536</v>
      </c>
      <c r="C72" s="5">
        <f t="shared" si="15"/>
        <v>3</v>
      </c>
      <c r="D72" s="5" t="str">
        <f t="shared" si="16"/>
        <v>Tuesday</v>
      </c>
      <c r="E72" s="5">
        <f t="shared" si="17"/>
        <v>12</v>
      </c>
      <c r="F72" s="8">
        <f t="shared" si="18"/>
        <v>71</v>
      </c>
      <c r="G72" s="5" t="str">
        <f t="shared" si="26"/>
        <v>Weekday</v>
      </c>
      <c r="H72" s="5">
        <f t="shared" si="19"/>
        <v>11</v>
      </c>
      <c r="I72" s="5" t="str">
        <f t="shared" si="20"/>
        <v>March</v>
      </c>
      <c r="J72" s="5">
        <f t="shared" si="21"/>
        <v>3</v>
      </c>
      <c r="K72" s="7" t="str">
        <f t="shared" si="22"/>
        <v>N</v>
      </c>
      <c r="L72" s="5">
        <f t="shared" si="27"/>
        <v>1</v>
      </c>
      <c r="M72" s="5">
        <f t="shared" si="23"/>
        <v>2019</v>
      </c>
      <c r="N72" s="5" t="str">
        <f t="shared" si="24"/>
        <v>2019-03</v>
      </c>
      <c r="O72" s="5" t="str">
        <f t="shared" si="28"/>
        <v>2019Q1</v>
      </c>
      <c r="P72" s="5" t="str">
        <f>IF(AND(Calendar[[#This Row],[TransDate]]&lt;=LastDate,Calendar[[#This Row],[TransDate]]&gt;=DATE(YEAR(LastDate)-5,MONTH(LastDate),DAY(LastDate))),Calendar[[#This Row],[CalendarYearMonth]],"")</f>
        <v>2019-03</v>
      </c>
    </row>
    <row r="73" spans="1:16" ht="15" x14ac:dyDescent="0.25">
      <c r="A73" s="5" t="str">
        <f t="shared" si="25"/>
        <v>20190313</v>
      </c>
      <c r="B73" s="7">
        <f t="shared" si="29"/>
        <v>43537</v>
      </c>
      <c r="C73" s="5">
        <f t="shared" si="15"/>
        <v>4</v>
      </c>
      <c r="D73" s="5" t="str">
        <f t="shared" si="16"/>
        <v>Wednesday</v>
      </c>
      <c r="E73" s="5">
        <f t="shared" si="17"/>
        <v>13</v>
      </c>
      <c r="F73" s="8">
        <f t="shared" si="18"/>
        <v>72</v>
      </c>
      <c r="G73" s="5" t="str">
        <f t="shared" si="26"/>
        <v>Weekday</v>
      </c>
      <c r="H73" s="5">
        <f t="shared" si="19"/>
        <v>11</v>
      </c>
      <c r="I73" s="5" t="str">
        <f t="shared" si="20"/>
        <v>March</v>
      </c>
      <c r="J73" s="5">
        <f t="shared" si="21"/>
        <v>3</v>
      </c>
      <c r="K73" s="7" t="str">
        <f t="shared" si="22"/>
        <v>N</v>
      </c>
      <c r="L73" s="5">
        <f t="shared" si="27"/>
        <v>1</v>
      </c>
      <c r="M73" s="5">
        <f t="shared" si="23"/>
        <v>2019</v>
      </c>
      <c r="N73" s="5" t="str">
        <f t="shared" si="24"/>
        <v>2019-03</v>
      </c>
      <c r="O73" s="5" t="str">
        <f t="shared" si="28"/>
        <v>2019Q1</v>
      </c>
      <c r="P73" s="5" t="str">
        <f>IF(AND(Calendar[[#This Row],[TransDate]]&lt;=LastDate,Calendar[[#This Row],[TransDate]]&gt;=DATE(YEAR(LastDate)-5,MONTH(LastDate),DAY(LastDate))),Calendar[[#This Row],[CalendarYearMonth]],"")</f>
        <v>2019-03</v>
      </c>
    </row>
    <row r="74" spans="1:16" ht="15" x14ac:dyDescent="0.25">
      <c r="A74" s="5" t="str">
        <f t="shared" si="25"/>
        <v>20190314</v>
      </c>
      <c r="B74" s="7">
        <f t="shared" si="29"/>
        <v>43538</v>
      </c>
      <c r="C74" s="5">
        <f t="shared" si="15"/>
        <v>5</v>
      </c>
      <c r="D74" s="5" t="str">
        <f t="shared" si="16"/>
        <v>Thursday</v>
      </c>
      <c r="E74" s="5">
        <f t="shared" si="17"/>
        <v>14</v>
      </c>
      <c r="F74" s="8">
        <f t="shared" si="18"/>
        <v>73</v>
      </c>
      <c r="G74" s="5" t="str">
        <f t="shared" si="26"/>
        <v>Weekday</v>
      </c>
      <c r="H74" s="5">
        <f t="shared" si="19"/>
        <v>11</v>
      </c>
      <c r="I74" s="5" t="str">
        <f t="shared" si="20"/>
        <v>March</v>
      </c>
      <c r="J74" s="5">
        <f t="shared" si="21"/>
        <v>3</v>
      </c>
      <c r="K74" s="7" t="str">
        <f t="shared" si="22"/>
        <v>N</v>
      </c>
      <c r="L74" s="5">
        <f t="shared" si="27"/>
        <v>1</v>
      </c>
      <c r="M74" s="5">
        <f t="shared" si="23"/>
        <v>2019</v>
      </c>
      <c r="N74" s="5" t="str">
        <f t="shared" si="24"/>
        <v>2019-03</v>
      </c>
      <c r="O74" s="5" t="str">
        <f t="shared" si="28"/>
        <v>2019Q1</v>
      </c>
      <c r="P74" s="5" t="str">
        <f>IF(AND(Calendar[[#This Row],[TransDate]]&lt;=LastDate,Calendar[[#This Row],[TransDate]]&gt;=DATE(YEAR(LastDate)-5,MONTH(LastDate),DAY(LastDate))),Calendar[[#This Row],[CalendarYearMonth]],"")</f>
        <v>2019-03</v>
      </c>
    </row>
    <row r="75" spans="1:16" ht="15" x14ac:dyDescent="0.25">
      <c r="A75" s="5" t="str">
        <f t="shared" si="25"/>
        <v>20190315</v>
      </c>
      <c r="B75" s="7">
        <f t="shared" si="29"/>
        <v>43539</v>
      </c>
      <c r="C75" s="5">
        <f t="shared" si="15"/>
        <v>6</v>
      </c>
      <c r="D75" s="5" t="str">
        <f t="shared" si="16"/>
        <v>Friday</v>
      </c>
      <c r="E75" s="5">
        <f t="shared" si="17"/>
        <v>15</v>
      </c>
      <c r="F75" s="8">
        <f t="shared" si="18"/>
        <v>74</v>
      </c>
      <c r="G75" s="5" t="str">
        <f t="shared" si="26"/>
        <v>Weekend</v>
      </c>
      <c r="H75" s="5">
        <f t="shared" si="19"/>
        <v>11</v>
      </c>
      <c r="I75" s="5" t="str">
        <f t="shared" si="20"/>
        <v>March</v>
      </c>
      <c r="J75" s="5">
        <f t="shared" si="21"/>
        <v>3</v>
      </c>
      <c r="K75" s="7" t="str">
        <f t="shared" si="22"/>
        <v>N</v>
      </c>
      <c r="L75" s="5">
        <f t="shared" si="27"/>
        <v>1</v>
      </c>
      <c r="M75" s="5">
        <f t="shared" si="23"/>
        <v>2019</v>
      </c>
      <c r="N75" s="5" t="str">
        <f t="shared" si="24"/>
        <v>2019-03</v>
      </c>
      <c r="O75" s="5" t="str">
        <f t="shared" si="28"/>
        <v>2019Q1</v>
      </c>
      <c r="P75" s="5" t="str">
        <f>IF(AND(Calendar[[#This Row],[TransDate]]&lt;=LastDate,Calendar[[#This Row],[TransDate]]&gt;=DATE(YEAR(LastDate)-5,MONTH(LastDate),DAY(LastDate))),Calendar[[#This Row],[CalendarYearMonth]],"")</f>
        <v>2019-03</v>
      </c>
    </row>
    <row r="76" spans="1:16" ht="15" x14ac:dyDescent="0.25">
      <c r="A76" s="5" t="str">
        <f t="shared" si="25"/>
        <v>20190316</v>
      </c>
      <c r="B76" s="7">
        <f t="shared" si="29"/>
        <v>43540</v>
      </c>
      <c r="C76" s="5">
        <f t="shared" si="15"/>
        <v>7</v>
      </c>
      <c r="D76" s="5" t="str">
        <f t="shared" si="16"/>
        <v>Saturday</v>
      </c>
      <c r="E76" s="5">
        <f t="shared" si="17"/>
        <v>16</v>
      </c>
      <c r="F76" s="8">
        <f t="shared" si="18"/>
        <v>75</v>
      </c>
      <c r="G76" s="5" t="str">
        <f t="shared" si="26"/>
        <v>Weekend</v>
      </c>
      <c r="H76" s="5">
        <f t="shared" si="19"/>
        <v>11</v>
      </c>
      <c r="I76" s="5" t="str">
        <f t="shared" si="20"/>
        <v>March</v>
      </c>
      <c r="J76" s="5">
        <f t="shared" si="21"/>
        <v>3</v>
      </c>
      <c r="K76" s="7" t="str">
        <f t="shared" si="22"/>
        <v>N</v>
      </c>
      <c r="L76" s="5">
        <f t="shared" si="27"/>
        <v>1</v>
      </c>
      <c r="M76" s="5">
        <f t="shared" si="23"/>
        <v>2019</v>
      </c>
      <c r="N76" s="5" t="str">
        <f t="shared" si="24"/>
        <v>2019-03</v>
      </c>
      <c r="O76" s="5" t="str">
        <f t="shared" si="28"/>
        <v>2019Q1</v>
      </c>
      <c r="P76" s="5" t="str">
        <f>IF(AND(Calendar[[#This Row],[TransDate]]&lt;=LastDate,Calendar[[#This Row],[TransDate]]&gt;=DATE(YEAR(LastDate)-5,MONTH(LastDate),DAY(LastDate))),Calendar[[#This Row],[CalendarYearMonth]],"")</f>
        <v>2019-03</v>
      </c>
    </row>
    <row r="77" spans="1:16" ht="15" x14ac:dyDescent="0.25">
      <c r="A77" s="5" t="str">
        <f t="shared" si="25"/>
        <v>20190317</v>
      </c>
      <c r="B77" s="7">
        <f t="shared" si="29"/>
        <v>43541</v>
      </c>
      <c r="C77" s="5">
        <f t="shared" si="15"/>
        <v>1</v>
      </c>
      <c r="D77" s="5" t="str">
        <f t="shared" si="16"/>
        <v>Sunday</v>
      </c>
      <c r="E77" s="5">
        <f t="shared" si="17"/>
        <v>17</v>
      </c>
      <c r="F77" s="8">
        <f t="shared" si="18"/>
        <v>76</v>
      </c>
      <c r="G77" s="5" t="str">
        <f t="shared" si="26"/>
        <v>Weekday</v>
      </c>
      <c r="H77" s="5">
        <f t="shared" si="19"/>
        <v>12</v>
      </c>
      <c r="I77" s="5" t="str">
        <f t="shared" si="20"/>
        <v>March</v>
      </c>
      <c r="J77" s="5">
        <f t="shared" si="21"/>
        <v>3</v>
      </c>
      <c r="K77" s="7" t="str">
        <f t="shared" si="22"/>
        <v>N</v>
      </c>
      <c r="L77" s="5">
        <f t="shared" si="27"/>
        <v>1</v>
      </c>
      <c r="M77" s="5">
        <f t="shared" si="23"/>
        <v>2019</v>
      </c>
      <c r="N77" s="5" t="str">
        <f t="shared" si="24"/>
        <v>2019-03</v>
      </c>
      <c r="O77" s="5" t="str">
        <f t="shared" si="28"/>
        <v>2019Q1</v>
      </c>
      <c r="P77" s="5" t="str">
        <f>IF(AND(Calendar[[#This Row],[TransDate]]&lt;=LastDate,Calendar[[#This Row],[TransDate]]&gt;=DATE(YEAR(LastDate)-5,MONTH(LastDate),DAY(LastDate))),Calendar[[#This Row],[CalendarYearMonth]],"")</f>
        <v>2019-03</v>
      </c>
    </row>
    <row r="78" spans="1:16" ht="15" x14ac:dyDescent="0.25">
      <c r="A78" s="5" t="str">
        <f t="shared" si="25"/>
        <v>20190318</v>
      </c>
      <c r="B78" s="7">
        <f t="shared" si="29"/>
        <v>43542</v>
      </c>
      <c r="C78" s="5">
        <f t="shared" si="15"/>
        <v>2</v>
      </c>
      <c r="D78" s="5" t="str">
        <f t="shared" si="16"/>
        <v>Monday</v>
      </c>
      <c r="E78" s="5">
        <f t="shared" si="17"/>
        <v>18</v>
      </c>
      <c r="F78" s="8">
        <f t="shared" si="18"/>
        <v>77</v>
      </c>
      <c r="G78" s="5" t="str">
        <f t="shared" si="26"/>
        <v>Weekday</v>
      </c>
      <c r="H78" s="5">
        <f t="shared" si="19"/>
        <v>12</v>
      </c>
      <c r="I78" s="5" t="str">
        <f t="shared" si="20"/>
        <v>March</v>
      </c>
      <c r="J78" s="5">
        <f t="shared" si="21"/>
        <v>3</v>
      </c>
      <c r="K78" s="7" t="str">
        <f t="shared" si="22"/>
        <v>N</v>
      </c>
      <c r="L78" s="5">
        <f t="shared" si="27"/>
        <v>1</v>
      </c>
      <c r="M78" s="5">
        <f t="shared" si="23"/>
        <v>2019</v>
      </c>
      <c r="N78" s="5" t="str">
        <f t="shared" si="24"/>
        <v>2019-03</v>
      </c>
      <c r="O78" s="5" t="str">
        <f t="shared" si="28"/>
        <v>2019Q1</v>
      </c>
      <c r="P78" s="5" t="str">
        <f>IF(AND(Calendar[[#This Row],[TransDate]]&lt;=LastDate,Calendar[[#This Row],[TransDate]]&gt;=DATE(YEAR(LastDate)-5,MONTH(LastDate),DAY(LastDate))),Calendar[[#This Row],[CalendarYearMonth]],"")</f>
        <v>2019-03</v>
      </c>
    </row>
    <row r="79" spans="1:16" ht="15" x14ac:dyDescent="0.25">
      <c r="A79" s="5" t="str">
        <f t="shared" si="25"/>
        <v>20190319</v>
      </c>
      <c r="B79" s="7">
        <f t="shared" si="29"/>
        <v>43543</v>
      </c>
      <c r="C79" s="5">
        <f t="shared" si="15"/>
        <v>3</v>
      </c>
      <c r="D79" s="5" t="str">
        <f t="shared" si="16"/>
        <v>Tuesday</v>
      </c>
      <c r="E79" s="5">
        <f t="shared" si="17"/>
        <v>19</v>
      </c>
      <c r="F79" s="8">
        <f t="shared" si="18"/>
        <v>78</v>
      </c>
      <c r="G79" s="5" t="str">
        <f t="shared" si="26"/>
        <v>Weekday</v>
      </c>
      <c r="H79" s="5">
        <f t="shared" si="19"/>
        <v>12</v>
      </c>
      <c r="I79" s="5" t="str">
        <f t="shared" si="20"/>
        <v>March</v>
      </c>
      <c r="J79" s="5">
        <f t="shared" si="21"/>
        <v>3</v>
      </c>
      <c r="K79" s="7" t="str">
        <f t="shared" si="22"/>
        <v>N</v>
      </c>
      <c r="L79" s="5">
        <f t="shared" si="27"/>
        <v>1</v>
      </c>
      <c r="M79" s="5">
        <f t="shared" si="23"/>
        <v>2019</v>
      </c>
      <c r="N79" s="5" t="str">
        <f t="shared" si="24"/>
        <v>2019-03</v>
      </c>
      <c r="O79" s="5" t="str">
        <f t="shared" si="28"/>
        <v>2019Q1</v>
      </c>
      <c r="P79" s="5" t="str">
        <f>IF(AND(Calendar[[#This Row],[TransDate]]&lt;=LastDate,Calendar[[#This Row],[TransDate]]&gt;=DATE(YEAR(LastDate)-5,MONTH(LastDate),DAY(LastDate))),Calendar[[#This Row],[CalendarYearMonth]],"")</f>
        <v>2019-03</v>
      </c>
    </row>
    <row r="80" spans="1:16" ht="15" x14ac:dyDescent="0.25">
      <c r="A80" s="5" t="str">
        <f t="shared" si="25"/>
        <v>20190320</v>
      </c>
      <c r="B80" s="7">
        <f t="shared" si="29"/>
        <v>43544</v>
      </c>
      <c r="C80" s="5">
        <f t="shared" si="15"/>
        <v>4</v>
      </c>
      <c r="D80" s="5" t="str">
        <f t="shared" si="16"/>
        <v>Wednesday</v>
      </c>
      <c r="E80" s="5">
        <f t="shared" si="17"/>
        <v>20</v>
      </c>
      <c r="F80" s="8">
        <f t="shared" si="18"/>
        <v>79</v>
      </c>
      <c r="G80" s="5" t="str">
        <f t="shared" si="26"/>
        <v>Weekday</v>
      </c>
      <c r="H80" s="5">
        <f t="shared" si="19"/>
        <v>12</v>
      </c>
      <c r="I80" s="5" t="str">
        <f t="shared" si="20"/>
        <v>March</v>
      </c>
      <c r="J80" s="5">
        <f t="shared" si="21"/>
        <v>3</v>
      </c>
      <c r="K80" s="7" t="str">
        <f t="shared" si="22"/>
        <v>N</v>
      </c>
      <c r="L80" s="5">
        <f t="shared" si="27"/>
        <v>1</v>
      </c>
      <c r="M80" s="5">
        <f t="shared" si="23"/>
        <v>2019</v>
      </c>
      <c r="N80" s="5" t="str">
        <f t="shared" si="24"/>
        <v>2019-03</v>
      </c>
      <c r="O80" s="5" t="str">
        <f t="shared" si="28"/>
        <v>2019Q1</v>
      </c>
      <c r="P80" s="5" t="str">
        <f>IF(AND(Calendar[[#This Row],[TransDate]]&lt;=LastDate,Calendar[[#This Row],[TransDate]]&gt;=DATE(YEAR(LastDate)-5,MONTH(LastDate),DAY(LastDate))),Calendar[[#This Row],[CalendarYearMonth]],"")</f>
        <v>2019-03</v>
      </c>
    </row>
    <row r="81" spans="1:16" ht="15" x14ac:dyDescent="0.25">
      <c r="A81" s="5" t="str">
        <f t="shared" si="25"/>
        <v>20190321</v>
      </c>
      <c r="B81" s="7">
        <f t="shared" si="29"/>
        <v>43545</v>
      </c>
      <c r="C81" s="5">
        <f t="shared" si="15"/>
        <v>5</v>
      </c>
      <c r="D81" s="5" t="str">
        <f t="shared" si="16"/>
        <v>Thursday</v>
      </c>
      <c r="E81" s="5">
        <f t="shared" si="17"/>
        <v>21</v>
      </c>
      <c r="F81" s="8">
        <f t="shared" si="18"/>
        <v>80</v>
      </c>
      <c r="G81" s="5" t="str">
        <f t="shared" si="26"/>
        <v>Weekday</v>
      </c>
      <c r="H81" s="5">
        <f t="shared" si="19"/>
        <v>12</v>
      </c>
      <c r="I81" s="5" t="str">
        <f t="shared" si="20"/>
        <v>March</v>
      </c>
      <c r="J81" s="5">
        <f t="shared" si="21"/>
        <v>3</v>
      </c>
      <c r="K81" s="7" t="str">
        <f t="shared" si="22"/>
        <v>N</v>
      </c>
      <c r="L81" s="5">
        <f t="shared" si="27"/>
        <v>1</v>
      </c>
      <c r="M81" s="5">
        <f t="shared" si="23"/>
        <v>2019</v>
      </c>
      <c r="N81" s="5" t="str">
        <f t="shared" si="24"/>
        <v>2019-03</v>
      </c>
      <c r="O81" s="5" t="str">
        <f t="shared" si="28"/>
        <v>2019Q1</v>
      </c>
      <c r="P81" s="5" t="str">
        <f>IF(AND(Calendar[[#This Row],[TransDate]]&lt;=LastDate,Calendar[[#This Row],[TransDate]]&gt;=DATE(YEAR(LastDate)-5,MONTH(LastDate),DAY(LastDate))),Calendar[[#This Row],[CalendarYearMonth]],"")</f>
        <v>2019-03</v>
      </c>
    </row>
    <row r="82" spans="1:16" ht="15" x14ac:dyDescent="0.25">
      <c r="A82" s="5" t="str">
        <f t="shared" si="25"/>
        <v>20190322</v>
      </c>
      <c r="B82" s="7">
        <f t="shared" si="29"/>
        <v>43546</v>
      </c>
      <c r="C82" s="5">
        <f t="shared" si="15"/>
        <v>6</v>
      </c>
      <c r="D82" s="5" t="str">
        <f t="shared" si="16"/>
        <v>Friday</v>
      </c>
      <c r="E82" s="5">
        <f t="shared" si="17"/>
        <v>22</v>
      </c>
      <c r="F82" s="8">
        <f t="shared" si="18"/>
        <v>81</v>
      </c>
      <c r="G82" s="5" t="str">
        <f t="shared" si="26"/>
        <v>Weekend</v>
      </c>
      <c r="H82" s="5">
        <f t="shared" si="19"/>
        <v>12</v>
      </c>
      <c r="I82" s="5" t="str">
        <f t="shared" si="20"/>
        <v>March</v>
      </c>
      <c r="J82" s="5">
        <f t="shared" si="21"/>
        <v>3</v>
      </c>
      <c r="K82" s="7" t="str">
        <f t="shared" si="22"/>
        <v>N</v>
      </c>
      <c r="L82" s="5">
        <f t="shared" si="27"/>
        <v>1</v>
      </c>
      <c r="M82" s="5">
        <f t="shared" si="23"/>
        <v>2019</v>
      </c>
      <c r="N82" s="5" t="str">
        <f t="shared" si="24"/>
        <v>2019-03</v>
      </c>
      <c r="O82" s="5" t="str">
        <f t="shared" si="28"/>
        <v>2019Q1</v>
      </c>
      <c r="P82" s="5" t="str">
        <f>IF(AND(Calendar[[#This Row],[TransDate]]&lt;=LastDate,Calendar[[#This Row],[TransDate]]&gt;=DATE(YEAR(LastDate)-5,MONTH(LastDate),DAY(LastDate))),Calendar[[#This Row],[CalendarYearMonth]],"")</f>
        <v>2019-03</v>
      </c>
    </row>
    <row r="83" spans="1:16" ht="15" x14ac:dyDescent="0.25">
      <c r="A83" s="5" t="str">
        <f t="shared" si="25"/>
        <v>20190323</v>
      </c>
      <c r="B83" s="7">
        <f t="shared" si="29"/>
        <v>43547</v>
      </c>
      <c r="C83" s="5">
        <f t="shared" si="15"/>
        <v>7</v>
      </c>
      <c r="D83" s="5" t="str">
        <f t="shared" si="16"/>
        <v>Saturday</v>
      </c>
      <c r="E83" s="5">
        <f t="shared" si="17"/>
        <v>23</v>
      </c>
      <c r="F83" s="8">
        <f t="shared" si="18"/>
        <v>82</v>
      </c>
      <c r="G83" s="5" t="str">
        <f t="shared" si="26"/>
        <v>Weekend</v>
      </c>
      <c r="H83" s="5">
        <f t="shared" si="19"/>
        <v>12</v>
      </c>
      <c r="I83" s="5" t="str">
        <f t="shared" si="20"/>
        <v>March</v>
      </c>
      <c r="J83" s="5">
        <f t="shared" si="21"/>
        <v>3</v>
      </c>
      <c r="K83" s="7" t="str">
        <f t="shared" si="22"/>
        <v>N</v>
      </c>
      <c r="L83" s="5">
        <f t="shared" si="27"/>
        <v>1</v>
      </c>
      <c r="M83" s="5">
        <f t="shared" si="23"/>
        <v>2019</v>
      </c>
      <c r="N83" s="5" t="str">
        <f t="shared" si="24"/>
        <v>2019-03</v>
      </c>
      <c r="O83" s="5" t="str">
        <f t="shared" si="28"/>
        <v>2019Q1</v>
      </c>
      <c r="P83" s="5" t="str">
        <f>IF(AND(Calendar[[#This Row],[TransDate]]&lt;=LastDate,Calendar[[#This Row],[TransDate]]&gt;=DATE(YEAR(LastDate)-5,MONTH(LastDate),DAY(LastDate))),Calendar[[#This Row],[CalendarYearMonth]],"")</f>
        <v>2019-03</v>
      </c>
    </row>
    <row r="84" spans="1:16" ht="15" x14ac:dyDescent="0.25">
      <c r="A84" s="5" t="str">
        <f t="shared" si="25"/>
        <v>20190324</v>
      </c>
      <c r="B84" s="7">
        <f t="shared" si="29"/>
        <v>43548</v>
      </c>
      <c r="C84" s="5">
        <f t="shared" si="15"/>
        <v>1</v>
      </c>
      <c r="D84" s="5" t="str">
        <f t="shared" si="16"/>
        <v>Sunday</v>
      </c>
      <c r="E84" s="5">
        <f t="shared" si="17"/>
        <v>24</v>
      </c>
      <c r="F84" s="8">
        <f t="shared" si="18"/>
        <v>83</v>
      </c>
      <c r="G84" s="5" t="str">
        <f t="shared" si="26"/>
        <v>Weekday</v>
      </c>
      <c r="H84" s="5">
        <f t="shared" si="19"/>
        <v>13</v>
      </c>
      <c r="I84" s="5" t="str">
        <f t="shared" si="20"/>
        <v>March</v>
      </c>
      <c r="J84" s="5">
        <f t="shared" si="21"/>
        <v>3</v>
      </c>
      <c r="K84" s="7" t="str">
        <f t="shared" si="22"/>
        <v>N</v>
      </c>
      <c r="L84" s="5">
        <f t="shared" si="27"/>
        <v>1</v>
      </c>
      <c r="M84" s="5">
        <f t="shared" si="23"/>
        <v>2019</v>
      </c>
      <c r="N84" s="5" t="str">
        <f t="shared" si="24"/>
        <v>2019-03</v>
      </c>
      <c r="O84" s="5" t="str">
        <f t="shared" si="28"/>
        <v>2019Q1</v>
      </c>
      <c r="P84" s="5" t="str">
        <f>IF(AND(Calendar[[#This Row],[TransDate]]&lt;=LastDate,Calendar[[#This Row],[TransDate]]&gt;=DATE(YEAR(LastDate)-5,MONTH(LastDate),DAY(LastDate))),Calendar[[#This Row],[CalendarYearMonth]],"")</f>
        <v>2019-03</v>
      </c>
    </row>
    <row r="85" spans="1:16" ht="15" x14ac:dyDescent="0.25">
      <c r="A85" s="5" t="str">
        <f t="shared" si="25"/>
        <v>20190325</v>
      </c>
      <c r="B85" s="7">
        <f t="shared" si="29"/>
        <v>43549</v>
      </c>
      <c r="C85" s="5">
        <f t="shared" si="15"/>
        <v>2</v>
      </c>
      <c r="D85" s="5" t="str">
        <f t="shared" si="16"/>
        <v>Monday</v>
      </c>
      <c r="E85" s="5">
        <f t="shared" si="17"/>
        <v>25</v>
      </c>
      <c r="F85" s="8">
        <f t="shared" si="18"/>
        <v>84</v>
      </c>
      <c r="G85" s="5" t="str">
        <f t="shared" si="26"/>
        <v>Weekday</v>
      </c>
      <c r="H85" s="5">
        <f t="shared" si="19"/>
        <v>13</v>
      </c>
      <c r="I85" s="5" t="str">
        <f t="shared" si="20"/>
        <v>March</v>
      </c>
      <c r="J85" s="5">
        <f t="shared" si="21"/>
        <v>3</v>
      </c>
      <c r="K85" s="7" t="str">
        <f t="shared" si="22"/>
        <v>N</v>
      </c>
      <c r="L85" s="5">
        <f t="shared" si="27"/>
        <v>1</v>
      </c>
      <c r="M85" s="5">
        <f t="shared" si="23"/>
        <v>2019</v>
      </c>
      <c r="N85" s="5" t="str">
        <f t="shared" si="24"/>
        <v>2019-03</v>
      </c>
      <c r="O85" s="5" t="str">
        <f t="shared" si="28"/>
        <v>2019Q1</v>
      </c>
      <c r="P85" s="5" t="str">
        <f>IF(AND(Calendar[[#This Row],[TransDate]]&lt;=LastDate,Calendar[[#This Row],[TransDate]]&gt;=DATE(YEAR(LastDate)-5,MONTH(LastDate),DAY(LastDate))),Calendar[[#This Row],[CalendarYearMonth]],"")</f>
        <v>2019-03</v>
      </c>
    </row>
    <row r="86" spans="1:16" ht="15" x14ac:dyDescent="0.25">
      <c r="A86" s="5" t="str">
        <f t="shared" si="25"/>
        <v>20190326</v>
      </c>
      <c r="B86" s="7">
        <f t="shared" si="29"/>
        <v>43550</v>
      </c>
      <c r="C86" s="5">
        <f t="shared" si="15"/>
        <v>3</v>
      </c>
      <c r="D86" s="5" t="str">
        <f t="shared" si="16"/>
        <v>Tuesday</v>
      </c>
      <c r="E86" s="5">
        <f t="shared" si="17"/>
        <v>26</v>
      </c>
      <c r="F86" s="8">
        <f t="shared" si="18"/>
        <v>85</v>
      </c>
      <c r="G86" s="5" t="str">
        <f t="shared" si="26"/>
        <v>Weekday</v>
      </c>
      <c r="H86" s="5">
        <f t="shared" si="19"/>
        <v>13</v>
      </c>
      <c r="I86" s="5" t="str">
        <f t="shared" si="20"/>
        <v>March</v>
      </c>
      <c r="J86" s="5">
        <f t="shared" si="21"/>
        <v>3</v>
      </c>
      <c r="K86" s="7" t="str">
        <f t="shared" si="22"/>
        <v>N</v>
      </c>
      <c r="L86" s="5">
        <f t="shared" si="27"/>
        <v>1</v>
      </c>
      <c r="M86" s="5">
        <f t="shared" si="23"/>
        <v>2019</v>
      </c>
      <c r="N86" s="5" t="str">
        <f t="shared" si="24"/>
        <v>2019-03</v>
      </c>
      <c r="O86" s="5" t="str">
        <f t="shared" si="28"/>
        <v>2019Q1</v>
      </c>
      <c r="P86" s="5" t="str">
        <f>IF(AND(Calendar[[#This Row],[TransDate]]&lt;=LastDate,Calendar[[#This Row],[TransDate]]&gt;=DATE(YEAR(LastDate)-5,MONTH(LastDate),DAY(LastDate))),Calendar[[#This Row],[CalendarYearMonth]],"")</f>
        <v>2019-03</v>
      </c>
    </row>
    <row r="87" spans="1:16" ht="15" x14ac:dyDescent="0.25">
      <c r="A87" s="5" t="str">
        <f t="shared" si="25"/>
        <v>20190327</v>
      </c>
      <c r="B87" s="7">
        <f t="shared" si="29"/>
        <v>43551</v>
      </c>
      <c r="C87" s="5">
        <f t="shared" si="15"/>
        <v>4</v>
      </c>
      <c r="D87" s="5" t="str">
        <f t="shared" si="16"/>
        <v>Wednesday</v>
      </c>
      <c r="E87" s="5">
        <f t="shared" si="17"/>
        <v>27</v>
      </c>
      <c r="F87" s="8">
        <f t="shared" si="18"/>
        <v>86</v>
      </c>
      <c r="G87" s="5" t="str">
        <f t="shared" si="26"/>
        <v>Weekday</v>
      </c>
      <c r="H87" s="5">
        <f t="shared" si="19"/>
        <v>13</v>
      </c>
      <c r="I87" s="5" t="str">
        <f t="shared" si="20"/>
        <v>March</v>
      </c>
      <c r="J87" s="5">
        <f t="shared" si="21"/>
        <v>3</v>
      </c>
      <c r="K87" s="7" t="str">
        <f t="shared" si="22"/>
        <v>N</v>
      </c>
      <c r="L87" s="5">
        <f t="shared" si="27"/>
        <v>1</v>
      </c>
      <c r="M87" s="5">
        <f t="shared" si="23"/>
        <v>2019</v>
      </c>
      <c r="N87" s="5" t="str">
        <f t="shared" si="24"/>
        <v>2019-03</v>
      </c>
      <c r="O87" s="5" t="str">
        <f t="shared" si="28"/>
        <v>2019Q1</v>
      </c>
      <c r="P87" s="5" t="str">
        <f>IF(AND(Calendar[[#This Row],[TransDate]]&lt;=LastDate,Calendar[[#This Row],[TransDate]]&gt;=DATE(YEAR(LastDate)-5,MONTH(LastDate),DAY(LastDate))),Calendar[[#This Row],[CalendarYearMonth]],"")</f>
        <v>2019-03</v>
      </c>
    </row>
    <row r="88" spans="1:16" ht="15" x14ac:dyDescent="0.25">
      <c r="A88" s="5" t="str">
        <f t="shared" si="25"/>
        <v>20190328</v>
      </c>
      <c r="B88" s="7">
        <f t="shared" si="29"/>
        <v>43552</v>
      </c>
      <c r="C88" s="5">
        <f t="shared" si="15"/>
        <v>5</v>
      </c>
      <c r="D88" s="5" t="str">
        <f t="shared" si="16"/>
        <v>Thursday</v>
      </c>
      <c r="E88" s="5">
        <f t="shared" si="17"/>
        <v>28</v>
      </c>
      <c r="F88" s="8">
        <f t="shared" si="18"/>
        <v>87</v>
      </c>
      <c r="G88" s="5" t="str">
        <f t="shared" si="26"/>
        <v>Weekday</v>
      </c>
      <c r="H88" s="5">
        <f t="shared" si="19"/>
        <v>13</v>
      </c>
      <c r="I88" s="5" t="str">
        <f t="shared" si="20"/>
        <v>March</v>
      </c>
      <c r="J88" s="5">
        <f t="shared" si="21"/>
        <v>3</v>
      </c>
      <c r="K88" s="7" t="str">
        <f t="shared" si="22"/>
        <v>N</v>
      </c>
      <c r="L88" s="5">
        <f t="shared" si="27"/>
        <v>1</v>
      </c>
      <c r="M88" s="5">
        <f t="shared" si="23"/>
        <v>2019</v>
      </c>
      <c r="N88" s="5" t="str">
        <f t="shared" si="24"/>
        <v>2019-03</v>
      </c>
      <c r="O88" s="5" t="str">
        <f t="shared" si="28"/>
        <v>2019Q1</v>
      </c>
      <c r="P88" s="5" t="str">
        <f>IF(AND(Calendar[[#This Row],[TransDate]]&lt;=LastDate,Calendar[[#This Row],[TransDate]]&gt;=DATE(YEAR(LastDate)-5,MONTH(LastDate),DAY(LastDate))),Calendar[[#This Row],[CalendarYearMonth]],"")</f>
        <v>2019-03</v>
      </c>
    </row>
    <row r="89" spans="1:16" ht="15" x14ac:dyDescent="0.25">
      <c r="A89" s="5" t="str">
        <f t="shared" si="25"/>
        <v>20190329</v>
      </c>
      <c r="B89" s="7">
        <f t="shared" si="29"/>
        <v>43553</v>
      </c>
      <c r="C89" s="5">
        <f t="shared" si="15"/>
        <v>6</v>
      </c>
      <c r="D89" s="5" t="str">
        <f t="shared" si="16"/>
        <v>Friday</v>
      </c>
      <c r="E89" s="5">
        <f t="shared" si="17"/>
        <v>29</v>
      </c>
      <c r="F89" s="8">
        <f t="shared" si="18"/>
        <v>88</v>
      </c>
      <c r="G89" s="5" t="str">
        <f t="shared" si="26"/>
        <v>Weekend</v>
      </c>
      <c r="H89" s="5">
        <f t="shared" si="19"/>
        <v>13</v>
      </c>
      <c r="I89" s="5" t="str">
        <f t="shared" si="20"/>
        <v>March</v>
      </c>
      <c r="J89" s="5">
        <f t="shared" si="21"/>
        <v>3</v>
      </c>
      <c r="K89" s="7" t="str">
        <f t="shared" si="22"/>
        <v>N</v>
      </c>
      <c r="L89" s="5">
        <f t="shared" si="27"/>
        <v>1</v>
      </c>
      <c r="M89" s="5">
        <f t="shared" si="23"/>
        <v>2019</v>
      </c>
      <c r="N89" s="5" t="str">
        <f t="shared" si="24"/>
        <v>2019-03</v>
      </c>
      <c r="O89" s="5" t="str">
        <f t="shared" si="28"/>
        <v>2019Q1</v>
      </c>
      <c r="P89" s="5" t="str">
        <f>IF(AND(Calendar[[#This Row],[TransDate]]&lt;=LastDate,Calendar[[#This Row],[TransDate]]&gt;=DATE(YEAR(LastDate)-5,MONTH(LastDate),DAY(LastDate))),Calendar[[#This Row],[CalendarYearMonth]],"")</f>
        <v>2019-03</v>
      </c>
    </row>
    <row r="90" spans="1:16" ht="15" x14ac:dyDescent="0.25">
      <c r="A90" s="5" t="str">
        <f t="shared" si="25"/>
        <v>20190330</v>
      </c>
      <c r="B90" s="7">
        <f t="shared" si="29"/>
        <v>43554</v>
      </c>
      <c r="C90" s="5">
        <f t="shared" si="15"/>
        <v>7</v>
      </c>
      <c r="D90" s="5" t="str">
        <f t="shared" si="16"/>
        <v>Saturday</v>
      </c>
      <c r="E90" s="5">
        <f t="shared" si="17"/>
        <v>30</v>
      </c>
      <c r="F90" s="8">
        <f t="shared" si="18"/>
        <v>89</v>
      </c>
      <c r="G90" s="5" t="str">
        <f t="shared" si="26"/>
        <v>Weekend</v>
      </c>
      <c r="H90" s="5">
        <f t="shared" si="19"/>
        <v>13</v>
      </c>
      <c r="I90" s="5" t="str">
        <f t="shared" si="20"/>
        <v>March</v>
      </c>
      <c r="J90" s="5">
        <f t="shared" si="21"/>
        <v>3</v>
      </c>
      <c r="K90" s="7" t="str">
        <f t="shared" si="22"/>
        <v>N</v>
      </c>
      <c r="L90" s="5">
        <f t="shared" si="27"/>
        <v>1</v>
      </c>
      <c r="M90" s="5">
        <f t="shared" si="23"/>
        <v>2019</v>
      </c>
      <c r="N90" s="5" t="str">
        <f t="shared" si="24"/>
        <v>2019-03</v>
      </c>
      <c r="O90" s="5" t="str">
        <f t="shared" si="28"/>
        <v>2019Q1</v>
      </c>
      <c r="P90" s="5" t="str">
        <f>IF(AND(Calendar[[#This Row],[TransDate]]&lt;=LastDate,Calendar[[#This Row],[TransDate]]&gt;=DATE(YEAR(LastDate)-5,MONTH(LastDate),DAY(LastDate))),Calendar[[#This Row],[CalendarYearMonth]],"")</f>
        <v>2019-03</v>
      </c>
    </row>
    <row r="91" spans="1:16" ht="15" x14ac:dyDescent="0.25">
      <c r="A91" s="5" t="str">
        <f t="shared" si="25"/>
        <v>20190331</v>
      </c>
      <c r="B91" s="7">
        <f t="shared" si="29"/>
        <v>43555</v>
      </c>
      <c r="C91" s="5">
        <f t="shared" si="15"/>
        <v>1</v>
      </c>
      <c r="D91" s="5" t="str">
        <f t="shared" si="16"/>
        <v>Sunday</v>
      </c>
      <c r="E91" s="5">
        <f t="shared" si="17"/>
        <v>31</v>
      </c>
      <c r="F91" s="8">
        <f t="shared" si="18"/>
        <v>90</v>
      </c>
      <c r="G91" s="5" t="str">
        <f t="shared" si="26"/>
        <v>Weekday</v>
      </c>
      <c r="H91" s="5">
        <f t="shared" si="19"/>
        <v>14</v>
      </c>
      <c r="I91" s="5" t="str">
        <f t="shared" si="20"/>
        <v>March</v>
      </c>
      <c r="J91" s="5">
        <f t="shared" si="21"/>
        <v>3</v>
      </c>
      <c r="K91" s="7" t="str">
        <f t="shared" si="22"/>
        <v>Y</v>
      </c>
      <c r="L91" s="5">
        <f t="shared" si="27"/>
        <v>1</v>
      </c>
      <c r="M91" s="5">
        <f t="shared" si="23"/>
        <v>2019</v>
      </c>
      <c r="N91" s="5" t="str">
        <f t="shared" si="24"/>
        <v>2019-03</v>
      </c>
      <c r="O91" s="5" t="str">
        <f t="shared" si="28"/>
        <v>2019Q1</v>
      </c>
      <c r="P91" s="5" t="str">
        <f>IF(AND(Calendar[[#This Row],[TransDate]]&lt;=LastDate,Calendar[[#This Row],[TransDate]]&gt;=DATE(YEAR(LastDate)-5,MONTH(LastDate),DAY(LastDate))),Calendar[[#This Row],[CalendarYearMonth]],"")</f>
        <v>2019-03</v>
      </c>
    </row>
    <row r="92" spans="1:16" ht="15" x14ac:dyDescent="0.25">
      <c r="A92" s="5" t="str">
        <f t="shared" si="25"/>
        <v>20190401</v>
      </c>
      <c r="B92" s="7">
        <f t="shared" si="29"/>
        <v>43556</v>
      </c>
      <c r="C92" s="5">
        <f t="shared" si="15"/>
        <v>2</v>
      </c>
      <c r="D92" s="5" t="str">
        <f t="shared" si="16"/>
        <v>Monday</v>
      </c>
      <c r="E92" s="5">
        <f t="shared" si="17"/>
        <v>1</v>
      </c>
      <c r="F92" s="8">
        <f t="shared" si="18"/>
        <v>91</v>
      </c>
      <c r="G92" s="5" t="str">
        <f t="shared" si="26"/>
        <v>Weekday</v>
      </c>
      <c r="H92" s="5">
        <f t="shared" si="19"/>
        <v>14</v>
      </c>
      <c r="I92" s="5" t="str">
        <f t="shared" si="20"/>
        <v>April</v>
      </c>
      <c r="J92" s="5">
        <f t="shared" si="21"/>
        <v>4</v>
      </c>
      <c r="K92" s="7" t="str">
        <f t="shared" si="22"/>
        <v>N</v>
      </c>
      <c r="L92" s="5">
        <f t="shared" si="27"/>
        <v>2</v>
      </c>
      <c r="M92" s="5">
        <f t="shared" si="23"/>
        <v>2019</v>
      </c>
      <c r="N92" s="5" t="str">
        <f t="shared" si="24"/>
        <v>2019-04</v>
      </c>
      <c r="O92" s="5" t="str">
        <f t="shared" si="28"/>
        <v>2019Q2</v>
      </c>
      <c r="P92" s="5" t="str">
        <f>IF(AND(Calendar[[#This Row],[TransDate]]&lt;=LastDate,Calendar[[#This Row],[TransDate]]&gt;=DATE(YEAR(LastDate)-5,MONTH(LastDate),DAY(LastDate))),Calendar[[#This Row],[CalendarYearMonth]],"")</f>
        <v>2019-04</v>
      </c>
    </row>
    <row r="93" spans="1:16" ht="15" x14ac:dyDescent="0.25">
      <c r="A93" s="5" t="str">
        <f t="shared" si="25"/>
        <v>20190402</v>
      </c>
      <c r="B93" s="7">
        <f t="shared" si="29"/>
        <v>43557</v>
      </c>
      <c r="C93" s="5">
        <f t="shared" si="15"/>
        <v>3</v>
      </c>
      <c r="D93" s="5" t="str">
        <f t="shared" si="16"/>
        <v>Tuesday</v>
      </c>
      <c r="E93" s="5">
        <f t="shared" si="17"/>
        <v>2</v>
      </c>
      <c r="F93" s="8">
        <f t="shared" si="18"/>
        <v>92</v>
      </c>
      <c r="G93" s="5" t="str">
        <f t="shared" si="26"/>
        <v>Weekday</v>
      </c>
      <c r="H93" s="5">
        <f t="shared" si="19"/>
        <v>14</v>
      </c>
      <c r="I93" s="5" t="str">
        <f t="shared" si="20"/>
        <v>April</v>
      </c>
      <c r="J93" s="5">
        <f t="shared" si="21"/>
        <v>4</v>
      </c>
      <c r="K93" s="7" t="str">
        <f t="shared" si="22"/>
        <v>N</v>
      </c>
      <c r="L93" s="5">
        <f t="shared" si="27"/>
        <v>2</v>
      </c>
      <c r="M93" s="5">
        <f t="shared" si="23"/>
        <v>2019</v>
      </c>
      <c r="N93" s="5" t="str">
        <f t="shared" si="24"/>
        <v>2019-04</v>
      </c>
      <c r="O93" s="5" t="str">
        <f t="shared" si="28"/>
        <v>2019Q2</v>
      </c>
      <c r="P93" s="5" t="str">
        <f>IF(AND(Calendar[[#This Row],[TransDate]]&lt;=LastDate,Calendar[[#This Row],[TransDate]]&gt;=DATE(YEAR(LastDate)-5,MONTH(LastDate),DAY(LastDate))),Calendar[[#This Row],[CalendarYearMonth]],"")</f>
        <v>2019-04</v>
      </c>
    </row>
    <row r="94" spans="1:16" ht="15" x14ac:dyDescent="0.25">
      <c r="A94" s="5" t="str">
        <f t="shared" si="25"/>
        <v>20190403</v>
      </c>
      <c r="B94" s="7">
        <f t="shared" si="29"/>
        <v>43558</v>
      </c>
      <c r="C94" s="5">
        <f t="shared" si="15"/>
        <v>4</v>
      </c>
      <c r="D94" s="5" t="str">
        <f t="shared" si="16"/>
        <v>Wednesday</v>
      </c>
      <c r="E94" s="5">
        <f t="shared" si="17"/>
        <v>3</v>
      </c>
      <c r="F94" s="8">
        <f t="shared" si="18"/>
        <v>93</v>
      </c>
      <c r="G94" s="5" t="str">
        <f t="shared" si="26"/>
        <v>Weekday</v>
      </c>
      <c r="H94" s="5">
        <f t="shared" si="19"/>
        <v>14</v>
      </c>
      <c r="I94" s="5" t="str">
        <f t="shared" si="20"/>
        <v>April</v>
      </c>
      <c r="J94" s="5">
        <f t="shared" si="21"/>
        <v>4</v>
      </c>
      <c r="K94" s="7" t="str">
        <f t="shared" si="22"/>
        <v>N</v>
      </c>
      <c r="L94" s="5">
        <f t="shared" si="27"/>
        <v>2</v>
      </c>
      <c r="M94" s="5">
        <f t="shared" si="23"/>
        <v>2019</v>
      </c>
      <c r="N94" s="5" t="str">
        <f t="shared" si="24"/>
        <v>2019-04</v>
      </c>
      <c r="O94" s="5" t="str">
        <f t="shared" si="28"/>
        <v>2019Q2</v>
      </c>
      <c r="P94" s="5" t="str">
        <f>IF(AND(Calendar[[#This Row],[TransDate]]&lt;=LastDate,Calendar[[#This Row],[TransDate]]&gt;=DATE(YEAR(LastDate)-5,MONTH(LastDate),DAY(LastDate))),Calendar[[#This Row],[CalendarYearMonth]],"")</f>
        <v>2019-04</v>
      </c>
    </row>
    <row r="95" spans="1:16" ht="15" x14ac:dyDescent="0.25">
      <c r="A95" s="5" t="str">
        <f t="shared" si="25"/>
        <v>20190404</v>
      </c>
      <c r="B95" s="7">
        <f t="shared" si="29"/>
        <v>43559</v>
      </c>
      <c r="C95" s="5">
        <f t="shared" si="15"/>
        <v>5</v>
      </c>
      <c r="D95" s="5" t="str">
        <f t="shared" si="16"/>
        <v>Thursday</v>
      </c>
      <c r="E95" s="5">
        <f t="shared" si="17"/>
        <v>4</v>
      </c>
      <c r="F95" s="8">
        <f t="shared" si="18"/>
        <v>94</v>
      </c>
      <c r="G95" s="5" t="str">
        <f t="shared" si="26"/>
        <v>Weekday</v>
      </c>
      <c r="H95" s="5">
        <f t="shared" si="19"/>
        <v>14</v>
      </c>
      <c r="I95" s="5" t="str">
        <f t="shared" si="20"/>
        <v>April</v>
      </c>
      <c r="J95" s="5">
        <f t="shared" si="21"/>
        <v>4</v>
      </c>
      <c r="K95" s="7" t="str">
        <f t="shared" si="22"/>
        <v>N</v>
      </c>
      <c r="L95" s="5">
        <f t="shared" si="27"/>
        <v>2</v>
      </c>
      <c r="M95" s="5">
        <f t="shared" si="23"/>
        <v>2019</v>
      </c>
      <c r="N95" s="5" t="str">
        <f t="shared" si="24"/>
        <v>2019-04</v>
      </c>
      <c r="O95" s="5" t="str">
        <f t="shared" si="28"/>
        <v>2019Q2</v>
      </c>
      <c r="P95" s="5" t="str">
        <f>IF(AND(Calendar[[#This Row],[TransDate]]&lt;=LastDate,Calendar[[#This Row],[TransDate]]&gt;=DATE(YEAR(LastDate)-5,MONTH(LastDate),DAY(LastDate))),Calendar[[#This Row],[CalendarYearMonth]],"")</f>
        <v>2019-04</v>
      </c>
    </row>
    <row r="96" spans="1:16" ht="15" x14ac:dyDescent="0.25">
      <c r="A96" s="5" t="str">
        <f t="shared" si="25"/>
        <v>20190405</v>
      </c>
      <c r="B96" s="7">
        <f t="shared" si="29"/>
        <v>43560</v>
      </c>
      <c r="C96" s="5">
        <f t="shared" si="15"/>
        <v>6</v>
      </c>
      <c r="D96" s="5" t="str">
        <f t="shared" si="16"/>
        <v>Friday</v>
      </c>
      <c r="E96" s="5">
        <f t="shared" si="17"/>
        <v>5</v>
      </c>
      <c r="F96" s="8">
        <f t="shared" si="18"/>
        <v>95</v>
      </c>
      <c r="G96" s="5" t="str">
        <f t="shared" si="26"/>
        <v>Weekend</v>
      </c>
      <c r="H96" s="5">
        <f t="shared" si="19"/>
        <v>14</v>
      </c>
      <c r="I96" s="5" t="str">
        <f t="shared" si="20"/>
        <v>April</v>
      </c>
      <c r="J96" s="5">
        <f t="shared" si="21"/>
        <v>4</v>
      </c>
      <c r="K96" s="7" t="str">
        <f t="shared" si="22"/>
        <v>N</v>
      </c>
      <c r="L96" s="5">
        <f t="shared" si="27"/>
        <v>2</v>
      </c>
      <c r="M96" s="5">
        <f t="shared" si="23"/>
        <v>2019</v>
      </c>
      <c r="N96" s="5" t="str">
        <f t="shared" si="24"/>
        <v>2019-04</v>
      </c>
      <c r="O96" s="5" t="str">
        <f t="shared" si="28"/>
        <v>2019Q2</v>
      </c>
      <c r="P96" s="5" t="str">
        <f>IF(AND(Calendar[[#This Row],[TransDate]]&lt;=LastDate,Calendar[[#This Row],[TransDate]]&gt;=DATE(YEAR(LastDate)-5,MONTH(LastDate),DAY(LastDate))),Calendar[[#This Row],[CalendarYearMonth]],"")</f>
        <v>2019-04</v>
      </c>
    </row>
    <row r="97" spans="1:16" ht="15" x14ac:dyDescent="0.25">
      <c r="A97" s="5" t="str">
        <f t="shared" si="25"/>
        <v>20190406</v>
      </c>
      <c r="B97" s="7">
        <f t="shared" si="29"/>
        <v>43561</v>
      </c>
      <c r="C97" s="5">
        <f t="shared" si="15"/>
        <v>7</v>
      </c>
      <c r="D97" s="5" t="str">
        <f t="shared" si="16"/>
        <v>Saturday</v>
      </c>
      <c r="E97" s="5">
        <f t="shared" si="17"/>
        <v>6</v>
      </c>
      <c r="F97" s="8">
        <f t="shared" si="18"/>
        <v>96</v>
      </c>
      <c r="G97" s="5" t="str">
        <f t="shared" si="26"/>
        <v>Weekend</v>
      </c>
      <c r="H97" s="5">
        <f t="shared" si="19"/>
        <v>14</v>
      </c>
      <c r="I97" s="5" t="str">
        <f t="shared" si="20"/>
        <v>April</v>
      </c>
      <c r="J97" s="5">
        <f t="shared" si="21"/>
        <v>4</v>
      </c>
      <c r="K97" s="7" t="str">
        <f t="shared" si="22"/>
        <v>N</v>
      </c>
      <c r="L97" s="5">
        <f t="shared" si="27"/>
        <v>2</v>
      </c>
      <c r="M97" s="5">
        <f t="shared" si="23"/>
        <v>2019</v>
      </c>
      <c r="N97" s="5" t="str">
        <f t="shared" si="24"/>
        <v>2019-04</v>
      </c>
      <c r="O97" s="5" t="str">
        <f t="shared" si="28"/>
        <v>2019Q2</v>
      </c>
      <c r="P97" s="5" t="str">
        <f>IF(AND(Calendar[[#This Row],[TransDate]]&lt;=LastDate,Calendar[[#This Row],[TransDate]]&gt;=DATE(YEAR(LastDate)-5,MONTH(LastDate),DAY(LastDate))),Calendar[[#This Row],[CalendarYearMonth]],"")</f>
        <v>2019-04</v>
      </c>
    </row>
    <row r="98" spans="1:16" ht="15" x14ac:dyDescent="0.25">
      <c r="A98" s="5" t="str">
        <f t="shared" si="25"/>
        <v>20190407</v>
      </c>
      <c r="B98" s="7">
        <f t="shared" si="29"/>
        <v>43562</v>
      </c>
      <c r="C98" s="5">
        <f t="shared" si="15"/>
        <v>1</v>
      </c>
      <c r="D98" s="5" t="str">
        <f t="shared" si="16"/>
        <v>Sunday</v>
      </c>
      <c r="E98" s="5">
        <f t="shared" si="17"/>
        <v>7</v>
      </c>
      <c r="F98" s="8">
        <f t="shared" si="18"/>
        <v>97</v>
      </c>
      <c r="G98" s="5" t="str">
        <f t="shared" si="26"/>
        <v>Weekday</v>
      </c>
      <c r="H98" s="5">
        <f t="shared" si="19"/>
        <v>15</v>
      </c>
      <c r="I98" s="5" t="str">
        <f t="shared" si="20"/>
        <v>April</v>
      </c>
      <c r="J98" s="5">
        <f t="shared" si="21"/>
        <v>4</v>
      </c>
      <c r="K98" s="7" t="str">
        <f t="shared" si="22"/>
        <v>N</v>
      </c>
      <c r="L98" s="5">
        <f t="shared" si="27"/>
        <v>2</v>
      </c>
      <c r="M98" s="5">
        <f t="shared" si="23"/>
        <v>2019</v>
      </c>
      <c r="N98" s="5" t="str">
        <f t="shared" si="24"/>
        <v>2019-04</v>
      </c>
      <c r="O98" s="5" t="str">
        <f t="shared" si="28"/>
        <v>2019Q2</v>
      </c>
      <c r="P98" s="5" t="str">
        <f>IF(AND(Calendar[[#This Row],[TransDate]]&lt;=LastDate,Calendar[[#This Row],[TransDate]]&gt;=DATE(YEAR(LastDate)-5,MONTH(LastDate),DAY(LastDate))),Calendar[[#This Row],[CalendarYearMonth]],"")</f>
        <v>2019-04</v>
      </c>
    </row>
    <row r="99" spans="1:16" ht="15" x14ac:dyDescent="0.25">
      <c r="A99" s="5" t="str">
        <f t="shared" si="25"/>
        <v>20190408</v>
      </c>
      <c r="B99" s="7">
        <f t="shared" si="29"/>
        <v>43563</v>
      </c>
      <c r="C99" s="5">
        <f t="shared" si="15"/>
        <v>2</v>
      </c>
      <c r="D99" s="5" t="str">
        <f t="shared" si="16"/>
        <v>Monday</v>
      </c>
      <c r="E99" s="5">
        <f t="shared" si="17"/>
        <v>8</v>
      </c>
      <c r="F99" s="8">
        <f t="shared" si="18"/>
        <v>98</v>
      </c>
      <c r="G99" s="5" t="str">
        <f t="shared" si="26"/>
        <v>Weekday</v>
      </c>
      <c r="H99" s="5">
        <f t="shared" si="19"/>
        <v>15</v>
      </c>
      <c r="I99" s="5" t="str">
        <f t="shared" si="20"/>
        <v>April</v>
      </c>
      <c r="J99" s="5">
        <f t="shared" si="21"/>
        <v>4</v>
      </c>
      <c r="K99" s="7" t="str">
        <f t="shared" si="22"/>
        <v>N</v>
      </c>
      <c r="L99" s="5">
        <f t="shared" si="27"/>
        <v>2</v>
      </c>
      <c r="M99" s="5">
        <f t="shared" si="23"/>
        <v>2019</v>
      </c>
      <c r="N99" s="5" t="str">
        <f t="shared" si="24"/>
        <v>2019-04</v>
      </c>
      <c r="O99" s="5" t="str">
        <f t="shared" si="28"/>
        <v>2019Q2</v>
      </c>
      <c r="P99" s="5" t="str">
        <f>IF(AND(Calendar[[#This Row],[TransDate]]&lt;=LastDate,Calendar[[#This Row],[TransDate]]&gt;=DATE(YEAR(LastDate)-5,MONTH(LastDate),DAY(LastDate))),Calendar[[#This Row],[CalendarYearMonth]],"")</f>
        <v>2019-04</v>
      </c>
    </row>
    <row r="100" spans="1:16" ht="15" x14ac:dyDescent="0.25">
      <c r="A100" s="5" t="str">
        <f t="shared" si="25"/>
        <v>20190409</v>
      </c>
      <c r="B100" s="7">
        <f t="shared" si="29"/>
        <v>43564</v>
      </c>
      <c r="C100" s="5">
        <f t="shared" si="15"/>
        <v>3</v>
      </c>
      <c r="D100" s="5" t="str">
        <f t="shared" si="16"/>
        <v>Tuesday</v>
      </c>
      <c r="E100" s="5">
        <f t="shared" si="17"/>
        <v>9</v>
      </c>
      <c r="F100" s="8">
        <f t="shared" si="18"/>
        <v>99</v>
      </c>
      <c r="G100" s="5" t="str">
        <f t="shared" si="26"/>
        <v>Weekday</v>
      </c>
      <c r="H100" s="5">
        <f t="shared" si="19"/>
        <v>15</v>
      </c>
      <c r="I100" s="5" t="str">
        <f t="shared" si="20"/>
        <v>April</v>
      </c>
      <c r="J100" s="5">
        <f t="shared" si="21"/>
        <v>4</v>
      </c>
      <c r="K100" s="7" t="str">
        <f t="shared" si="22"/>
        <v>N</v>
      </c>
      <c r="L100" s="5">
        <f t="shared" si="27"/>
        <v>2</v>
      </c>
      <c r="M100" s="5">
        <f t="shared" si="23"/>
        <v>2019</v>
      </c>
      <c r="N100" s="5" t="str">
        <f t="shared" si="24"/>
        <v>2019-04</v>
      </c>
      <c r="O100" s="5" t="str">
        <f t="shared" si="28"/>
        <v>2019Q2</v>
      </c>
      <c r="P100" s="5" t="str">
        <f>IF(AND(Calendar[[#This Row],[TransDate]]&lt;=LastDate,Calendar[[#This Row],[TransDate]]&gt;=DATE(YEAR(LastDate)-5,MONTH(LastDate),DAY(LastDate))),Calendar[[#This Row],[CalendarYearMonth]],"")</f>
        <v>2019-04</v>
      </c>
    </row>
    <row r="101" spans="1:16" ht="15" x14ac:dyDescent="0.25">
      <c r="A101" s="5" t="str">
        <f t="shared" si="25"/>
        <v>20190410</v>
      </c>
      <c r="B101" s="7">
        <f t="shared" si="29"/>
        <v>43565</v>
      </c>
      <c r="C101" s="5">
        <f t="shared" si="15"/>
        <v>4</v>
      </c>
      <c r="D101" s="5" t="str">
        <f t="shared" si="16"/>
        <v>Wednesday</v>
      </c>
      <c r="E101" s="5">
        <f t="shared" si="17"/>
        <v>10</v>
      </c>
      <c r="F101" s="8">
        <f t="shared" si="18"/>
        <v>100</v>
      </c>
      <c r="G101" s="5" t="str">
        <f t="shared" si="26"/>
        <v>Weekday</v>
      </c>
      <c r="H101" s="5">
        <f t="shared" si="19"/>
        <v>15</v>
      </c>
      <c r="I101" s="5" t="str">
        <f t="shared" si="20"/>
        <v>April</v>
      </c>
      <c r="J101" s="5">
        <f t="shared" si="21"/>
        <v>4</v>
      </c>
      <c r="K101" s="7" t="str">
        <f t="shared" si="22"/>
        <v>N</v>
      </c>
      <c r="L101" s="5">
        <f t="shared" si="27"/>
        <v>2</v>
      </c>
      <c r="M101" s="5">
        <f t="shared" si="23"/>
        <v>2019</v>
      </c>
      <c r="N101" s="5" t="str">
        <f t="shared" si="24"/>
        <v>2019-04</v>
      </c>
      <c r="O101" s="5" t="str">
        <f t="shared" si="28"/>
        <v>2019Q2</v>
      </c>
      <c r="P101" s="5" t="str">
        <f>IF(AND(Calendar[[#This Row],[TransDate]]&lt;=LastDate,Calendar[[#This Row],[TransDate]]&gt;=DATE(YEAR(LastDate)-5,MONTH(LastDate),DAY(LastDate))),Calendar[[#This Row],[CalendarYearMonth]],"")</f>
        <v>2019-04</v>
      </c>
    </row>
    <row r="102" spans="1:16" ht="15" x14ac:dyDescent="0.25">
      <c r="A102" s="5" t="str">
        <f t="shared" si="25"/>
        <v>20190411</v>
      </c>
      <c r="B102" s="7">
        <f t="shared" si="29"/>
        <v>43566</v>
      </c>
      <c r="C102" s="5">
        <f t="shared" si="15"/>
        <v>5</v>
      </c>
      <c r="D102" s="5" t="str">
        <f t="shared" si="16"/>
        <v>Thursday</v>
      </c>
      <c r="E102" s="5">
        <f t="shared" si="17"/>
        <v>11</v>
      </c>
      <c r="F102" s="8">
        <f t="shared" si="18"/>
        <v>101</v>
      </c>
      <c r="G102" s="5" t="str">
        <f t="shared" si="26"/>
        <v>Weekday</v>
      </c>
      <c r="H102" s="5">
        <f t="shared" si="19"/>
        <v>15</v>
      </c>
      <c r="I102" s="5" t="str">
        <f t="shared" si="20"/>
        <v>April</v>
      </c>
      <c r="J102" s="5">
        <f t="shared" si="21"/>
        <v>4</v>
      </c>
      <c r="K102" s="7" t="str">
        <f t="shared" si="22"/>
        <v>N</v>
      </c>
      <c r="L102" s="5">
        <f t="shared" si="27"/>
        <v>2</v>
      </c>
      <c r="M102" s="5">
        <f t="shared" si="23"/>
        <v>2019</v>
      </c>
      <c r="N102" s="5" t="str">
        <f t="shared" si="24"/>
        <v>2019-04</v>
      </c>
      <c r="O102" s="5" t="str">
        <f t="shared" si="28"/>
        <v>2019Q2</v>
      </c>
      <c r="P102" s="5" t="str">
        <f>IF(AND(Calendar[[#This Row],[TransDate]]&lt;=LastDate,Calendar[[#This Row],[TransDate]]&gt;=DATE(YEAR(LastDate)-5,MONTH(LastDate),DAY(LastDate))),Calendar[[#This Row],[CalendarYearMonth]],"")</f>
        <v>2019-04</v>
      </c>
    </row>
    <row r="103" spans="1:16" ht="15" x14ac:dyDescent="0.25">
      <c r="A103" s="5" t="str">
        <f t="shared" si="25"/>
        <v>20190412</v>
      </c>
      <c r="B103" s="7">
        <f t="shared" si="29"/>
        <v>43567</v>
      </c>
      <c r="C103" s="5">
        <f t="shared" si="15"/>
        <v>6</v>
      </c>
      <c r="D103" s="5" t="str">
        <f t="shared" si="16"/>
        <v>Friday</v>
      </c>
      <c r="E103" s="5">
        <f t="shared" si="17"/>
        <v>12</v>
      </c>
      <c r="F103" s="8">
        <f t="shared" si="18"/>
        <v>102</v>
      </c>
      <c r="G103" s="5" t="str">
        <f t="shared" si="26"/>
        <v>Weekend</v>
      </c>
      <c r="H103" s="5">
        <f t="shared" si="19"/>
        <v>15</v>
      </c>
      <c r="I103" s="5" t="str">
        <f t="shared" si="20"/>
        <v>April</v>
      </c>
      <c r="J103" s="5">
        <f t="shared" si="21"/>
        <v>4</v>
      </c>
      <c r="K103" s="7" t="str">
        <f t="shared" si="22"/>
        <v>N</v>
      </c>
      <c r="L103" s="5">
        <f t="shared" si="27"/>
        <v>2</v>
      </c>
      <c r="M103" s="5">
        <f t="shared" si="23"/>
        <v>2019</v>
      </c>
      <c r="N103" s="5" t="str">
        <f t="shared" si="24"/>
        <v>2019-04</v>
      </c>
      <c r="O103" s="5" t="str">
        <f t="shared" si="28"/>
        <v>2019Q2</v>
      </c>
      <c r="P103" s="5" t="str">
        <f>IF(AND(Calendar[[#This Row],[TransDate]]&lt;=LastDate,Calendar[[#This Row],[TransDate]]&gt;=DATE(YEAR(LastDate)-5,MONTH(LastDate),DAY(LastDate))),Calendar[[#This Row],[CalendarYearMonth]],"")</f>
        <v>2019-04</v>
      </c>
    </row>
    <row r="104" spans="1:16" ht="15" x14ac:dyDescent="0.25">
      <c r="A104" s="5" t="str">
        <f t="shared" si="25"/>
        <v>20190413</v>
      </c>
      <c r="B104" s="7">
        <f t="shared" si="29"/>
        <v>43568</v>
      </c>
      <c r="C104" s="5">
        <f t="shared" si="15"/>
        <v>7</v>
      </c>
      <c r="D104" s="5" t="str">
        <f t="shared" si="16"/>
        <v>Saturday</v>
      </c>
      <c r="E104" s="5">
        <f t="shared" si="17"/>
        <v>13</v>
      </c>
      <c r="F104" s="8">
        <f t="shared" si="18"/>
        <v>103</v>
      </c>
      <c r="G104" s="5" t="str">
        <f t="shared" si="26"/>
        <v>Weekend</v>
      </c>
      <c r="H104" s="5">
        <f t="shared" si="19"/>
        <v>15</v>
      </c>
      <c r="I104" s="5" t="str">
        <f t="shared" si="20"/>
        <v>April</v>
      </c>
      <c r="J104" s="5">
        <f t="shared" si="21"/>
        <v>4</v>
      </c>
      <c r="K104" s="7" t="str">
        <f t="shared" si="22"/>
        <v>N</v>
      </c>
      <c r="L104" s="5">
        <f t="shared" si="27"/>
        <v>2</v>
      </c>
      <c r="M104" s="5">
        <f t="shared" si="23"/>
        <v>2019</v>
      </c>
      <c r="N104" s="5" t="str">
        <f t="shared" si="24"/>
        <v>2019-04</v>
      </c>
      <c r="O104" s="5" t="str">
        <f t="shared" si="28"/>
        <v>2019Q2</v>
      </c>
      <c r="P104" s="5" t="str">
        <f>IF(AND(Calendar[[#This Row],[TransDate]]&lt;=LastDate,Calendar[[#This Row],[TransDate]]&gt;=DATE(YEAR(LastDate)-5,MONTH(LastDate),DAY(LastDate))),Calendar[[#This Row],[CalendarYearMonth]],"")</f>
        <v>2019-04</v>
      </c>
    </row>
    <row r="105" spans="1:16" ht="15" x14ac:dyDescent="0.25">
      <c r="A105" s="5" t="str">
        <f t="shared" si="25"/>
        <v>20190414</v>
      </c>
      <c r="B105" s="7">
        <f t="shared" si="29"/>
        <v>43569</v>
      </c>
      <c r="C105" s="5">
        <f t="shared" si="15"/>
        <v>1</v>
      </c>
      <c r="D105" s="5" t="str">
        <f t="shared" si="16"/>
        <v>Sunday</v>
      </c>
      <c r="E105" s="5">
        <f t="shared" si="17"/>
        <v>14</v>
      </c>
      <c r="F105" s="8">
        <f t="shared" si="18"/>
        <v>104</v>
      </c>
      <c r="G105" s="5" t="str">
        <f t="shared" si="26"/>
        <v>Weekday</v>
      </c>
      <c r="H105" s="5">
        <f t="shared" si="19"/>
        <v>16</v>
      </c>
      <c r="I105" s="5" t="str">
        <f t="shared" si="20"/>
        <v>April</v>
      </c>
      <c r="J105" s="5">
        <f t="shared" si="21"/>
        <v>4</v>
      </c>
      <c r="K105" s="7" t="str">
        <f t="shared" si="22"/>
        <v>N</v>
      </c>
      <c r="L105" s="5">
        <f t="shared" si="27"/>
        <v>2</v>
      </c>
      <c r="M105" s="5">
        <f t="shared" si="23"/>
        <v>2019</v>
      </c>
      <c r="N105" s="5" t="str">
        <f t="shared" si="24"/>
        <v>2019-04</v>
      </c>
      <c r="O105" s="5" t="str">
        <f t="shared" si="28"/>
        <v>2019Q2</v>
      </c>
      <c r="P105" s="5" t="str">
        <f>IF(AND(Calendar[[#This Row],[TransDate]]&lt;=LastDate,Calendar[[#This Row],[TransDate]]&gt;=DATE(YEAR(LastDate)-5,MONTH(LastDate),DAY(LastDate))),Calendar[[#This Row],[CalendarYearMonth]],"")</f>
        <v>2019-04</v>
      </c>
    </row>
    <row r="106" spans="1:16" ht="15" x14ac:dyDescent="0.25">
      <c r="A106" s="5" t="str">
        <f t="shared" si="25"/>
        <v>20190415</v>
      </c>
      <c r="B106" s="7">
        <f t="shared" si="29"/>
        <v>43570</v>
      </c>
      <c r="C106" s="5">
        <f t="shared" si="15"/>
        <v>2</v>
      </c>
      <c r="D106" s="5" t="str">
        <f t="shared" si="16"/>
        <v>Monday</v>
      </c>
      <c r="E106" s="5">
        <f t="shared" si="17"/>
        <v>15</v>
      </c>
      <c r="F106" s="8">
        <f t="shared" si="18"/>
        <v>105</v>
      </c>
      <c r="G106" s="5" t="str">
        <f t="shared" si="26"/>
        <v>Weekday</v>
      </c>
      <c r="H106" s="5">
        <f t="shared" si="19"/>
        <v>16</v>
      </c>
      <c r="I106" s="5" t="str">
        <f t="shared" si="20"/>
        <v>April</v>
      </c>
      <c r="J106" s="5">
        <f t="shared" si="21"/>
        <v>4</v>
      </c>
      <c r="K106" s="7" t="str">
        <f t="shared" si="22"/>
        <v>N</v>
      </c>
      <c r="L106" s="5">
        <f t="shared" si="27"/>
        <v>2</v>
      </c>
      <c r="M106" s="5">
        <f t="shared" si="23"/>
        <v>2019</v>
      </c>
      <c r="N106" s="5" t="str">
        <f t="shared" si="24"/>
        <v>2019-04</v>
      </c>
      <c r="O106" s="5" t="str">
        <f t="shared" si="28"/>
        <v>2019Q2</v>
      </c>
      <c r="P106" s="5" t="str">
        <f>IF(AND(Calendar[[#This Row],[TransDate]]&lt;=LastDate,Calendar[[#This Row],[TransDate]]&gt;=DATE(YEAR(LastDate)-5,MONTH(LastDate),DAY(LastDate))),Calendar[[#This Row],[CalendarYearMonth]],"")</f>
        <v>2019-04</v>
      </c>
    </row>
    <row r="107" spans="1:16" ht="15" x14ac:dyDescent="0.25">
      <c r="A107" s="5" t="str">
        <f t="shared" si="25"/>
        <v>20190416</v>
      </c>
      <c r="B107" s="7">
        <f t="shared" si="29"/>
        <v>43571</v>
      </c>
      <c r="C107" s="5">
        <f t="shared" si="15"/>
        <v>3</v>
      </c>
      <c r="D107" s="5" t="str">
        <f t="shared" si="16"/>
        <v>Tuesday</v>
      </c>
      <c r="E107" s="5">
        <f t="shared" si="17"/>
        <v>16</v>
      </c>
      <c r="F107" s="8">
        <f t="shared" si="18"/>
        <v>106</v>
      </c>
      <c r="G107" s="5" t="str">
        <f t="shared" si="26"/>
        <v>Weekday</v>
      </c>
      <c r="H107" s="5">
        <f t="shared" si="19"/>
        <v>16</v>
      </c>
      <c r="I107" s="5" t="str">
        <f t="shared" si="20"/>
        <v>April</v>
      </c>
      <c r="J107" s="5">
        <f t="shared" si="21"/>
        <v>4</v>
      </c>
      <c r="K107" s="7" t="str">
        <f t="shared" si="22"/>
        <v>N</v>
      </c>
      <c r="L107" s="5">
        <f t="shared" si="27"/>
        <v>2</v>
      </c>
      <c r="M107" s="5">
        <f t="shared" si="23"/>
        <v>2019</v>
      </c>
      <c r="N107" s="5" t="str">
        <f t="shared" si="24"/>
        <v>2019-04</v>
      </c>
      <c r="O107" s="5" t="str">
        <f t="shared" si="28"/>
        <v>2019Q2</v>
      </c>
      <c r="P107" s="5" t="str">
        <f>IF(AND(Calendar[[#This Row],[TransDate]]&lt;=LastDate,Calendar[[#This Row],[TransDate]]&gt;=DATE(YEAR(LastDate)-5,MONTH(LastDate),DAY(LastDate))),Calendar[[#This Row],[CalendarYearMonth]],"")</f>
        <v>2019-04</v>
      </c>
    </row>
    <row r="108" spans="1:16" ht="15" x14ac:dyDescent="0.25">
      <c r="A108" s="5" t="str">
        <f t="shared" si="25"/>
        <v>20190417</v>
      </c>
      <c r="B108" s="7">
        <f t="shared" si="29"/>
        <v>43572</v>
      </c>
      <c r="C108" s="5">
        <f t="shared" si="15"/>
        <v>4</v>
      </c>
      <c r="D108" s="5" t="str">
        <f t="shared" si="16"/>
        <v>Wednesday</v>
      </c>
      <c r="E108" s="5">
        <f t="shared" si="17"/>
        <v>17</v>
      </c>
      <c r="F108" s="8">
        <f t="shared" si="18"/>
        <v>107</v>
      </c>
      <c r="G108" s="5" t="str">
        <f t="shared" si="26"/>
        <v>Weekday</v>
      </c>
      <c r="H108" s="5">
        <f t="shared" si="19"/>
        <v>16</v>
      </c>
      <c r="I108" s="5" t="str">
        <f t="shared" si="20"/>
        <v>April</v>
      </c>
      <c r="J108" s="5">
        <f t="shared" si="21"/>
        <v>4</v>
      </c>
      <c r="K108" s="7" t="str">
        <f t="shared" si="22"/>
        <v>N</v>
      </c>
      <c r="L108" s="5">
        <f t="shared" si="27"/>
        <v>2</v>
      </c>
      <c r="M108" s="5">
        <f t="shared" si="23"/>
        <v>2019</v>
      </c>
      <c r="N108" s="5" t="str">
        <f t="shared" si="24"/>
        <v>2019-04</v>
      </c>
      <c r="O108" s="5" t="str">
        <f t="shared" si="28"/>
        <v>2019Q2</v>
      </c>
      <c r="P108" s="5" t="str">
        <f>IF(AND(Calendar[[#This Row],[TransDate]]&lt;=LastDate,Calendar[[#This Row],[TransDate]]&gt;=DATE(YEAR(LastDate)-5,MONTH(LastDate),DAY(LastDate))),Calendar[[#This Row],[CalendarYearMonth]],"")</f>
        <v>2019-04</v>
      </c>
    </row>
    <row r="109" spans="1:16" ht="15" x14ac:dyDescent="0.25">
      <c r="A109" s="5" t="str">
        <f t="shared" si="25"/>
        <v>20190418</v>
      </c>
      <c r="B109" s="7">
        <f t="shared" si="29"/>
        <v>43573</v>
      </c>
      <c r="C109" s="5">
        <f t="shared" si="15"/>
        <v>5</v>
      </c>
      <c r="D109" s="5" t="str">
        <f t="shared" si="16"/>
        <v>Thursday</v>
      </c>
      <c r="E109" s="5">
        <f t="shared" si="17"/>
        <v>18</v>
      </c>
      <c r="F109" s="8">
        <f t="shared" si="18"/>
        <v>108</v>
      </c>
      <c r="G109" s="5" t="str">
        <f t="shared" si="26"/>
        <v>Weekday</v>
      </c>
      <c r="H109" s="5">
        <f t="shared" si="19"/>
        <v>16</v>
      </c>
      <c r="I109" s="5" t="str">
        <f t="shared" si="20"/>
        <v>April</v>
      </c>
      <c r="J109" s="5">
        <f t="shared" si="21"/>
        <v>4</v>
      </c>
      <c r="K109" s="7" t="str">
        <f t="shared" si="22"/>
        <v>N</v>
      </c>
      <c r="L109" s="5">
        <f t="shared" si="27"/>
        <v>2</v>
      </c>
      <c r="M109" s="5">
        <f t="shared" si="23"/>
        <v>2019</v>
      </c>
      <c r="N109" s="5" t="str">
        <f t="shared" si="24"/>
        <v>2019-04</v>
      </c>
      <c r="O109" s="5" t="str">
        <f t="shared" si="28"/>
        <v>2019Q2</v>
      </c>
      <c r="P109" s="5" t="str">
        <f>IF(AND(Calendar[[#This Row],[TransDate]]&lt;=LastDate,Calendar[[#This Row],[TransDate]]&gt;=DATE(YEAR(LastDate)-5,MONTH(LastDate),DAY(LastDate))),Calendar[[#This Row],[CalendarYearMonth]],"")</f>
        <v>2019-04</v>
      </c>
    </row>
    <row r="110" spans="1:16" ht="15" x14ac:dyDescent="0.25">
      <c r="A110" s="5" t="str">
        <f t="shared" si="25"/>
        <v>20190419</v>
      </c>
      <c r="B110" s="7">
        <f t="shared" si="29"/>
        <v>43574</v>
      </c>
      <c r="C110" s="5">
        <f t="shared" si="15"/>
        <v>6</v>
      </c>
      <c r="D110" s="5" t="str">
        <f t="shared" si="16"/>
        <v>Friday</v>
      </c>
      <c r="E110" s="5">
        <f t="shared" si="17"/>
        <v>19</v>
      </c>
      <c r="F110" s="8">
        <f t="shared" si="18"/>
        <v>109</v>
      </c>
      <c r="G110" s="5" t="str">
        <f t="shared" si="26"/>
        <v>Weekend</v>
      </c>
      <c r="H110" s="5">
        <f t="shared" si="19"/>
        <v>16</v>
      </c>
      <c r="I110" s="5" t="str">
        <f t="shared" si="20"/>
        <v>April</v>
      </c>
      <c r="J110" s="5">
        <f t="shared" si="21"/>
        <v>4</v>
      </c>
      <c r="K110" s="7" t="str">
        <f t="shared" si="22"/>
        <v>N</v>
      </c>
      <c r="L110" s="5">
        <f t="shared" si="27"/>
        <v>2</v>
      </c>
      <c r="M110" s="5">
        <f t="shared" si="23"/>
        <v>2019</v>
      </c>
      <c r="N110" s="5" t="str">
        <f t="shared" si="24"/>
        <v>2019-04</v>
      </c>
      <c r="O110" s="5" t="str">
        <f t="shared" si="28"/>
        <v>2019Q2</v>
      </c>
      <c r="P110" s="5" t="str">
        <f>IF(AND(Calendar[[#This Row],[TransDate]]&lt;=LastDate,Calendar[[#This Row],[TransDate]]&gt;=DATE(YEAR(LastDate)-5,MONTH(LastDate),DAY(LastDate))),Calendar[[#This Row],[CalendarYearMonth]],"")</f>
        <v>2019-04</v>
      </c>
    </row>
    <row r="111" spans="1:16" ht="15" x14ac:dyDescent="0.25">
      <c r="A111" s="5" t="str">
        <f t="shared" si="25"/>
        <v>20190420</v>
      </c>
      <c r="B111" s="7">
        <f t="shared" si="29"/>
        <v>43575</v>
      </c>
      <c r="C111" s="5">
        <f t="shared" si="15"/>
        <v>7</v>
      </c>
      <c r="D111" s="5" t="str">
        <f t="shared" si="16"/>
        <v>Saturday</v>
      </c>
      <c r="E111" s="5">
        <f t="shared" si="17"/>
        <v>20</v>
      </c>
      <c r="F111" s="8">
        <f t="shared" si="18"/>
        <v>110</v>
      </c>
      <c r="G111" s="5" t="str">
        <f t="shared" si="26"/>
        <v>Weekend</v>
      </c>
      <c r="H111" s="5">
        <f t="shared" si="19"/>
        <v>16</v>
      </c>
      <c r="I111" s="5" t="str">
        <f t="shared" si="20"/>
        <v>April</v>
      </c>
      <c r="J111" s="5">
        <f t="shared" si="21"/>
        <v>4</v>
      </c>
      <c r="K111" s="7" t="str">
        <f t="shared" si="22"/>
        <v>N</v>
      </c>
      <c r="L111" s="5">
        <f t="shared" si="27"/>
        <v>2</v>
      </c>
      <c r="M111" s="5">
        <f t="shared" si="23"/>
        <v>2019</v>
      </c>
      <c r="N111" s="5" t="str">
        <f t="shared" si="24"/>
        <v>2019-04</v>
      </c>
      <c r="O111" s="5" t="str">
        <f t="shared" si="28"/>
        <v>2019Q2</v>
      </c>
      <c r="P111" s="5" t="str">
        <f>IF(AND(Calendar[[#This Row],[TransDate]]&lt;=LastDate,Calendar[[#This Row],[TransDate]]&gt;=DATE(YEAR(LastDate)-5,MONTH(LastDate),DAY(LastDate))),Calendar[[#This Row],[CalendarYearMonth]],"")</f>
        <v>2019-04</v>
      </c>
    </row>
    <row r="112" spans="1:16" ht="15" x14ac:dyDescent="0.25">
      <c r="A112" s="5" t="str">
        <f t="shared" si="25"/>
        <v>20190421</v>
      </c>
      <c r="B112" s="7">
        <f t="shared" si="29"/>
        <v>43576</v>
      </c>
      <c r="C112" s="5">
        <f t="shared" si="15"/>
        <v>1</v>
      </c>
      <c r="D112" s="5" t="str">
        <f t="shared" si="16"/>
        <v>Sunday</v>
      </c>
      <c r="E112" s="5">
        <f t="shared" si="17"/>
        <v>21</v>
      </c>
      <c r="F112" s="8">
        <f t="shared" si="18"/>
        <v>111</v>
      </c>
      <c r="G112" s="5" t="str">
        <f t="shared" si="26"/>
        <v>Weekday</v>
      </c>
      <c r="H112" s="5">
        <f t="shared" si="19"/>
        <v>17</v>
      </c>
      <c r="I112" s="5" t="str">
        <f t="shared" si="20"/>
        <v>April</v>
      </c>
      <c r="J112" s="5">
        <f t="shared" si="21"/>
        <v>4</v>
      </c>
      <c r="K112" s="7" t="str">
        <f t="shared" si="22"/>
        <v>N</v>
      </c>
      <c r="L112" s="5">
        <f t="shared" si="27"/>
        <v>2</v>
      </c>
      <c r="M112" s="5">
        <f t="shared" si="23"/>
        <v>2019</v>
      </c>
      <c r="N112" s="5" t="str">
        <f t="shared" si="24"/>
        <v>2019-04</v>
      </c>
      <c r="O112" s="5" t="str">
        <f t="shared" si="28"/>
        <v>2019Q2</v>
      </c>
      <c r="P112" s="5" t="str">
        <f>IF(AND(Calendar[[#This Row],[TransDate]]&lt;=LastDate,Calendar[[#This Row],[TransDate]]&gt;=DATE(YEAR(LastDate)-5,MONTH(LastDate),DAY(LastDate))),Calendar[[#This Row],[CalendarYearMonth]],"")</f>
        <v>2019-04</v>
      </c>
    </row>
    <row r="113" spans="1:16" ht="15" x14ac:dyDescent="0.25">
      <c r="A113" s="5" t="str">
        <f t="shared" si="25"/>
        <v>20190422</v>
      </c>
      <c r="B113" s="7">
        <f t="shared" si="29"/>
        <v>43577</v>
      </c>
      <c r="C113" s="5">
        <f t="shared" si="15"/>
        <v>2</v>
      </c>
      <c r="D113" s="5" t="str">
        <f t="shared" si="16"/>
        <v>Monday</v>
      </c>
      <c r="E113" s="5">
        <f t="shared" si="17"/>
        <v>22</v>
      </c>
      <c r="F113" s="8">
        <f t="shared" si="18"/>
        <v>112</v>
      </c>
      <c r="G113" s="5" t="str">
        <f t="shared" si="26"/>
        <v>Weekday</v>
      </c>
      <c r="H113" s="5">
        <f t="shared" si="19"/>
        <v>17</v>
      </c>
      <c r="I113" s="5" t="str">
        <f t="shared" si="20"/>
        <v>April</v>
      </c>
      <c r="J113" s="5">
        <f t="shared" si="21"/>
        <v>4</v>
      </c>
      <c r="K113" s="7" t="str">
        <f t="shared" si="22"/>
        <v>N</v>
      </c>
      <c r="L113" s="5">
        <f t="shared" si="27"/>
        <v>2</v>
      </c>
      <c r="M113" s="5">
        <f t="shared" si="23"/>
        <v>2019</v>
      </c>
      <c r="N113" s="5" t="str">
        <f t="shared" si="24"/>
        <v>2019-04</v>
      </c>
      <c r="O113" s="5" t="str">
        <f t="shared" si="28"/>
        <v>2019Q2</v>
      </c>
      <c r="P113" s="5" t="str">
        <f>IF(AND(Calendar[[#This Row],[TransDate]]&lt;=LastDate,Calendar[[#This Row],[TransDate]]&gt;=DATE(YEAR(LastDate)-5,MONTH(LastDate),DAY(LastDate))),Calendar[[#This Row],[CalendarYearMonth]],"")</f>
        <v>2019-04</v>
      </c>
    </row>
    <row r="114" spans="1:16" ht="15" x14ac:dyDescent="0.25">
      <c r="A114" s="5" t="str">
        <f t="shared" si="25"/>
        <v>20190423</v>
      </c>
      <c r="B114" s="7">
        <f t="shared" si="29"/>
        <v>43578</v>
      </c>
      <c r="C114" s="5">
        <f t="shared" si="15"/>
        <v>3</v>
      </c>
      <c r="D114" s="5" t="str">
        <f t="shared" si="16"/>
        <v>Tuesday</v>
      </c>
      <c r="E114" s="5">
        <f t="shared" si="17"/>
        <v>23</v>
      </c>
      <c r="F114" s="8">
        <f t="shared" si="18"/>
        <v>113</v>
      </c>
      <c r="G114" s="5" t="str">
        <f t="shared" si="26"/>
        <v>Weekday</v>
      </c>
      <c r="H114" s="5">
        <f t="shared" si="19"/>
        <v>17</v>
      </c>
      <c r="I114" s="5" t="str">
        <f t="shared" si="20"/>
        <v>April</v>
      </c>
      <c r="J114" s="5">
        <f t="shared" si="21"/>
        <v>4</v>
      </c>
      <c r="K114" s="7" t="str">
        <f t="shared" si="22"/>
        <v>N</v>
      </c>
      <c r="L114" s="5">
        <f t="shared" si="27"/>
        <v>2</v>
      </c>
      <c r="M114" s="5">
        <f t="shared" si="23"/>
        <v>2019</v>
      </c>
      <c r="N114" s="5" t="str">
        <f t="shared" si="24"/>
        <v>2019-04</v>
      </c>
      <c r="O114" s="5" t="str">
        <f t="shared" si="28"/>
        <v>2019Q2</v>
      </c>
      <c r="P114" s="5" t="str">
        <f>IF(AND(Calendar[[#This Row],[TransDate]]&lt;=LastDate,Calendar[[#This Row],[TransDate]]&gt;=DATE(YEAR(LastDate)-5,MONTH(LastDate),DAY(LastDate))),Calendar[[#This Row],[CalendarYearMonth]],"")</f>
        <v>2019-04</v>
      </c>
    </row>
    <row r="115" spans="1:16" ht="15" x14ac:dyDescent="0.25">
      <c r="A115" s="5" t="str">
        <f t="shared" si="25"/>
        <v>20190424</v>
      </c>
      <c r="B115" s="7">
        <f t="shared" si="29"/>
        <v>43579</v>
      </c>
      <c r="C115" s="5">
        <f t="shared" si="15"/>
        <v>4</v>
      </c>
      <c r="D115" s="5" t="str">
        <f t="shared" si="16"/>
        <v>Wednesday</v>
      </c>
      <c r="E115" s="5">
        <f t="shared" si="17"/>
        <v>24</v>
      </c>
      <c r="F115" s="8">
        <f t="shared" si="18"/>
        <v>114</v>
      </c>
      <c r="G115" s="5" t="str">
        <f t="shared" si="26"/>
        <v>Weekday</v>
      </c>
      <c r="H115" s="5">
        <f t="shared" si="19"/>
        <v>17</v>
      </c>
      <c r="I115" s="5" t="str">
        <f t="shared" si="20"/>
        <v>April</v>
      </c>
      <c r="J115" s="5">
        <f t="shared" si="21"/>
        <v>4</v>
      </c>
      <c r="K115" s="7" t="str">
        <f t="shared" si="22"/>
        <v>N</v>
      </c>
      <c r="L115" s="5">
        <f t="shared" si="27"/>
        <v>2</v>
      </c>
      <c r="M115" s="5">
        <f t="shared" si="23"/>
        <v>2019</v>
      </c>
      <c r="N115" s="5" t="str">
        <f t="shared" si="24"/>
        <v>2019-04</v>
      </c>
      <c r="O115" s="5" t="str">
        <f t="shared" si="28"/>
        <v>2019Q2</v>
      </c>
      <c r="P115" s="5" t="str">
        <f>IF(AND(Calendar[[#This Row],[TransDate]]&lt;=LastDate,Calendar[[#This Row],[TransDate]]&gt;=DATE(YEAR(LastDate)-5,MONTH(LastDate),DAY(LastDate))),Calendar[[#This Row],[CalendarYearMonth]],"")</f>
        <v>2019-04</v>
      </c>
    </row>
    <row r="116" spans="1:16" ht="15" x14ac:dyDescent="0.25">
      <c r="A116" s="5" t="str">
        <f t="shared" si="25"/>
        <v>20190425</v>
      </c>
      <c r="B116" s="7">
        <f t="shared" si="29"/>
        <v>43580</v>
      </c>
      <c r="C116" s="5">
        <f t="shared" si="15"/>
        <v>5</v>
      </c>
      <c r="D116" s="5" t="str">
        <f t="shared" si="16"/>
        <v>Thursday</v>
      </c>
      <c r="E116" s="5">
        <f t="shared" si="17"/>
        <v>25</v>
      </c>
      <c r="F116" s="8">
        <f t="shared" si="18"/>
        <v>115</v>
      </c>
      <c r="G116" s="5" t="str">
        <f t="shared" si="26"/>
        <v>Weekday</v>
      </c>
      <c r="H116" s="5">
        <f t="shared" si="19"/>
        <v>17</v>
      </c>
      <c r="I116" s="5" t="str">
        <f t="shared" si="20"/>
        <v>April</v>
      </c>
      <c r="J116" s="5">
        <f t="shared" si="21"/>
        <v>4</v>
      </c>
      <c r="K116" s="7" t="str">
        <f t="shared" si="22"/>
        <v>N</v>
      </c>
      <c r="L116" s="5">
        <f t="shared" si="27"/>
        <v>2</v>
      </c>
      <c r="M116" s="5">
        <f t="shared" si="23"/>
        <v>2019</v>
      </c>
      <c r="N116" s="5" t="str">
        <f t="shared" si="24"/>
        <v>2019-04</v>
      </c>
      <c r="O116" s="5" t="str">
        <f t="shared" si="28"/>
        <v>2019Q2</v>
      </c>
      <c r="P116" s="5" t="str">
        <f>IF(AND(Calendar[[#This Row],[TransDate]]&lt;=LastDate,Calendar[[#This Row],[TransDate]]&gt;=DATE(YEAR(LastDate)-5,MONTH(LastDate),DAY(LastDate))),Calendar[[#This Row],[CalendarYearMonth]],"")</f>
        <v>2019-04</v>
      </c>
    </row>
    <row r="117" spans="1:16" ht="15" x14ac:dyDescent="0.25">
      <c r="A117" s="5" t="str">
        <f t="shared" si="25"/>
        <v>20190426</v>
      </c>
      <c r="B117" s="7">
        <f t="shared" si="29"/>
        <v>43581</v>
      </c>
      <c r="C117" s="5">
        <f t="shared" si="15"/>
        <v>6</v>
      </c>
      <c r="D117" s="5" t="str">
        <f t="shared" si="16"/>
        <v>Friday</v>
      </c>
      <c r="E117" s="5">
        <f t="shared" si="17"/>
        <v>26</v>
      </c>
      <c r="F117" s="8">
        <f t="shared" si="18"/>
        <v>116</v>
      </c>
      <c r="G117" s="5" t="str">
        <f t="shared" si="26"/>
        <v>Weekend</v>
      </c>
      <c r="H117" s="5">
        <f t="shared" si="19"/>
        <v>17</v>
      </c>
      <c r="I117" s="5" t="str">
        <f t="shared" si="20"/>
        <v>April</v>
      </c>
      <c r="J117" s="5">
        <f t="shared" si="21"/>
        <v>4</v>
      </c>
      <c r="K117" s="7" t="str">
        <f t="shared" si="22"/>
        <v>N</v>
      </c>
      <c r="L117" s="5">
        <f t="shared" si="27"/>
        <v>2</v>
      </c>
      <c r="M117" s="5">
        <f t="shared" si="23"/>
        <v>2019</v>
      </c>
      <c r="N117" s="5" t="str">
        <f t="shared" si="24"/>
        <v>2019-04</v>
      </c>
      <c r="O117" s="5" t="str">
        <f t="shared" si="28"/>
        <v>2019Q2</v>
      </c>
      <c r="P117" s="5" t="str">
        <f>IF(AND(Calendar[[#This Row],[TransDate]]&lt;=LastDate,Calendar[[#This Row],[TransDate]]&gt;=DATE(YEAR(LastDate)-5,MONTH(LastDate),DAY(LastDate))),Calendar[[#This Row],[CalendarYearMonth]],"")</f>
        <v>2019-04</v>
      </c>
    </row>
    <row r="118" spans="1:16" ht="15" x14ac:dyDescent="0.25">
      <c r="A118" s="5" t="str">
        <f t="shared" si="25"/>
        <v>20190427</v>
      </c>
      <c r="B118" s="7">
        <f t="shared" si="29"/>
        <v>43582</v>
      </c>
      <c r="C118" s="5">
        <f t="shared" si="15"/>
        <v>7</v>
      </c>
      <c r="D118" s="5" t="str">
        <f t="shared" si="16"/>
        <v>Saturday</v>
      </c>
      <c r="E118" s="5">
        <f t="shared" si="17"/>
        <v>27</v>
      </c>
      <c r="F118" s="8">
        <f t="shared" si="18"/>
        <v>117</v>
      </c>
      <c r="G118" s="5" t="str">
        <f t="shared" si="26"/>
        <v>Weekend</v>
      </c>
      <c r="H118" s="5">
        <f t="shared" si="19"/>
        <v>17</v>
      </c>
      <c r="I118" s="5" t="str">
        <f t="shared" si="20"/>
        <v>April</v>
      </c>
      <c r="J118" s="5">
        <f t="shared" si="21"/>
        <v>4</v>
      </c>
      <c r="K118" s="7" t="str">
        <f t="shared" si="22"/>
        <v>N</v>
      </c>
      <c r="L118" s="5">
        <f t="shared" si="27"/>
        <v>2</v>
      </c>
      <c r="M118" s="5">
        <f t="shared" si="23"/>
        <v>2019</v>
      </c>
      <c r="N118" s="5" t="str">
        <f t="shared" si="24"/>
        <v>2019-04</v>
      </c>
      <c r="O118" s="5" t="str">
        <f t="shared" si="28"/>
        <v>2019Q2</v>
      </c>
      <c r="P118" s="5" t="str">
        <f>IF(AND(Calendar[[#This Row],[TransDate]]&lt;=LastDate,Calendar[[#This Row],[TransDate]]&gt;=DATE(YEAR(LastDate)-5,MONTH(LastDate),DAY(LastDate))),Calendar[[#This Row],[CalendarYearMonth]],"")</f>
        <v>2019-04</v>
      </c>
    </row>
    <row r="119" spans="1:16" ht="15" x14ac:dyDescent="0.25">
      <c r="A119" s="5" t="str">
        <f t="shared" si="25"/>
        <v>20190428</v>
      </c>
      <c r="B119" s="7">
        <f t="shared" si="29"/>
        <v>43583</v>
      </c>
      <c r="C119" s="5">
        <f t="shared" si="15"/>
        <v>1</v>
      </c>
      <c r="D119" s="5" t="str">
        <f t="shared" si="16"/>
        <v>Sunday</v>
      </c>
      <c r="E119" s="5">
        <f t="shared" si="17"/>
        <v>28</v>
      </c>
      <c r="F119" s="8">
        <f t="shared" si="18"/>
        <v>118</v>
      </c>
      <c r="G119" s="5" t="str">
        <f t="shared" si="26"/>
        <v>Weekday</v>
      </c>
      <c r="H119" s="5">
        <f t="shared" si="19"/>
        <v>18</v>
      </c>
      <c r="I119" s="5" t="str">
        <f t="shared" si="20"/>
        <v>April</v>
      </c>
      <c r="J119" s="5">
        <f t="shared" si="21"/>
        <v>4</v>
      </c>
      <c r="K119" s="7" t="str">
        <f t="shared" si="22"/>
        <v>N</v>
      </c>
      <c r="L119" s="5">
        <f t="shared" si="27"/>
        <v>2</v>
      </c>
      <c r="M119" s="5">
        <f t="shared" si="23"/>
        <v>2019</v>
      </c>
      <c r="N119" s="5" t="str">
        <f t="shared" si="24"/>
        <v>2019-04</v>
      </c>
      <c r="O119" s="5" t="str">
        <f t="shared" si="28"/>
        <v>2019Q2</v>
      </c>
      <c r="P119" s="5" t="str">
        <f>IF(AND(Calendar[[#This Row],[TransDate]]&lt;=LastDate,Calendar[[#This Row],[TransDate]]&gt;=DATE(YEAR(LastDate)-5,MONTH(LastDate),DAY(LastDate))),Calendar[[#This Row],[CalendarYearMonth]],"")</f>
        <v>2019-04</v>
      </c>
    </row>
    <row r="120" spans="1:16" ht="15" x14ac:dyDescent="0.25">
      <c r="A120" s="5" t="str">
        <f t="shared" si="25"/>
        <v>20190429</v>
      </c>
      <c r="B120" s="7">
        <f t="shared" si="29"/>
        <v>43584</v>
      </c>
      <c r="C120" s="5">
        <f t="shared" si="15"/>
        <v>2</v>
      </c>
      <c r="D120" s="5" t="str">
        <f t="shared" si="16"/>
        <v>Monday</v>
      </c>
      <c r="E120" s="5">
        <f t="shared" si="17"/>
        <v>29</v>
      </c>
      <c r="F120" s="8">
        <f t="shared" si="18"/>
        <v>119</v>
      </c>
      <c r="G120" s="5" t="str">
        <f t="shared" si="26"/>
        <v>Weekday</v>
      </c>
      <c r="H120" s="5">
        <f t="shared" si="19"/>
        <v>18</v>
      </c>
      <c r="I120" s="5" t="str">
        <f t="shared" si="20"/>
        <v>April</v>
      </c>
      <c r="J120" s="5">
        <f t="shared" si="21"/>
        <v>4</v>
      </c>
      <c r="K120" s="7" t="str">
        <f t="shared" si="22"/>
        <v>N</v>
      </c>
      <c r="L120" s="5">
        <f t="shared" si="27"/>
        <v>2</v>
      </c>
      <c r="M120" s="5">
        <f t="shared" si="23"/>
        <v>2019</v>
      </c>
      <c r="N120" s="5" t="str">
        <f t="shared" si="24"/>
        <v>2019-04</v>
      </c>
      <c r="O120" s="5" t="str">
        <f t="shared" si="28"/>
        <v>2019Q2</v>
      </c>
      <c r="P120" s="5" t="str">
        <f>IF(AND(Calendar[[#This Row],[TransDate]]&lt;=LastDate,Calendar[[#This Row],[TransDate]]&gt;=DATE(YEAR(LastDate)-5,MONTH(LastDate),DAY(LastDate))),Calendar[[#This Row],[CalendarYearMonth]],"")</f>
        <v>2019-04</v>
      </c>
    </row>
    <row r="121" spans="1:16" ht="15" x14ac:dyDescent="0.25">
      <c r="A121" s="5" t="str">
        <f t="shared" si="25"/>
        <v>20190430</v>
      </c>
      <c r="B121" s="7">
        <f t="shared" si="29"/>
        <v>43585</v>
      </c>
      <c r="C121" s="5">
        <f t="shared" si="15"/>
        <v>3</v>
      </c>
      <c r="D121" s="5" t="str">
        <f t="shared" si="16"/>
        <v>Tuesday</v>
      </c>
      <c r="E121" s="5">
        <f t="shared" si="17"/>
        <v>30</v>
      </c>
      <c r="F121" s="8">
        <f t="shared" si="18"/>
        <v>120</v>
      </c>
      <c r="G121" s="5" t="str">
        <f t="shared" si="26"/>
        <v>Weekday</v>
      </c>
      <c r="H121" s="5">
        <f t="shared" si="19"/>
        <v>18</v>
      </c>
      <c r="I121" s="5" t="str">
        <f t="shared" si="20"/>
        <v>April</v>
      </c>
      <c r="J121" s="5">
        <f t="shared" si="21"/>
        <v>4</v>
      </c>
      <c r="K121" s="7" t="str">
        <f t="shared" si="22"/>
        <v>Y</v>
      </c>
      <c r="L121" s="5">
        <f t="shared" si="27"/>
        <v>2</v>
      </c>
      <c r="M121" s="5">
        <f t="shared" si="23"/>
        <v>2019</v>
      </c>
      <c r="N121" s="5" t="str">
        <f t="shared" si="24"/>
        <v>2019-04</v>
      </c>
      <c r="O121" s="5" t="str">
        <f t="shared" si="28"/>
        <v>2019Q2</v>
      </c>
      <c r="P121" s="5" t="str">
        <f>IF(AND(Calendar[[#This Row],[TransDate]]&lt;=LastDate,Calendar[[#This Row],[TransDate]]&gt;=DATE(YEAR(LastDate)-5,MONTH(LastDate),DAY(LastDate))),Calendar[[#This Row],[CalendarYearMonth]],"")</f>
        <v>2019-04</v>
      </c>
    </row>
    <row r="122" spans="1:16" ht="15" x14ac:dyDescent="0.25">
      <c r="A122" s="5" t="str">
        <f t="shared" si="25"/>
        <v>20190501</v>
      </c>
      <c r="B122" s="7">
        <f t="shared" si="29"/>
        <v>43586</v>
      </c>
      <c r="C122" s="5">
        <f t="shared" si="15"/>
        <v>4</v>
      </c>
      <c r="D122" s="5" t="str">
        <f t="shared" si="16"/>
        <v>Wednesday</v>
      </c>
      <c r="E122" s="5">
        <f t="shared" si="17"/>
        <v>1</v>
      </c>
      <c r="F122" s="8">
        <f t="shared" si="18"/>
        <v>121</v>
      </c>
      <c r="G122" s="5" t="str">
        <f t="shared" si="26"/>
        <v>Weekday</v>
      </c>
      <c r="H122" s="5">
        <f t="shared" si="19"/>
        <v>18</v>
      </c>
      <c r="I122" s="5" t="str">
        <f t="shared" si="20"/>
        <v>May</v>
      </c>
      <c r="J122" s="5">
        <f t="shared" si="21"/>
        <v>5</v>
      </c>
      <c r="K122" s="7" t="str">
        <f t="shared" si="22"/>
        <v>N</v>
      </c>
      <c r="L122" s="5">
        <f t="shared" si="27"/>
        <v>2</v>
      </c>
      <c r="M122" s="5">
        <f t="shared" si="23"/>
        <v>2019</v>
      </c>
      <c r="N122" s="5" t="str">
        <f t="shared" si="24"/>
        <v>2019-05</v>
      </c>
      <c r="O122" s="5" t="str">
        <f t="shared" si="28"/>
        <v>2019Q2</v>
      </c>
      <c r="P122" s="5" t="str">
        <f>IF(AND(Calendar[[#This Row],[TransDate]]&lt;=LastDate,Calendar[[#This Row],[TransDate]]&gt;=DATE(YEAR(LastDate)-5,MONTH(LastDate),DAY(LastDate))),Calendar[[#This Row],[CalendarYearMonth]],"")</f>
        <v>2019-05</v>
      </c>
    </row>
    <row r="123" spans="1:16" ht="15" x14ac:dyDescent="0.25">
      <c r="A123" s="5" t="str">
        <f t="shared" si="25"/>
        <v>20190502</v>
      </c>
      <c r="B123" s="7">
        <f t="shared" si="29"/>
        <v>43587</v>
      </c>
      <c r="C123" s="5">
        <f t="shared" si="15"/>
        <v>5</v>
      </c>
      <c r="D123" s="5" t="str">
        <f t="shared" si="16"/>
        <v>Thursday</v>
      </c>
      <c r="E123" s="5">
        <f t="shared" si="17"/>
        <v>2</v>
      </c>
      <c r="F123" s="8">
        <f t="shared" si="18"/>
        <v>122</v>
      </c>
      <c r="G123" s="5" t="str">
        <f t="shared" si="26"/>
        <v>Weekday</v>
      </c>
      <c r="H123" s="5">
        <f t="shared" si="19"/>
        <v>18</v>
      </c>
      <c r="I123" s="5" t="str">
        <f t="shared" si="20"/>
        <v>May</v>
      </c>
      <c r="J123" s="5">
        <f t="shared" si="21"/>
        <v>5</v>
      </c>
      <c r="K123" s="7" t="str">
        <f t="shared" si="22"/>
        <v>N</v>
      </c>
      <c r="L123" s="5">
        <f t="shared" si="27"/>
        <v>2</v>
      </c>
      <c r="M123" s="5">
        <f t="shared" si="23"/>
        <v>2019</v>
      </c>
      <c r="N123" s="5" t="str">
        <f t="shared" si="24"/>
        <v>2019-05</v>
      </c>
      <c r="O123" s="5" t="str">
        <f t="shared" si="28"/>
        <v>2019Q2</v>
      </c>
      <c r="P123" s="5" t="str">
        <f>IF(AND(Calendar[[#This Row],[TransDate]]&lt;=LastDate,Calendar[[#This Row],[TransDate]]&gt;=DATE(YEAR(LastDate)-5,MONTH(LastDate),DAY(LastDate))),Calendar[[#This Row],[CalendarYearMonth]],"")</f>
        <v>2019-05</v>
      </c>
    </row>
    <row r="124" spans="1:16" ht="15" x14ac:dyDescent="0.25">
      <c r="A124" s="5" t="str">
        <f t="shared" si="25"/>
        <v>20190503</v>
      </c>
      <c r="B124" s="7">
        <f t="shared" si="29"/>
        <v>43588</v>
      </c>
      <c r="C124" s="5">
        <f t="shared" si="15"/>
        <v>6</v>
      </c>
      <c r="D124" s="5" t="str">
        <f t="shared" si="16"/>
        <v>Friday</v>
      </c>
      <c r="E124" s="5">
        <f t="shared" si="17"/>
        <v>3</v>
      </c>
      <c r="F124" s="8">
        <f t="shared" si="18"/>
        <v>123</v>
      </c>
      <c r="G124" s="5" t="str">
        <f t="shared" si="26"/>
        <v>Weekend</v>
      </c>
      <c r="H124" s="5">
        <f t="shared" si="19"/>
        <v>18</v>
      </c>
      <c r="I124" s="5" t="str">
        <f t="shared" si="20"/>
        <v>May</v>
      </c>
      <c r="J124" s="5">
        <f t="shared" si="21"/>
        <v>5</v>
      </c>
      <c r="K124" s="7" t="str">
        <f t="shared" si="22"/>
        <v>N</v>
      </c>
      <c r="L124" s="5">
        <f t="shared" si="27"/>
        <v>2</v>
      </c>
      <c r="M124" s="5">
        <f t="shared" si="23"/>
        <v>2019</v>
      </c>
      <c r="N124" s="5" t="str">
        <f t="shared" si="24"/>
        <v>2019-05</v>
      </c>
      <c r="O124" s="5" t="str">
        <f t="shared" si="28"/>
        <v>2019Q2</v>
      </c>
      <c r="P124" s="5" t="str">
        <f>IF(AND(Calendar[[#This Row],[TransDate]]&lt;=LastDate,Calendar[[#This Row],[TransDate]]&gt;=DATE(YEAR(LastDate)-5,MONTH(LastDate),DAY(LastDate))),Calendar[[#This Row],[CalendarYearMonth]],"")</f>
        <v>2019-05</v>
      </c>
    </row>
    <row r="125" spans="1:16" ht="15" x14ac:dyDescent="0.25">
      <c r="A125" s="5" t="str">
        <f t="shared" si="25"/>
        <v>20190504</v>
      </c>
      <c r="B125" s="7">
        <f t="shared" si="29"/>
        <v>43589</v>
      </c>
      <c r="C125" s="5">
        <f t="shared" si="15"/>
        <v>7</v>
      </c>
      <c r="D125" s="5" t="str">
        <f t="shared" si="16"/>
        <v>Saturday</v>
      </c>
      <c r="E125" s="5">
        <f t="shared" si="17"/>
        <v>4</v>
      </c>
      <c r="F125" s="8">
        <f t="shared" si="18"/>
        <v>124</v>
      </c>
      <c r="G125" s="5" t="str">
        <f t="shared" si="26"/>
        <v>Weekend</v>
      </c>
      <c r="H125" s="5">
        <f t="shared" si="19"/>
        <v>18</v>
      </c>
      <c r="I125" s="5" t="str">
        <f t="shared" si="20"/>
        <v>May</v>
      </c>
      <c r="J125" s="5">
        <f t="shared" si="21"/>
        <v>5</v>
      </c>
      <c r="K125" s="7" t="str">
        <f t="shared" si="22"/>
        <v>N</v>
      </c>
      <c r="L125" s="5">
        <f t="shared" si="27"/>
        <v>2</v>
      </c>
      <c r="M125" s="5">
        <f t="shared" si="23"/>
        <v>2019</v>
      </c>
      <c r="N125" s="5" t="str">
        <f t="shared" si="24"/>
        <v>2019-05</v>
      </c>
      <c r="O125" s="5" t="str">
        <f t="shared" si="28"/>
        <v>2019Q2</v>
      </c>
      <c r="P125" s="5" t="str">
        <f>IF(AND(Calendar[[#This Row],[TransDate]]&lt;=LastDate,Calendar[[#This Row],[TransDate]]&gt;=DATE(YEAR(LastDate)-5,MONTH(LastDate),DAY(LastDate))),Calendar[[#This Row],[CalendarYearMonth]],"")</f>
        <v>2019-05</v>
      </c>
    </row>
    <row r="126" spans="1:16" ht="15" x14ac:dyDescent="0.25">
      <c r="A126" s="5" t="str">
        <f t="shared" si="25"/>
        <v>20190505</v>
      </c>
      <c r="B126" s="7">
        <f t="shared" si="29"/>
        <v>43590</v>
      </c>
      <c r="C126" s="5">
        <f t="shared" si="15"/>
        <v>1</v>
      </c>
      <c r="D126" s="5" t="str">
        <f t="shared" si="16"/>
        <v>Sunday</v>
      </c>
      <c r="E126" s="5">
        <f t="shared" si="17"/>
        <v>5</v>
      </c>
      <c r="F126" s="8">
        <f t="shared" si="18"/>
        <v>125</v>
      </c>
      <c r="G126" s="5" t="str">
        <f t="shared" si="26"/>
        <v>Weekday</v>
      </c>
      <c r="H126" s="5">
        <f t="shared" si="19"/>
        <v>19</v>
      </c>
      <c r="I126" s="5" t="str">
        <f t="shared" si="20"/>
        <v>May</v>
      </c>
      <c r="J126" s="5">
        <f t="shared" si="21"/>
        <v>5</v>
      </c>
      <c r="K126" s="7" t="str">
        <f t="shared" si="22"/>
        <v>N</v>
      </c>
      <c r="L126" s="5">
        <f t="shared" si="27"/>
        <v>2</v>
      </c>
      <c r="M126" s="5">
        <f t="shared" si="23"/>
        <v>2019</v>
      </c>
      <c r="N126" s="5" t="str">
        <f t="shared" si="24"/>
        <v>2019-05</v>
      </c>
      <c r="O126" s="5" t="str">
        <f t="shared" si="28"/>
        <v>2019Q2</v>
      </c>
      <c r="P126" s="5" t="str">
        <f>IF(AND(Calendar[[#This Row],[TransDate]]&lt;=LastDate,Calendar[[#This Row],[TransDate]]&gt;=DATE(YEAR(LastDate)-5,MONTH(LastDate),DAY(LastDate))),Calendar[[#This Row],[CalendarYearMonth]],"")</f>
        <v>2019-05</v>
      </c>
    </row>
    <row r="127" spans="1:16" ht="15" x14ac:dyDescent="0.25">
      <c r="A127" s="5" t="str">
        <f t="shared" si="25"/>
        <v>20190506</v>
      </c>
      <c r="B127" s="7">
        <f t="shared" si="29"/>
        <v>43591</v>
      </c>
      <c r="C127" s="5">
        <f t="shared" si="15"/>
        <v>2</v>
      </c>
      <c r="D127" s="5" t="str">
        <f t="shared" si="16"/>
        <v>Monday</v>
      </c>
      <c r="E127" s="5">
        <f t="shared" si="17"/>
        <v>6</v>
      </c>
      <c r="F127" s="8">
        <f t="shared" si="18"/>
        <v>126</v>
      </c>
      <c r="G127" s="5" t="str">
        <f t="shared" si="26"/>
        <v>Weekday</v>
      </c>
      <c r="H127" s="5">
        <f t="shared" si="19"/>
        <v>19</v>
      </c>
      <c r="I127" s="5" t="str">
        <f t="shared" si="20"/>
        <v>May</v>
      </c>
      <c r="J127" s="5">
        <f t="shared" si="21"/>
        <v>5</v>
      </c>
      <c r="K127" s="7" t="str">
        <f t="shared" si="22"/>
        <v>N</v>
      </c>
      <c r="L127" s="5">
        <f t="shared" si="27"/>
        <v>2</v>
      </c>
      <c r="M127" s="5">
        <f t="shared" si="23"/>
        <v>2019</v>
      </c>
      <c r="N127" s="5" t="str">
        <f t="shared" si="24"/>
        <v>2019-05</v>
      </c>
      <c r="O127" s="5" t="str">
        <f t="shared" si="28"/>
        <v>2019Q2</v>
      </c>
      <c r="P127" s="5" t="str">
        <f>IF(AND(Calendar[[#This Row],[TransDate]]&lt;=LastDate,Calendar[[#This Row],[TransDate]]&gt;=DATE(YEAR(LastDate)-5,MONTH(LastDate),DAY(LastDate))),Calendar[[#This Row],[CalendarYearMonth]],"")</f>
        <v>2019-05</v>
      </c>
    </row>
    <row r="128" spans="1:16" ht="15" x14ac:dyDescent="0.25">
      <c r="A128" s="5" t="str">
        <f t="shared" si="25"/>
        <v>20190507</v>
      </c>
      <c r="B128" s="7">
        <f t="shared" si="29"/>
        <v>43592</v>
      </c>
      <c r="C128" s="5">
        <f t="shared" si="15"/>
        <v>3</v>
      </c>
      <c r="D128" s="5" t="str">
        <f t="shared" si="16"/>
        <v>Tuesday</v>
      </c>
      <c r="E128" s="5">
        <f t="shared" si="17"/>
        <v>7</v>
      </c>
      <c r="F128" s="8">
        <f t="shared" si="18"/>
        <v>127</v>
      </c>
      <c r="G128" s="5" t="str">
        <f t="shared" si="26"/>
        <v>Weekday</v>
      </c>
      <c r="H128" s="5">
        <f t="shared" si="19"/>
        <v>19</v>
      </c>
      <c r="I128" s="5" t="str">
        <f t="shared" si="20"/>
        <v>May</v>
      </c>
      <c r="J128" s="5">
        <f t="shared" si="21"/>
        <v>5</v>
      </c>
      <c r="K128" s="7" t="str">
        <f t="shared" si="22"/>
        <v>N</v>
      </c>
      <c r="L128" s="5">
        <f t="shared" si="27"/>
        <v>2</v>
      </c>
      <c r="M128" s="5">
        <f t="shared" si="23"/>
        <v>2019</v>
      </c>
      <c r="N128" s="5" t="str">
        <f t="shared" si="24"/>
        <v>2019-05</v>
      </c>
      <c r="O128" s="5" t="str">
        <f t="shared" si="28"/>
        <v>2019Q2</v>
      </c>
      <c r="P128" s="5" t="str">
        <f>IF(AND(Calendar[[#This Row],[TransDate]]&lt;=LastDate,Calendar[[#This Row],[TransDate]]&gt;=DATE(YEAR(LastDate)-5,MONTH(LastDate),DAY(LastDate))),Calendar[[#This Row],[CalendarYearMonth]],"")</f>
        <v>2019-05</v>
      </c>
    </row>
    <row r="129" spans="1:16" ht="15" x14ac:dyDescent="0.25">
      <c r="A129" s="5" t="str">
        <f t="shared" si="25"/>
        <v>20190508</v>
      </c>
      <c r="B129" s="7">
        <f t="shared" si="29"/>
        <v>43593</v>
      </c>
      <c r="C129" s="5">
        <f t="shared" si="15"/>
        <v>4</v>
      </c>
      <c r="D129" s="5" t="str">
        <f t="shared" si="16"/>
        <v>Wednesday</v>
      </c>
      <c r="E129" s="5">
        <f t="shared" si="17"/>
        <v>8</v>
      </c>
      <c r="F129" s="8">
        <f t="shared" si="18"/>
        <v>128</v>
      </c>
      <c r="G129" s="5" t="str">
        <f t="shared" si="26"/>
        <v>Weekday</v>
      </c>
      <c r="H129" s="5">
        <f t="shared" si="19"/>
        <v>19</v>
      </c>
      <c r="I129" s="5" t="str">
        <f t="shared" si="20"/>
        <v>May</v>
      </c>
      <c r="J129" s="5">
        <f t="shared" si="21"/>
        <v>5</v>
      </c>
      <c r="K129" s="7" t="str">
        <f t="shared" si="22"/>
        <v>N</v>
      </c>
      <c r="L129" s="5">
        <f t="shared" si="27"/>
        <v>2</v>
      </c>
      <c r="M129" s="5">
        <f t="shared" si="23"/>
        <v>2019</v>
      </c>
      <c r="N129" s="5" t="str">
        <f t="shared" si="24"/>
        <v>2019-05</v>
      </c>
      <c r="O129" s="5" t="str">
        <f t="shared" si="28"/>
        <v>2019Q2</v>
      </c>
      <c r="P129" s="5" t="str">
        <f>IF(AND(Calendar[[#This Row],[TransDate]]&lt;=LastDate,Calendar[[#This Row],[TransDate]]&gt;=DATE(YEAR(LastDate)-5,MONTH(LastDate),DAY(LastDate))),Calendar[[#This Row],[CalendarYearMonth]],"")</f>
        <v>2019-05</v>
      </c>
    </row>
    <row r="130" spans="1:16" ht="15" x14ac:dyDescent="0.25">
      <c r="A130" s="5" t="str">
        <f t="shared" si="25"/>
        <v>20190509</v>
      </c>
      <c r="B130" s="7">
        <f t="shared" si="29"/>
        <v>43594</v>
      </c>
      <c r="C130" s="5">
        <f t="shared" ref="C130:C193" si="30">WEEKDAY(B130)</f>
        <v>5</v>
      </c>
      <c r="D130" s="5" t="str">
        <f t="shared" ref="D130:D193" si="31">TEXT(B130, "dddd")</f>
        <v>Thursday</v>
      </c>
      <c r="E130" s="5">
        <f t="shared" ref="E130:E193" si="32">DAY(B130)</f>
        <v>9</v>
      </c>
      <c r="F130" s="8">
        <f t="shared" ref="F130:F193" si="33">B130-DATEVALUE("1/1/"&amp;YEAR(B130))+1</f>
        <v>129</v>
      </c>
      <c r="G130" s="5" t="str">
        <f t="shared" si="26"/>
        <v>Weekday</v>
      </c>
      <c r="H130" s="5">
        <f t="shared" ref="H130:H193" si="34">WEEKNUM(B130,1)</f>
        <v>19</v>
      </c>
      <c r="I130" s="5" t="str">
        <f t="shared" ref="I130:I193" si="35">TEXT(B130,"Mmmm")</f>
        <v>May</v>
      </c>
      <c r="J130" s="5">
        <f t="shared" ref="J130:J193" si="36">MONTH(B130)</f>
        <v>5</v>
      </c>
      <c r="K130" s="7" t="str">
        <f t="shared" ref="K130:K193" si="37">IF(B130=EOMONTH(B130,0),"Y","N")</f>
        <v>N</v>
      </c>
      <c r="L130" s="5">
        <f t="shared" si="27"/>
        <v>2</v>
      </c>
      <c r="M130" s="5">
        <f t="shared" ref="M130:M193" si="38">YEAR(B130)</f>
        <v>2019</v>
      </c>
      <c r="N130" s="5" t="str">
        <f t="shared" ref="N130:N193" si="39">M130&amp;"-"&amp;IF(J130&lt;10,"0","")&amp;J130</f>
        <v>2019-05</v>
      </c>
      <c r="O130" s="5" t="str">
        <f t="shared" si="28"/>
        <v>2019Q2</v>
      </c>
      <c r="P130" s="5" t="str">
        <f>IF(AND(Calendar[[#This Row],[TransDate]]&lt;=LastDate,Calendar[[#This Row],[TransDate]]&gt;=DATE(YEAR(LastDate)-5,MONTH(LastDate),DAY(LastDate))),Calendar[[#This Row],[CalendarYearMonth]],"")</f>
        <v>2019-05</v>
      </c>
    </row>
    <row r="131" spans="1:16" ht="15" x14ac:dyDescent="0.25">
      <c r="A131" s="5" t="str">
        <f t="shared" ref="A131:A194" si="40">TEXT(B131,"yyyymmdd")</f>
        <v>20190510</v>
      </c>
      <c r="B131" s="7">
        <f t="shared" si="29"/>
        <v>43595</v>
      </c>
      <c r="C131" s="5">
        <f t="shared" si="30"/>
        <v>6</v>
      </c>
      <c r="D131" s="5" t="str">
        <f t="shared" si="31"/>
        <v>Friday</v>
      </c>
      <c r="E131" s="5">
        <f t="shared" si="32"/>
        <v>10</v>
      </c>
      <c r="F131" s="8">
        <f t="shared" si="33"/>
        <v>130</v>
      </c>
      <c r="G131" s="5" t="str">
        <f t="shared" ref="G131:G194" si="41">IF(C131&lt;6,"Weekday","Weekend")</f>
        <v>Weekend</v>
      </c>
      <c r="H131" s="5">
        <f t="shared" si="34"/>
        <v>19</v>
      </c>
      <c r="I131" s="5" t="str">
        <f t="shared" si="35"/>
        <v>May</v>
      </c>
      <c r="J131" s="5">
        <f t="shared" si="36"/>
        <v>5</v>
      </c>
      <c r="K131" s="7" t="str">
        <f t="shared" si="37"/>
        <v>N</v>
      </c>
      <c r="L131" s="5">
        <f t="shared" ref="L131:L194" si="42">IF(J131&lt;4,1,IF(J131&lt;7,2,IF(J131&lt;10,3,4)))</f>
        <v>2</v>
      </c>
      <c r="M131" s="5">
        <f t="shared" si="38"/>
        <v>2019</v>
      </c>
      <c r="N131" s="5" t="str">
        <f t="shared" si="39"/>
        <v>2019-05</v>
      </c>
      <c r="O131" s="5" t="str">
        <f t="shared" ref="O131:O194" si="43">M131&amp;"Q"&amp;L131</f>
        <v>2019Q2</v>
      </c>
      <c r="P131" s="5" t="str">
        <f>IF(AND(Calendar[[#This Row],[TransDate]]&lt;=LastDate,Calendar[[#This Row],[TransDate]]&gt;=DATE(YEAR(LastDate)-5,MONTH(LastDate),DAY(LastDate))),Calendar[[#This Row],[CalendarYearMonth]],"")</f>
        <v>2019-05</v>
      </c>
    </row>
    <row r="132" spans="1:16" ht="15" x14ac:dyDescent="0.25">
      <c r="A132" s="5" t="str">
        <f t="shared" si="40"/>
        <v>20190511</v>
      </c>
      <c r="B132" s="7">
        <f t="shared" ref="B132:B195" si="44">B131+1</f>
        <v>43596</v>
      </c>
      <c r="C132" s="5">
        <f t="shared" si="30"/>
        <v>7</v>
      </c>
      <c r="D132" s="5" t="str">
        <f t="shared" si="31"/>
        <v>Saturday</v>
      </c>
      <c r="E132" s="5">
        <f t="shared" si="32"/>
        <v>11</v>
      </c>
      <c r="F132" s="8">
        <f t="shared" si="33"/>
        <v>131</v>
      </c>
      <c r="G132" s="5" t="str">
        <f t="shared" si="41"/>
        <v>Weekend</v>
      </c>
      <c r="H132" s="5">
        <f t="shared" si="34"/>
        <v>19</v>
      </c>
      <c r="I132" s="5" t="str">
        <f t="shared" si="35"/>
        <v>May</v>
      </c>
      <c r="J132" s="5">
        <f t="shared" si="36"/>
        <v>5</v>
      </c>
      <c r="K132" s="7" t="str">
        <f t="shared" si="37"/>
        <v>N</v>
      </c>
      <c r="L132" s="5">
        <f t="shared" si="42"/>
        <v>2</v>
      </c>
      <c r="M132" s="5">
        <f t="shared" si="38"/>
        <v>2019</v>
      </c>
      <c r="N132" s="5" t="str">
        <f t="shared" si="39"/>
        <v>2019-05</v>
      </c>
      <c r="O132" s="5" t="str">
        <f t="shared" si="43"/>
        <v>2019Q2</v>
      </c>
      <c r="P132" s="5" t="str">
        <f>IF(AND(Calendar[[#This Row],[TransDate]]&lt;=LastDate,Calendar[[#This Row],[TransDate]]&gt;=DATE(YEAR(LastDate)-5,MONTH(LastDate),DAY(LastDate))),Calendar[[#This Row],[CalendarYearMonth]],"")</f>
        <v>2019-05</v>
      </c>
    </row>
    <row r="133" spans="1:16" ht="15" x14ac:dyDescent="0.25">
      <c r="A133" s="5" t="str">
        <f t="shared" si="40"/>
        <v>20190512</v>
      </c>
      <c r="B133" s="7">
        <f t="shared" si="44"/>
        <v>43597</v>
      </c>
      <c r="C133" s="5">
        <f t="shared" si="30"/>
        <v>1</v>
      </c>
      <c r="D133" s="5" t="str">
        <f t="shared" si="31"/>
        <v>Sunday</v>
      </c>
      <c r="E133" s="5">
        <f t="shared" si="32"/>
        <v>12</v>
      </c>
      <c r="F133" s="8">
        <f t="shared" si="33"/>
        <v>132</v>
      </c>
      <c r="G133" s="5" t="str">
        <f t="shared" si="41"/>
        <v>Weekday</v>
      </c>
      <c r="H133" s="5">
        <f t="shared" si="34"/>
        <v>20</v>
      </c>
      <c r="I133" s="5" t="str">
        <f t="shared" si="35"/>
        <v>May</v>
      </c>
      <c r="J133" s="5">
        <f t="shared" si="36"/>
        <v>5</v>
      </c>
      <c r="K133" s="7" t="str">
        <f t="shared" si="37"/>
        <v>N</v>
      </c>
      <c r="L133" s="5">
        <f t="shared" si="42"/>
        <v>2</v>
      </c>
      <c r="M133" s="5">
        <f t="shared" si="38"/>
        <v>2019</v>
      </c>
      <c r="N133" s="5" t="str">
        <f t="shared" si="39"/>
        <v>2019-05</v>
      </c>
      <c r="O133" s="5" t="str">
        <f t="shared" si="43"/>
        <v>2019Q2</v>
      </c>
      <c r="P133" s="5" t="str">
        <f>IF(AND(Calendar[[#This Row],[TransDate]]&lt;=LastDate,Calendar[[#This Row],[TransDate]]&gt;=DATE(YEAR(LastDate)-5,MONTH(LastDate),DAY(LastDate))),Calendar[[#This Row],[CalendarYearMonth]],"")</f>
        <v>2019-05</v>
      </c>
    </row>
    <row r="134" spans="1:16" ht="15" x14ac:dyDescent="0.25">
      <c r="A134" s="5" t="str">
        <f t="shared" si="40"/>
        <v>20190513</v>
      </c>
      <c r="B134" s="7">
        <f t="shared" si="44"/>
        <v>43598</v>
      </c>
      <c r="C134" s="5">
        <f t="shared" si="30"/>
        <v>2</v>
      </c>
      <c r="D134" s="5" t="str">
        <f t="shared" si="31"/>
        <v>Monday</v>
      </c>
      <c r="E134" s="5">
        <f t="shared" si="32"/>
        <v>13</v>
      </c>
      <c r="F134" s="8">
        <f t="shared" si="33"/>
        <v>133</v>
      </c>
      <c r="G134" s="5" t="str">
        <f t="shared" si="41"/>
        <v>Weekday</v>
      </c>
      <c r="H134" s="5">
        <f t="shared" si="34"/>
        <v>20</v>
      </c>
      <c r="I134" s="5" t="str">
        <f t="shared" si="35"/>
        <v>May</v>
      </c>
      <c r="J134" s="5">
        <f t="shared" si="36"/>
        <v>5</v>
      </c>
      <c r="K134" s="7" t="str">
        <f t="shared" si="37"/>
        <v>N</v>
      </c>
      <c r="L134" s="5">
        <f t="shared" si="42"/>
        <v>2</v>
      </c>
      <c r="M134" s="5">
        <f t="shared" si="38"/>
        <v>2019</v>
      </c>
      <c r="N134" s="5" t="str">
        <f t="shared" si="39"/>
        <v>2019-05</v>
      </c>
      <c r="O134" s="5" t="str">
        <f t="shared" si="43"/>
        <v>2019Q2</v>
      </c>
      <c r="P134" s="5" t="str">
        <f>IF(AND(Calendar[[#This Row],[TransDate]]&lt;=LastDate,Calendar[[#This Row],[TransDate]]&gt;=DATE(YEAR(LastDate)-5,MONTH(LastDate),DAY(LastDate))),Calendar[[#This Row],[CalendarYearMonth]],"")</f>
        <v>2019-05</v>
      </c>
    </row>
    <row r="135" spans="1:16" ht="15" x14ac:dyDescent="0.25">
      <c r="A135" s="5" t="str">
        <f t="shared" si="40"/>
        <v>20190514</v>
      </c>
      <c r="B135" s="7">
        <f t="shared" si="44"/>
        <v>43599</v>
      </c>
      <c r="C135" s="5">
        <f t="shared" si="30"/>
        <v>3</v>
      </c>
      <c r="D135" s="5" t="str">
        <f t="shared" si="31"/>
        <v>Tuesday</v>
      </c>
      <c r="E135" s="5">
        <f t="shared" si="32"/>
        <v>14</v>
      </c>
      <c r="F135" s="8">
        <f t="shared" si="33"/>
        <v>134</v>
      </c>
      <c r="G135" s="5" t="str">
        <f t="shared" si="41"/>
        <v>Weekday</v>
      </c>
      <c r="H135" s="5">
        <f t="shared" si="34"/>
        <v>20</v>
      </c>
      <c r="I135" s="5" t="str">
        <f t="shared" si="35"/>
        <v>May</v>
      </c>
      <c r="J135" s="5">
        <f t="shared" si="36"/>
        <v>5</v>
      </c>
      <c r="K135" s="7" t="str">
        <f t="shared" si="37"/>
        <v>N</v>
      </c>
      <c r="L135" s="5">
        <f t="shared" si="42"/>
        <v>2</v>
      </c>
      <c r="M135" s="5">
        <f t="shared" si="38"/>
        <v>2019</v>
      </c>
      <c r="N135" s="5" t="str">
        <f t="shared" si="39"/>
        <v>2019-05</v>
      </c>
      <c r="O135" s="5" t="str">
        <f t="shared" si="43"/>
        <v>2019Q2</v>
      </c>
      <c r="P135" s="5" t="str">
        <f>IF(AND(Calendar[[#This Row],[TransDate]]&lt;=LastDate,Calendar[[#This Row],[TransDate]]&gt;=DATE(YEAR(LastDate)-5,MONTH(LastDate),DAY(LastDate))),Calendar[[#This Row],[CalendarYearMonth]],"")</f>
        <v>2019-05</v>
      </c>
    </row>
    <row r="136" spans="1:16" ht="15" x14ac:dyDescent="0.25">
      <c r="A136" s="5" t="str">
        <f t="shared" si="40"/>
        <v>20190515</v>
      </c>
      <c r="B136" s="7">
        <f t="shared" si="44"/>
        <v>43600</v>
      </c>
      <c r="C136" s="5">
        <f t="shared" si="30"/>
        <v>4</v>
      </c>
      <c r="D136" s="5" t="str">
        <f t="shared" si="31"/>
        <v>Wednesday</v>
      </c>
      <c r="E136" s="5">
        <f t="shared" si="32"/>
        <v>15</v>
      </c>
      <c r="F136" s="8">
        <f t="shared" si="33"/>
        <v>135</v>
      </c>
      <c r="G136" s="5" t="str">
        <f t="shared" si="41"/>
        <v>Weekday</v>
      </c>
      <c r="H136" s="5">
        <f t="shared" si="34"/>
        <v>20</v>
      </c>
      <c r="I136" s="5" t="str">
        <f t="shared" si="35"/>
        <v>May</v>
      </c>
      <c r="J136" s="5">
        <f t="shared" si="36"/>
        <v>5</v>
      </c>
      <c r="K136" s="7" t="str">
        <f t="shared" si="37"/>
        <v>N</v>
      </c>
      <c r="L136" s="5">
        <f t="shared" si="42"/>
        <v>2</v>
      </c>
      <c r="M136" s="5">
        <f t="shared" si="38"/>
        <v>2019</v>
      </c>
      <c r="N136" s="5" t="str">
        <f t="shared" si="39"/>
        <v>2019-05</v>
      </c>
      <c r="O136" s="5" t="str">
        <f t="shared" si="43"/>
        <v>2019Q2</v>
      </c>
      <c r="P136" s="5" t="str">
        <f>IF(AND(Calendar[[#This Row],[TransDate]]&lt;=LastDate,Calendar[[#This Row],[TransDate]]&gt;=DATE(YEAR(LastDate)-5,MONTH(LastDate),DAY(LastDate))),Calendar[[#This Row],[CalendarYearMonth]],"")</f>
        <v>2019-05</v>
      </c>
    </row>
    <row r="137" spans="1:16" ht="15" x14ac:dyDescent="0.25">
      <c r="A137" s="5" t="str">
        <f t="shared" si="40"/>
        <v>20190516</v>
      </c>
      <c r="B137" s="7">
        <f t="shared" si="44"/>
        <v>43601</v>
      </c>
      <c r="C137" s="5">
        <f t="shared" si="30"/>
        <v>5</v>
      </c>
      <c r="D137" s="5" t="str">
        <f t="shared" si="31"/>
        <v>Thursday</v>
      </c>
      <c r="E137" s="5">
        <f t="shared" si="32"/>
        <v>16</v>
      </c>
      <c r="F137" s="8">
        <f t="shared" si="33"/>
        <v>136</v>
      </c>
      <c r="G137" s="5" t="str">
        <f t="shared" si="41"/>
        <v>Weekday</v>
      </c>
      <c r="H137" s="5">
        <f t="shared" si="34"/>
        <v>20</v>
      </c>
      <c r="I137" s="5" t="str">
        <f t="shared" si="35"/>
        <v>May</v>
      </c>
      <c r="J137" s="5">
        <f t="shared" si="36"/>
        <v>5</v>
      </c>
      <c r="K137" s="7" t="str">
        <f t="shared" si="37"/>
        <v>N</v>
      </c>
      <c r="L137" s="5">
        <f t="shared" si="42"/>
        <v>2</v>
      </c>
      <c r="M137" s="5">
        <f t="shared" si="38"/>
        <v>2019</v>
      </c>
      <c r="N137" s="5" t="str">
        <f t="shared" si="39"/>
        <v>2019-05</v>
      </c>
      <c r="O137" s="5" t="str">
        <f t="shared" si="43"/>
        <v>2019Q2</v>
      </c>
      <c r="P137" s="5" t="str">
        <f>IF(AND(Calendar[[#This Row],[TransDate]]&lt;=LastDate,Calendar[[#This Row],[TransDate]]&gt;=DATE(YEAR(LastDate)-5,MONTH(LastDate),DAY(LastDate))),Calendar[[#This Row],[CalendarYearMonth]],"")</f>
        <v>2019-05</v>
      </c>
    </row>
    <row r="138" spans="1:16" ht="15" x14ac:dyDescent="0.25">
      <c r="A138" s="5" t="str">
        <f t="shared" si="40"/>
        <v>20190517</v>
      </c>
      <c r="B138" s="7">
        <f t="shared" si="44"/>
        <v>43602</v>
      </c>
      <c r="C138" s="5">
        <f t="shared" si="30"/>
        <v>6</v>
      </c>
      <c r="D138" s="5" t="str">
        <f t="shared" si="31"/>
        <v>Friday</v>
      </c>
      <c r="E138" s="5">
        <f t="shared" si="32"/>
        <v>17</v>
      </c>
      <c r="F138" s="8">
        <f t="shared" si="33"/>
        <v>137</v>
      </c>
      <c r="G138" s="5" t="str">
        <f t="shared" si="41"/>
        <v>Weekend</v>
      </c>
      <c r="H138" s="5">
        <f t="shared" si="34"/>
        <v>20</v>
      </c>
      <c r="I138" s="5" t="str">
        <f t="shared" si="35"/>
        <v>May</v>
      </c>
      <c r="J138" s="5">
        <f t="shared" si="36"/>
        <v>5</v>
      </c>
      <c r="K138" s="7" t="str">
        <f t="shared" si="37"/>
        <v>N</v>
      </c>
      <c r="L138" s="5">
        <f t="shared" si="42"/>
        <v>2</v>
      </c>
      <c r="M138" s="5">
        <f t="shared" si="38"/>
        <v>2019</v>
      </c>
      <c r="N138" s="5" t="str">
        <f t="shared" si="39"/>
        <v>2019-05</v>
      </c>
      <c r="O138" s="5" t="str">
        <f t="shared" si="43"/>
        <v>2019Q2</v>
      </c>
      <c r="P138" s="5" t="str">
        <f>IF(AND(Calendar[[#This Row],[TransDate]]&lt;=LastDate,Calendar[[#This Row],[TransDate]]&gt;=DATE(YEAR(LastDate)-5,MONTH(LastDate),DAY(LastDate))),Calendar[[#This Row],[CalendarYearMonth]],"")</f>
        <v>2019-05</v>
      </c>
    </row>
    <row r="139" spans="1:16" ht="15" x14ac:dyDescent="0.25">
      <c r="A139" s="5" t="str">
        <f t="shared" si="40"/>
        <v>20190518</v>
      </c>
      <c r="B139" s="7">
        <f t="shared" si="44"/>
        <v>43603</v>
      </c>
      <c r="C139" s="5">
        <f t="shared" si="30"/>
        <v>7</v>
      </c>
      <c r="D139" s="5" t="str">
        <f t="shared" si="31"/>
        <v>Saturday</v>
      </c>
      <c r="E139" s="5">
        <f t="shared" si="32"/>
        <v>18</v>
      </c>
      <c r="F139" s="8">
        <f t="shared" si="33"/>
        <v>138</v>
      </c>
      <c r="G139" s="5" t="str">
        <f t="shared" si="41"/>
        <v>Weekend</v>
      </c>
      <c r="H139" s="5">
        <f t="shared" si="34"/>
        <v>20</v>
      </c>
      <c r="I139" s="5" t="str">
        <f t="shared" si="35"/>
        <v>May</v>
      </c>
      <c r="J139" s="5">
        <f t="shared" si="36"/>
        <v>5</v>
      </c>
      <c r="K139" s="7" t="str">
        <f t="shared" si="37"/>
        <v>N</v>
      </c>
      <c r="L139" s="5">
        <f t="shared" si="42"/>
        <v>2</v>
      </c>
      <c r="M139" s="5">
        <f t="shared" si="38"/>
        <v>2019</v>
      </c>
      <c r="N139" s="5" t="str">
        <f t="shared" si="39"/>
        <v>2019-05</v>
      </c>
      <c r="O139" s="5" t="str">
        <f t="shared" si="43"/>
        <v>2019Q2</v>
      </c>
      <c r="P139" s="5" t="str">
        <f>IF(AND(Calendar[[#This Row],[TransDate]]&lt;=LastDate,Calendar[[#This Row],[TransDate]]&gt;=DATE(YEAR(LastDate)-5,MONTH(LastDate),DAY(LastDate))),Calendar[[#This Row],[CalendarYearMonth]],"")</f>
        <v>2019-05</v>
      </c>
    </row>
    <row r="140" spans="1:16" ht="15" x14ac:dyDescent="0.25">
      <c r="A140" s="5" t="str">
        <f t="shared" si="40"/>
        <v>20190519</v>
      </c>
      <c r="B140" s="7">
        <f t="shared" si="44"/>
        <v>43604</v>
      </c>
      <c r="C140" s="5">
        <f t="shared" si="30"/>
        <v>1</v>
      </c>
      <c r="D140" s="5" t="str">
        <f t="shared" si="31"/>
        <v>Sunday</v>
      </c>
      <c r="E140" s="5">
        <f t="shared" si="32"/>
        <v>19</v>
      </c>
      <c r="F140" s="8">
        <f t="shared" si="33"/>
        <v>139</v>
      </c>
      <c r="G140" s="5" t="str">
        <f t="shared" si="41"/>
        <v>Weekday</v>
      </c>
      <c r="H140" s="5">
        <f t="shared" si="34"/>
        <v>21</v>
      </c>
      <c r="I140" s="5" t="str">
        <f t="shared" si="35"/>
        <v>May</v>
      </c>
      <c r="J140" s="5">
        <f t="shared" si="36"/>
        <v>5</v>
      </c>
      <c r="K140" s="7" t="str">
        <f t="shared" si="37"/>
        <v>N</v>
      </c>
      <c r="L140" s="5">
        <f t="shared" si="42"/>
        <v>2</v>
      </c>
      <c r="M140" s="5">
        <f t="shared" si="38"/>
        <v>2019</v>
      </c>
      <c r="N140" s="5" t="str">
        <f t="shared" si="39"/>
        <v>2019-05</v>
      </c>
      <c r="O140" s="5" t="str">
        <f t="shared" si="43"/>
        <v>2019Q2</v>
      </c>
      <c r="P140" s="5" t="str">
        <f>IF(AND(Calendar[[#This Row],[TransDate]]&lt;=LastDate,Calendar[[#This Row],[TransDate]]&gt;=DATE(YEAR(LastDate)-5,MONTH(LastDate),DAY(LastDate))),Calendar[[#This Row],[CalendarYearMonth]],"")</f>
        <v>2019-05</v>
      </c>
    </row>
    <row r="141" spans="1:16" ht="15" x14ac:dyDescent="0.25">
      <c r="A141" s="5" t="str">
        <f t="shared" si="40"/>
        <v>20190520</v>
      </c>
      <c r="B141" s="7">
        <f t="shared" si="44"/>
        <v>43605</v>
      </c>
      <c r="C141" s="5">
        <f t="shared" si="30"/>
        <v>2</v>
      </c>
      <c r="D141" s="5" t="str">
        <f t="shared" si="31"/>
        <v>Monday</v>
      </c>
      <c r="E141" s="5">
        <f t="shared" si="32"/>
        <v>20</v>
      </c>
      <c r="F141" s="8">
        <f t="shared" si="33"/>
        <v>140</v>
      </c>
      <c r="G141" s="5" t="str">
        <f t="shared" si="41"/>
        <v>Weekday</v>
      </c>
      <c r="H141" s="5">
        <f t="shared" si="34"/>
        <v>21</v>
      </c>
      <c r="I141" s="5" t="str">
        <f t="shared" si="35"/>
        <v>May</v>
      </c>
      <c r="J141" s="5">
        <f t="shared" si="36"/>
        <v>5</v>
      </c>
      <c r="K141" s="7" t="str">
        <f t="shared" si="37"/>
        <v>N</v>
      </c>
      <c r="L141" s="5">
        <f t="shared" si="42"/>
        <v>2</v>
      </c>
      <c r="M141" s="5">
        <f t="shared" si="38"/>
        <v>2019</v>
      </c>
      <c r="N141" s="5" t="str">
        <f t="shared" si="39"/>
        <v>2019-05</v>
      </c>
      <c r="O141" s="5" t="str">
        <f t="shared" si="43"/>
        <v>2019Q2</v>
      </c>
      <c r="P141" s="5" t="str">
        <f>IF(AND(Calendar[[#This Row],[TransDate]]&lt;=LastDate,Calendar[[#This Row],[TransDate]]&gt;=DATE(YEAR(LastDate)-5,MONTH(LastDate),DAY(LastDate))),Calendar[[#This Row],[CalendarYearMonth]],"")</f>
        <v>2019-05</v>
      </c>
    </row>
    <row r="142" spans="1:16" ht="15" x14ac:dyDescent="0.25">
      <c r="A142" s="5" t="str">
        <f t="shared" si="40"/>
        <v>20190521</v>
      </c>
      <c r="B142" s="7">
        <f t="shared" si="44"/>
        <v>43606</v>
      </c>
      <c r="C142" s="5">
        <f t="shared" si="30"/>
        <v>3</v>
      </c>
      <c r="D142" s="5" t="str">
        <f t="shared" si="31"/>
        <v>Tuesday</v>
      </c>
      <c r="E142" s="5">
        <f t="shared" si="32"/>
        <v>21</v>
      </c>
      <c r="F142" s="8">
        <f t="shared" si="33"/>
        <v>141</v>
      </c>
      <c r="G142" s="5" t="str">
        <f t="shared" si="41"/>
        <v>Weekday</v>
      </c>
      <c r="H142" s="5">
        <f t="shared" si="34"/>
        <v>21</v>
      </c>
      <c r="I142" s="5" t="str">
        <f t="shared" si="35"/>
        <v>May</v>
      </c>
      <c r="J142" s="5">
        <f t="shared" si="36"/>
        <v>5</v>
      </c>
      <c r="K142" s="7" t="str">
        <f t="shared" si="37"/>
        <v>N</v>
      </c>
      <c r="L142" s="5">
        <f t="shared" si="42"/>
        <v>2</v>
      </c>
      <c r="M142" s="5">
        <f t="shared" si="38"/>
        <v>2019</v>
      </c>
      <c r="N142" s="5" t="str">
        <f t="shared" si="39"/>
        <v>2019-05</v>
      </c>
      <c r="O142" s="5" t="str">
        <f t="shared" si="43"/>
        <v>2019Q2</v>
      </c>
      <c r="P142" s="5" t="str">
        <f>IF(AND(Calendar[[#This Row],[TransDate]]&lt;=LastDate,Calendar[[#This Row],[TransDate]]&gt;=DATE(YEAR(LastDate)-5,MONTH(LastDate),DAY(LastDate))),Calendar[[#This Row],[CalendarYearMonth]],"")</f>
        <v>2019-05</v>
      </c>
    </row>
    <row r="143" spans="1:16" ht="15" x14ac:dyDescent="0.25">
      <c r="A143" s="5" t="str">
        <f t="shared" si="40"/>
        <v>20190522</v>
      </c>
      <c r="B143" s="7">
        <f t="shared" si="44"/>
        <v>43607</v>
      </c>
      <c r="C143" s="5">
        <f t="shared" si="30"/>
        <v>4</v>
      </c>
      <c r="D143" s="5" t="str">
        <f t="shared" si="31"/>
        <v>Wednesday</v>
      </c>
      <c r="E143" s="5">
        <f t="shared" si="32"/>
        <v>22</v>
      </c>
      <c r="F143" s="8">
        <f t="shared" si="33"/>
        <v>142</v>
      </c>
      <c r="G143" s="5" t="str">
        <f t="shared" si="41"/>
        <v>Weekday</v>
      </c>
      <c r="H143" s="5">
        <f t="shared" si="34"/>
        <v>21</v>
      </c>
      <c r="I143" s="5" t="str">
        <f t="shared" si="35"/>
        <v>May</v>
      </c>
      <c r="J143" s="5">
        <f t="shared" si="36"/>
        <v>5</v>
      </c>
      <c r="K143" s="7" t="str">
        <f t="shared" si="37"/>
        <v>N</v>
      </c>
      <c r="L143" s="5">
        <f t="shared" si="42"/>
        <v>2</v>
      </c>
      <c r="M143" s="5">
        <f t="shared" si="38"/>
        <v>2019</v>
      </c>
      <c r="N143" s="5" t="str">
        <f t="shared" si="39"/>
        <v>2019-05</v>
      </c>
      <c r="O143" s="5" t="str">
        <f t="shared" si="43"/>
        <v>2019Q2</v>
      </c>
      <c r="P143" s="5" t="str">
        <f>IF(AND(Calendar[[#This Row],[TransDate]]&lt;=LastDate,Calendar[[#This Row],[TransDate]]&gt;=DATE(YEAR(LastDate)-5,MONTH(LastDate),DAY(LastDate))),Calendar[[#This Row],[CalendarYearMonth]],"")</f>
        <v>2019-05</v>
      </c>
    </row>
    <row r="144" spans="1:16" ht="15" x14ac:dyDescent="0.25">
      <c r="A144" s="5" t="str">
        <f t="shared" si="40"/>
        <v>20190523</v>
      </c>
      <c r="B144" s="7">
        <f t="shared" si="44"/>
        <v>43608</v>
      </c>
      <c r="C144" s="5">
        <f t="shared" si="30"/>
        <v>5</v>
      </c>
      <c r="D144" s="5" t="str">
        <f t="shared" si="31"/>
        <v>Thursday</v>
      </c>
      <c r="E144" s="5">
        <f t="shared" si="32"/>
        <v>23</v>
      </c>
      <c r="F144" s="8">
        <f t="shared" si="33"/>
        <v>143</v>
      </c>
      <c r="G144" s="5" t="str">
        <f t="shared" si="41"/>
        <v>Weekday</v>
      </c>
      <c r="H144" s="5">
        <f t="shared" si="34"/>
        <v>21</v>
      </c>
      <c r="I144" s="5" t="str">
        <f t="shared" si="35"/>
        <v>May</v>
      </c>
      <c r="J144" s="5">
        <f t="shared" si="36"/>
        <v>5</v>
      </c>
      <c r="K144" s="7" t="str">
        <f t="shared" si="37"/>
        <v>N</v>
      </c>
      <c r="L144" s="5">
        <f t="shared" si="42"/>
        <v>2</v>
      </c>
      <c r="M144" s="5">
        <f t="shared" si="38"/>
        <v>2019</v>
      </c>
      <c r="N144" s="5" t="str">
        <f t="shared" si="39"/>
        <v>2019-05</v>
      </c>
      <c r="O144" s="5" t="str">
        <f t="shared" si="43"/>
        <v>2019Q2</v>
      </c>
      <c r="P144" s="5" t="str">
        <f>IF(AND(Calendar[[#This Row],[TransDate]]&lt;=LastDate,Calendar[[#This Row],[TransDate]]&gt;=DATE(YEAR(LastDate)-5,MONTH(LastDate),DAY(LastDate))),Calendar[[#This Row],[CalendarYearMonth]],"")</f>
        <v>2019-05</v>
      </c>
    </row>
    <row r="145" spans="1:16" ht="15" x14ac:dyDescent="0.25">
      <c r="A145" s="5" t="str">
        <f t="shared" si="40"/>
        <v>20190524</v>
      </c>
      <c r="B145" s="7">
        <f t="shared" si="44"/>
        <v>43609</v>
      </c>
      <c r="C145" s="5">
        <f t="shared" si="30"/>
        <v>6</v>
      </c>
      <c r="D145" s="5" t="str">
        <f t="shared" si="31"/>
        <v>Friday</v>
      </c>
      <c r="E145" s="5">
        <f t="shared" si="32"/>
        <v>24</v>
      </c>
      <c r="F145" s="8">
        <f t="shared" si="33"/>
        <v>144</v>
      </c>
      <c r="G145" s="5" t="str">
        <f t="shared" si="41"/>
        <v>Weekend</v>
      </c>
      <c r="H145" s="5">
        <f t="shared" si="34"/>
        <v>21</v>
      </c>
      <c r="I145" s="5" t="str">
        <f t="shared" si="35"/>
        <v>May</v>
      </c>
      <c r="J145" s="5">
        <f t="shared" si="36"/>
        <v>5</v>
      </c>
      <c r="K145" s="7" t="str">
        <f t="shared" si="37"/>
        <v>N</v>
      </c>
      <c r="L145" s="5">
        <f t="shared" si="42"/>
        <v>2</v>
      </c>
      <c r="M145" s="5">
        <f t="shared" si="38"/>
        <v>2019</v>
      </c>
      <c r="N145" s="5" t="str">
        <f t="shared" si="39"/>
        <v>2019-05</v>
      </c>
      <c r="O145" s="5" t="str">
        <f t="shared" si="43"/>
        <v>2019Q2</v>
      </c>
      <c r="P145" s="5" t="str">
        <f>IF(AND(Calendar[[#This Row],[TransDate]]&lt;=LastDate,Calendar[[#This Row],[TransDate]]&gt;=DATE(YEAR(LastDate)-5,MONTH(LastDate),DAY(LastDate))),Calendar[[#This Row],[CalendarYearMonth]],"")</f>
        <v>2019-05</v>
      </c>
    </row>
    <row r="146" spans="1:16" ht="15" x14ac:dyDescent="0.25">
      <c r="A146" s="5" t="str">
        <f t="shared" si="40"/>
        <v>20190525</v>
      </c>
      <c r="B146" s="7">
        <f t="shared" si="44"/>
        <v>43610</v>
      </c>
      <c r="C146" s="5">
        <f t="shared" si="30"/>
        <v>7</v>
      </c>
      <c r="D146" s="5" t="str">
        <f t="shared" si="31"/>
        <v>Saturday</v>
      </c>
      <c r="E146" s="5">
        <f t="shared" si="32"/>
        <v>25</v>
      </c>
      <c r="F146" s="8">
        <f t="shared" si="33"/>
        <v>145</v>
      </c>
      <c r="G146" s="5" t="str">
        <f t="shared" si="41"/>
        <v>Weekend</v>
      </c>
      <c r="H146" s="5">
        <f t="shared" si="34"/>
        <v>21</v>
      </c>
      <c r="I146" s="5" t="str">
        <f t="shared" si="35"/>
        <v>May</v>
      </c>
      <c r="J146" s="5">
        <f t="shared" si="36"/>
        <v>5</v>
      </c>
      <c r="K146" s="7" t="str">
        <f t="shared" si="37"/>
        <v>N</v>
      </c>
      <c r="L146" s="5">
        <f t="shared" si="42"/>
        <v>2</v>
      </c>
      <c r="M146" s="5">
        <f t="shared" si="38"/>
        <v>2019</v>
      </c>
      <c r="N146" s="5" t="str">
        <f t="shared" si="39"/>
        <v>2019-05</v>
      </c>
      <c r="O146" s="5" t="str">
        <f t="shared" si="43"/>
        <v>2019Q2</v>
      </c>
      <c r="P146" s="5" t="str">
        <f>IF(AND(Calendar[[#This Row],[TransDate]]&lt;=LastDate,Calendar[[#This Row],[TransDate]]&gt;=DATE(YEAR(LastDate)-5,MONTH(LastDate),DAY(LastDate))),Calendar[[#This Row],[CalendarYearMonth]],"")</f>
        <v>2019-05</v>
      </c>
    </row>
    <row r="147" spans="1:16" ht="15" x14ac:dyDescent="0.25">
      <c r="A147" s="5" t="str">
        <f t="shared" si="40"/>
        <v>20190526</v>
      </c>
      <c r="B147" s="7">
        <f t="shared" si="44"/>
        <v>43611</v>
      </c>
      <c r="C147" s="5">
        <f t="shared" si="30"/>
        <v>1</v>
      </c>
      <c r="D147" s="5" t="str">
        <f t="shared" si="31"/>
        <v>Sunday</v>
      </c>
      <c r="E147" s="5">
        <f t="shared" si="32"/>
        <v>26</v>
      </c>
      <c r="F147" s="8">
        <f t="shared" si="33"/>
        <v>146</v>
      </c>
      <c r="G147" s="5" t="str">
        <f t="shared" si="41"/>
        <v>Weekday</v>
      </c>
      <c r="H147" s="5">
        <f t="shared" si="34"/>
        <v>22</v>
      </c>
      <c r="I147" s="5" t="str">
        <f t="shared" si="35"/>
        <v>May</v>
      </c>
      <c r="J147" s="5">
        <f t="shared" si="36"/>
        <v>5</v>
      </c>
      <c r="K147" s="7" t="str">
        <f t="shared" si="37"/>
        <v>N</v>
      </c>
      <c r="L147" s="5">
        <f t="shared" si="42"/>
        <v>2</v>
      </c>
      <c r="M147" s="5">
        <f t="shared" si="38"/>
        <v>2019</v>
      </c>
      <c r="N147" s="5" t="str">
        <f t="shared" si="39"/>
        <v>2019-05</v>
      </c>
      <c r="O147" s="5" t="str">
        <f t="shared" si="43"/>
        <v>2019Q2</v>
      </c>
      <c r="P147" s="5" t="str">
        <f>IF(AND(Calendar[[#This Row],[TransDate]]&lt;=LastDate,Calendar[[#This Row],[TransDate]]&gt;=DATE(YEAR(LastDate)-5,MONTH(LastDate),DAY(LastDate))),Calendar[[#This Row],[CalendarYearMonth]],"")</f>
        <v>2019-05</v>
      </c>
    </row>
    <row r="148" spans="1:16" ht="15" x14ac:dyDescent="0.25">
      <c r="A148" s="5" t="str">
        <f t="shared" si="40"/>
        <v>20190527</v>
      </c>
      <c r="B148" s="7">
        <f t="shared" si="44"/>
        <v>43612</v>
      </c>
      <c r="C148" s="5">
        <f t="shared" si="30"/>
        <v>2</v>
      </c>
      <c r="D148" s="5" t="str">
        <f t="shared" si="31"/>
        <v>Monday</v>
      </c>
      <c r="E148" s="5">
        <f t="shared" si="32"/>
        <v>27</v>
      </c>
      <c r="F148" s="8">
        <f t="shared" si="33"/>
        <v>147</v>
      </c>
      <c r="G148" s="5" t="str">
        <f t="shared" si="41"/>
        <v>Weekday</v>
      </c>
      <c r="H148" s="5">
        <f t="shared" si="34"/>
        <v>22</v>
      </c>
      <c r="I148" s="5" t="str">
        <f t="shared" si="35"/>
        <v>May</v>
      </c>
      <c r="J148" s="5">
        <f t="shared" si="36"/>
        <v>5</v>
      </c>
      <c r="K148" s="7" t="str">
        <f t="shared" si="37"/>
        <v>N</v>
      </c>
      <c r="L148" s="5">
        <f t="shared" si="42"/>
        <v>2</v>
      </c>
      <c r="M148" s="5">
        <f t="shared" si="38"/>
        <v>2019</v>
      </c>
      <c r="N148" s="5" t="str">
        <f t="shared" si="39"/>
        <v>2019-05</v>
      </c>
      <c r="O148" s="5" t="str">
        <f t="shared" si="43"/>
        <v>2019Q2</v>
      </c>
      <c r="P148" s="5" t="str">
        <f>IF(AND(Calendar[[#This Row],[TransDate]]&lt;=LastDate,Calendar[[#This Row],[TransDate]]&gt;=DATE(YEAR(LastDate)-5,MONTH(LastDate),DAY(LastDate))),Calendar[[#This Row],[CalendarYearMonth]],"")</f>
        <v>2019-05</v>
      </c>
    </row>
    <row r="149" spans="1:16" ht="15" x14ac:dyDescent="0.25">
      <c r="A149" s="5" t="str">
        <f t="shared" si="40"/>
        <v>20190528</v>
      </c>
      <c r="B149" s="7">
        <f t="shared" si="44"/>
        <v>43613</v>
      </c>
      <c r="C149" s="5">
        <f t="shared" si="30"/>
        <v>3</v>
      </c>
      <c r="D149" s="5" t="str">
        <f t="shared" si="31"/>
        <v>Tuesday</v>
      </c>
      <c r="E149" s="5">
        <f t="shared" si="32"/>
        <v>28</v>
      </c>
      <c r="F149" s="8">
        <f t="shared" si="33"/>
        <v>148</v>
      </c>
      <c r="G149" s="5" t="str">
        <f t="shared" si="41"/>
        <v>Weekday</v>
      </c>
      <c r="H149" s="5">
        <f t="shared" si="34"/>
        <v>22</v>
      </c>
      <c r="I149" s="5" t="str">
        <f t="shared" si="35"/>
        <v>May</v>
      </c>
      <c r="J149" s="5">
        <f t="shared" si="36"/>
        <v>5</v>
      </c>
      <c r="K149" s="7" t="str">
        <f t="shared" si="37"/>
        <v>N</v>
      </c>
      <c r="L149" s="5">
        <f t="shared" si="42"/>
        <v>2</v>
      </c>
      <c r="M149" s="5">
        <f t="shared" si="38"/>
        <v>2019</v>
      </c>
      <c r="N149" s="5" t="str">
        <f t="shared" si="39"/>
        <v>2019-05</v>
      </c>
      <c r="O149" s="5" t="str">
        <f t="shared" si="43"/>
        <v>2019Q2</v>
      </c>
      <c r="P149" s="5" t="str">
        <f>IF(AND(Calendar[[#This Row],[TransDate]]&lt;=LastDate,Calendar[[#This Row],[TransDate]]&gt;=DATE(YEAR(LastDate)-5,MONTH(LastDate),DAY(LastDate))),Calendar[[#This Row],[CalendarYearMonth]],"")</f>
        <v>2019-05</v>
      </c>
    </row>
    <row r="150" spans="1:16" ht="15" x14ac:dyDescent="0.25">
      <c r="A150" s="5" t="str">
        <f t="shared" si="40"/>
        <v>20190529</v>
      </c>
      <c r="B150" s="7">
        <f t="shared" si="44"/>
        <v>43614</v>
      </c>
      <c r="C150" s="5">
        <f t="shared" si="30"/>
        <v>4</v>
      </c>
      <c r="D150" s="5" t="str">
        <f t="shared" si="31"/>
        <v>Wednesday</v>
      </c>
      <c r="E150" s="5">
        <f t="shared" si="32"/>
        <v>29</v>
      </c>
      <c r="F150" s="8">
        <f t="shared" si="33"/>
        <v>149</v>
      </c>
      <c r="G150" s="5" t="str">
        <f t="shared" si="41"/>
        <v>Weekday</v>
      </c>
      <c r="H150" s="5">
        <f t="shared" si="34"/>
        <v>22</v>
      </c>
      <c r="I150" s="5" t="str">
        <f t="shared" si="35"/>
        <v>May</v>
      </c>
      <c r="J150" s="5">
        <f t="shared" si="36"/>
        <v>5</v>
      </c>
      <c r="K150" s="7" t="str">
        <f t="shared" si="37"/>
        <v>N</v>
      </c>
      <c r="L150" s="5">
        <f t="shared" si="42"/>
        <v>2</v>
      </c>
      <c r="M150" s="5">
        <f t="shared" si="38"/>
        <v>2019</v>
      </c>
      <c r="N150" s="5" t="str">
        <f t="shared" si="39"/>
        <v>2019-05</v>
      </c>
      <c r="O150" s="5" t="str">
        <f t="shared" si="43"/>
        <v>2019Q2</v>
      </c>
      <c r="P150" s="5" t="str">
        <f>IF(AND(Calendar[[#This Row],[TransDate]]&lt;=LastDate,Calendar[[#This Row],[TransDate]]&gt;=DATE(YEAR(LastDate)-5,MONTH(LastDate),DAY(LastDate))),Calendar[[#This Row],[CalendarYearMonth]],"")</f>
        <v>2019-05</v>
      </c>
    </row>
    <row r="151" spans="1:16" ht="15" x14ac:dyDescent="0.25">
      <c r="A151" s="5" t="str">
        <f t="shared" si="40"/>
        <v>20190530</v>
      </c>
      <c r="B151" s="7">
        <f t="shared" si="44"/>
        <v>43615</v>
      </c>
      <c r="C151" s="5">
        <f t="shared" si="30"/>
        <v>5</v>
      </c>
      <c r="D151" s="5" t="str">
        <f t="shared" si="31"/>
        <v>Thursday</v>
      </c>
      <c r="E151" s="5">
        <f t="shared" si="32"/>
        <v>30</v>
      </c>
      <c r="F151" s="8">
        <f t="shared" si="33"/>
        <v>150</v>
      </c>
      <c r="G151" s="5" t="str">
        <f t="shared" si="41"/>
        <v>Weekday</v>
      </c>
      <c r="H151" s="5">
        <f t="shared" si="34"/>
        <v>22</v>
      </c>
      <c r="I151" s="5" t="str">
        <f t="shared" si="35"/>
        <v>May</v>
      </c>
      <c r="J151" s="5">
        <f t="shared" si="36"/>
        <v>5</v>
      </c>
      <c r="K151" s="7" t="str">
        <f t="shared" si="37"/>
        <v>N</v>
      </c>
      <c r="L151" s="5">
        <f t="shared" si="42"/>
        <v>2</v>
      </c>
      <c r="M151" s="5">
        <f t="shared" si="38"/>
        <v>2019</v>
      </c>
      <c r="N151" s="5" t="str">
        <f t="shared" si="39"/>
        <v>2019-05</v>
      </c>
      <c r="O151" s="5" t="str">
        <f t="shared" si="43"/>
        <v>2019Q2</v>
      </c>
      <c r="P151" s="5" t="str">
        <f>IF(AND(Calendar[[#This Row],[TransDate]]&lt;=LastDate,Calendar[[#This Row],[TransDate]]&gt;=DATE(YEAR(LastDate)-5,MONTH(LastDate),DAY(LastDate))),Calendar[[#This Row],[CalendarYearMonth]],"")</f>
        <v>2019-05</v>
      </c>
    </row>
    <row r="152" spans="1:16" ht="15" x14ac:dyDescent="0.25">
      <c r="A152" s="5" t="str">
        <f t="shared" si="40"/>
        <v>20190531</v>
      </c>
      <c r="B152" s="7">
        <f t="shared" si="44"/>
        <v>43616</v>
      </c>
      <c r="C152" s="5">
        <f t="shared" si="30"/>
        <v>6</v>
      </c>
      <c r="D152" s="5" t="str">
        <f t="shared" si="31"/>
        <v>Friday</v>
      </c>
      <c r="E152" s="5">
        <f t="shared" si="32"/>
        <v>31</v>
      </c>
      <c r="F152" s="8">
        <f t="shared" si="33"/>
        <v>151</v>
      </c>
      <c r="G152" s="5" t="str">
        <f t="shared" si="41"/>
        <v>Weekend</v>
      </c>
      <c r="H152" s="5">
        <f t="shared" si="34"/>
        <v>22</v>
      </c>
      <c r="I152" s="5" t="str">
        <f t="shared" si="35"/>
        <v>May</v>
      </c>
      <c r="J152" s="5">
        <f t="shared" si="36"/>
        <v>5</v>
      </c>
      <c r="K152" s="7" t="str">
        <f t="shared" si="37"/>
        <v>Y</v>
      </c>
      <c r="L152" s="5">
        <f t="shared" si="42"/>
        <v>2</v>
      </c>
      <c r="M152" s="5">
        <f t="shared" si="38"/>
        <v>2019</v>
      </c>
      <c r="N152" s="5" t="str">
        <f t="shared" si="39"/>
        <v>2019-05</v>
      </c>
      <c r="O152" s="5" t="str">
        <f t="shared" si="43"/>
        <v>2019Q2</v>
      </c>
      <c r="P152" s="5" t="str">
        <f>IF(AND(Calendar[[#This Row],[TransDate]]&lt;=LastDate,Calendar[[#This Row],[TransDate]]&gt;=DATE(YEAR(LastDate)-5,MONTH(LastDate),DAY(LastDate))),Calendar[[#This Row],[CalendarYearMonth]],"")</f>
        <v>2019-05</v>
      </c>
    </row>
    <row r="153" spans="1:16" ht="15" x14ac:dyDescent="0.25">
      <c r="A153" s="5" t="str">
        <f t="shared" si="40"/>
        <v>20190601</v>
      </c>
      <c r="B153" s="7">
        <f t="shared" si="44"/>
        <v>43617</v>
      </c>
      <c r="C153" s="5">
        <f t="shared" si="30"/>
        <v>7</v>
      </c>
      <c r="D153" s="5" t="str">
        <f t="shared" si="31"/>
        <v>Saturday</v>
      </c>
      <c r="E153" s="5">
        <f t="shared" si="32"/>
        <v>1</v>
      </c>
      <c r="F153" s="8">
        <f t="shared" si="33"/>
        <v>152</v>
      </c>
      <c r="G153" s="5" t="str">
        <f t="shared" si="41"/>
        <v>Weekend</v>
      </c>
      <c r="H153" s="5">
        <f t="shared" si="34"/>
        <v>22</v>
      </c>
      <c r="I153" s="5" t="str">
        <f t="shared" si="35"/>
        <v>June</v>
      </c>
      <c r="J153" s="5">
        <f t="shared" si="36"/>
        <v>6</v>
      </c>
      <c r="K153" s="7" t="str">
        <f t="shared" si="37"/>
        <v>N</v>
      </c>
      <c r="L153" s="5">
        <f t="shared" si="42"/>
        <v>2</v>
      </c>
      <c r="M153" s="5">
        <f t="shared" si="38"/>
        <v>2019</v>
      </c>
      <c r="N153" s="5" t="str">
        <f t="shared" si="39"/>
        <v>2019-06</v>
      </c>
      <c r="O153" s="5" t="str">
        <f t="shared" si="43"/>
        <v>2019Q2</v>
      </c>
      <c r="P153" s="5" t="str">
        <f>IF(AND(Calendar[[#This Row],[TransDate]]&lt;=LastDate,Calendar[[#This Row],[TransDate]]&gt;=DATE(YEAR(LastDate)-5,MONTH(LastDate),DAY(LastDate))),Calendar[[#This Row],[CalendarYearMonth]],"")</f>
        <v>2019-06</v>
      </c>
    </row>
    <row r="154" spans="1:16" ht="15" x14ac:dyDescent="0.25">
      <c r="A154" s="5" t="str">
        <f t="shared" si="40"/>
        <v>20190602</v>
      </c>
      <c r="B154" s="7">
        <f t="shared" si="44"/>
        <v>43618</v>
      </c>
      <c r="C154" s="5">
        <f t="shared" si="30"/>
        <v>1</v>
      </c>
      <c r="D154" s="5" t="str">
        <f t="shared" si="31"/>
        <v>Sunday</v>
      </c>
      <c r="E154" s="5">
        <f t="shared" si="32"/>
        <v>2</v>
      </c>
      <c r="F154" s="8">
        <f t="shared" si="33"/>
        <v>153</v>
      </c>
      <c r="G154" s="5" t="str">
        <f t="shared" si="41"/>
        <v>Weekday</v>
      </c>
      <c r="H154" s="5">
        <f t="shared" si="34"/>
        <v>23</v>
      </c>
      <c r="I154" s="5" t="str">
        <f t="shared" si="35"/>
        <v>June</v>
      </c>
      <c r="J154" s="5">
        <f t="shared" si="36"/>
        <v>6</v>
      </c>
      <c r="K154" s="7" t="str">
        <f t="shared" si="37"/>
        <v>N</v>
      </c>
      <c r="L154" s="5">
        <f t="shared" si="42"/>
        <v>2</v>
      </c>
      <c r="M154" s="5">
        <f t="shared" si="38"/>
        <v>2019</v>
      </c>
      <c r="N154" s="5" t="str">
        <f t="shared" si="39"/>
        <v>2019-06</v>
      </c>
      <c r="O154" s="5" t="str">
        <f t="shared" si="43"/>
        <v>2019Q2</v>
      </c>
      <c r="P154" s="5" t="str">
        <f>IF(AND(Calendar[[#This Row],[TransDate]]&lt;=LastDate,Calendar[[#This Row],[TransDate]]&gt;=DATE(YEAR(LastDate)-5,MONTH(LastDate),DAY(LastDate))),Calendar[[#This Row],[CalendarYearMonth]],"")</f>
        <v>2019-06</v>
      </c>
    </row>
    <row r="155" spans="1:16" ht="15" x14ac:dyDescent="0.25">
      <c r="A155" s="5" t="str">
        <f t="shared" si="40"/>
        <v>20190603</v>
      </c>
      <c r="B155" s="7">
        <f t="shared" si="44"/>
        <v>43619</v>
      </c>
      <c r="C155" s="5">
        <f t="shared" si="30"/>
        <v>2</v>
      </c>
      <c r="D155" s="5" t="str">
        <f t="shared" si="31"/>
        <v>Monday</v>
      </c>
      <c r="E155" s="5">
        <f t="shared" si="32"/>
        <v>3</v>
      </c>
      <c r="F155" s="8">
        <f t="shared" si="33"/>
        <v>154</v>
      </c>
      <c r="G155" s="5" t="str">
        <f t="shared" si="41"/>
        <v>Weekday</v>
      </c>
      <c r="H155" s="5">
        <f t="shared" si="34"/>
        <v>23</v>
      </c>
      <c r="I155" s="5" t="str">
        <f t="shared" si="35"/>
        <v>June</v>
      </c>
      <c r="J155" s="5">
        <f t="shared" si="36"/>
        <v>6</v>
      </c>
      <c r="K155" s="7" t="str">
        <f t="shared" si="37"/>
        <v>N</v>
      </c>
      <c r="L155" s="5">
        <f t="shared" si="42"/>
        <v>2</v>
      </c>
      <c r="M155" s="5">
        <f t="shared" si="38"/>
        <v>2019</v>
      </c>
      <c r="N155" s="5" t="str">
        <f t="shared" si="39"/>
        <v>2019-06</v>
      </c>
      <c r="O155" s="5" t="str">
        <f t="shared" si="43"/>
        <v>2019Q2</v>
      </c>
      <c r="P155" s="5" t="str">
        <f>IF(AND(Calendar[[#This Row],[TransDate]]&lt;=LastDate,Calendar[[#This Row],[TransDate]]&gt;=DATE(YEAR(LastDate)-5,MONTH(LastDate),DAY(LastDate))),Calendar[[#This Row],[CalendarYearMonth]],"")</f>
        <v>2019-06</v>
      </c>
    </row>
    <row r="156" spans="1:16" ht="15" x14ac:dyDescent="0.25">
      <c r="A156" s="5" t="str">
        <f t="shared" si="40"/>
        <v>20190604</v>
      </c>
      <c r="B156" s="7">
        <f t="shared" si="44"/>
        <v>43620</v>
      </c>
      <c r="C156" s="5">
        <f t="shared" si="30"/>
        <v>3</v>
      </c>
      <c r="D156" s="5" t="str">
        <f t="shared" si="31"/>
        <v>Tuesday</v>
      </c>
      <c r="E156" s="5">
        <f t="shared" si="32"/>
        <v>4</v>
      </c>
      <c r="F156" s="8">
        <f t="shared" si="33"/>
        <v>155</v>
      </c>
      <c r="G156" s="5" t="str">
        <f t="shared" si="41"/>
        <v>Weekday</v>
      </c>
      <c r="H156" s="5">
        <f t="shared" si="34"/>
        <v>23</v>
      </c>
      <c r="I156" s="5" t="str">
        <f t="shared" si="35"/>
        <v>June</v>
      </c>
      <c r="J156" s="5">
        <f t="shared" si="36"/>
        <v>6</v>
      </c>
      <c r="K156" s="7" t="str">
        <f t="shared" si="37"/>
        <v>N</v>
      </c>
      <c r="L156" s="5">
        <f t="shared" si="42"/>
        <v>2</v>
      </c>
      <c r="M156" s="5">
        <f t="shared" si="38"/>
        <v>2019</v>
      </c>
      <c r="N156" s="5" t="str">
        <f t="shared" si="39"/>
        <v>2019-06</v>
      </c>
      <c r="O156" s="5" t="str">
        <f t="shared" si="43"/>
        <v>2019Q2</v>
      </c>
      <c r="P156" s="5" t="str">
        <f>IF(AND(Calendar[[#This Row],[TransDate]]&lt;=LastDate,Calendar[[#This Row],[TransDate]]&gt;=DATE(YEAR(LastDate)-5,MONTH(LastDate),DAY(LastDate))),Calendar[[#This Row],[CalendarYearMonth]],"")</f>
        <v>2019-06</v>
      </c>
    </row>
    <row r="157" spans="1:16" ht="15" x14ac:dyDescent="0.25">
      <c r="A157" s="5" t="str">
        <f t="shared" si="40"/>
        <v>20190605</v>
      </c>
      <c r="B157" s="7">
        <f t="shared" si="44"/>
        <v>43621</v>
      </c>
      <c r="C157" s="5">
        <f t="shared" si="30"/>
        <v>4</v>
      </c>
      <c r="D157" s="5" t="str">
        <f t="shared" si="31"/>
        <v>Wednesday</v>
      </c>
      <c r="E157" s="5">
        <f t="shared" si="32"/>
        <v>5</v>
      </c>
      <c r="F157" s="8">
        <f t="shared" si="33"/>
        <v>156</v>
      </c>
      <c r="G157" s="5" t="str">
        <f t="shared" si="41"/>
        <v>Weekday</v>
      </c>
      <c r="H157" s="5">
        <f t="shared" si="34"/>
        <v>23</v>
      </c>
      <c r="I157" s="5" t="str">
        <f t="shared" si="35"/>
        <v>June</v>
      </c>
      <c r="J157" s="5">
        <f t="shared" si="36"/>
        <v>6</v>
      </c>
      <c r="K157" s="7" t="str">
        <f t="shared" si="37"/>
        <v>N</v>
      </c>
      <c r="L157" s="5">
        <f t="shared" si="42"/>
        <v>2</v>
      </c>
      <c r="M157" s="5">
        <f t="shared" si="38"/>
        <v>2019</v>
      </c>
      <c r="N157" s="5" t="str">
        <f t="shared" si="39"/>
        <v>2019-06</v>
      </c>
      <c r="O157" s="5" t="str">
        <f t="shared" si="43"/>
        <v>2019Q2</v>
      </c>
      <c r="P157" s="5" t="str">
        <f>IF(AND(Calendar[[#This Row],[TransDate]]&lt;=LastDate,Calendar[[#This Row],[TransDate]]&gt;=DATE(YEAR(LastDate)-5,MONTH(LastDate),DAY(LastDate))),Calendar[[#This Row],[CalendarYearMonth]],"")</f>
        <v>2019-06</v>
      </c>
    </row>
    <row r="158" spans="1:16" ht="15" x14ac:dyDescent="0.25">
      <c r="A158" s="5" t="str">
        <f t="shared" si="40"/>
        <v>20190606</v>
      </c>
      <c r="B158" s="7">
        <f t="shared" si="44"/>
        <v>43622</v>
      </c>
      <c r="C158" s="5">
        <f t="shared" si="30"/>
        <v>5</v>
      </c>
      <c r="D158" s="5" t="str">
        <f t="shared" si="31"/>
        <v>Thursday</v>
      </c>
      <c r="E158" s="5">
        <f t="shared" si="32"/>
        <v>6</v>
      </c>
      <c r="F158" s="8">
        <f t="shared" si="33"/>
        <v>157</v>
      </c>
      <c r="G158" s="5" t="str">
        <f t="shared" si="41"/>
        <v>Weekday</v>
      </c>
      <c r="H158" s="5">
        <f t="shared" si="34"/>
        <v>23</v>
      </c>
      <c r="I158" s="5" t="str">
        <f t="shared" si="35"/>
        <v>June</v>
      </c>
      <c r="J158" s="5">
        <f t="shared" si="36"/>
        <v>6</v>
      </c>
      <c r="K158" s="7" t="str">
        <f t="shared" si="37"/>
        <v>N</v>
      </c>
      <c r="L158" s="5">
        <f t="shared" si="42"/>
        <v>2</v>
      </c>
      <c r="M158" s="5">
        <f t="shared" si="38"/>
        <v>2019</v>
      </c>
      <c r="N158" s="5" t="str">
        <f t="shared" si="39"/>
        <v>2019-06</v>
      </c>
      <c r="O158" s="5" t="str">
        <f t="shared" si="43"/>
        <v>2019Q2</v>
      </c>
      <c r="P158" s="5" t="str">
        <f>IF(AND(Calendar[[#This Row],[TransDate]]&lt;=LastDate,Calendar[[#This Row],[TransDate]]&gt;=DATE(YEAR(LastDate)-5,MONTH(LastDate),DAY(LastDate))),Calendar[[#This Row],[CalendarYearMonth]],"")</f>
        <v>2019-06</v>
      </c>
    </row>
    <row r="159" spans="1:16" ht="15" x14ac:dyDescent="0.25">
      <c r="A159" s="5" t="str">
        <f t="shared" si="40"/>
        <v>20190607</v>
      </c>
      <c r="B159" s="7">
        <f t="shared" si="44"/>
        <v>43623</v>
      </c>
      <c r="C159" s="5">
        <f t="shared" si="30"/>
        <v>6</v>
      </c>
      <c r="D159" s="5" t="str">
        <f t="shared" si="31"/>
        <v>Friday</v>
      </c>
      <c r="E159" s="5">
        <f t="shared" si="32"/>
        <v>7</v>
      </c>
      <c r="F159" s="8">
        <f t="shared" si="33"/>
        <v>158</v>
      </c>
      <c r="G159" s="5" t="str">
        <f t="shared" si="41"/>
        <v>Weekend</v>
      </c>
      <c r="H159" s="5">
        <f t="shared" si="34"/>
        <v>23</v>
      </c>
      <c r="I159" s="5" t="str">
        <f t="shared" si="35"/>
        <v>June</v>
      </c>
      <c r="J159" s="5">
        <f t="shared" si="36"/>
        <v>6</v>
      </c>
      <c r="K159" s="7" t="str">
        <f t="shared" si="37"/>
        <v>N</v>
      </c>
      <c r="L159" s="5">
        <f t="shared" si="42"/>
        <v>2</v>
      </c>
      <c r="M159" s="5">
        <f t="shared" si="38"/>
        <v>2019</v>
      </c>
      <c r="N159" s="5" t="str">
        <f t="shared" si="39"/>
        <v>2019-06</v>
      </c>
      <c r="O159" s="5" t="str">
        <f t="shared" si="43"/>
        <v>2019Q2</v>
      </c>
      <c r="P159" s="5" t="str">
        <f>IF(AND(Calendar[[#This Row],[TransDate]]&lt;=LastDate,Calendar[[#This Row],[TransDate]]&gt;=DATE(YEAR(LastDate)-5,MONTH(LastDate),DAY(LastDate))),Calendar[[#This Row],[CalendarYearMonth]],"")</f>
        <v>2019-06</v>
      </c>
    </row>
    <row r="160" spans="1:16" ht="15" x14ac:dyDescent="0.25">
      <c r="A160" s="5" t="str">
        <f t="shared" si="40"/>
        <v>20190608</v>
      </c>
      <c r="B160" s="7">
        <f t="shared" si="44"/>
        <v>43624</v>
      </c>
      <c r="C160" s="5">
        <f t="shared" si="30"/>
        <v>7</v>
      </c>
      <c r="D160" s="5" t="str">
        <f t="shared" si="31"/>
        <v>Saturday</v>
      </c>
      <c r="E160" s="5">
        <f t="shared" si="32"/>
        <v>8</v>
      </c>
      <c r="F160" s="8">
        <f t="shared" si="33"/>
        <v>159</v>
      </c>
      <c r="G160" s="5" t="str">
        <f t="shared" si="41"/>
        <v>Weekend</v>
      </c>
      <c r="H160" s="5">
        <f t="shared" si="34"/>
        <v>23</v>
      </c>
      <c r="I160" s="5" t="str">
        <f t="shared" si="35"/>
        <v>June</v>
      </c>
      <c r="J160" s="5">
        <f t="shared" si="36"/>
        <v>6</v>
      </c>
      <c r="K160" s="7" t="str">
        <f t="shared" si="37"/>
        <v>N</v>
      </c>
      <c r="L160" s="5">
        <f t="shared" si="42"/>
        <v>2</v>
      </c>
      <c r="M160" s="5">
        <f t="shared" si="38"/>
        <v>2019</v>
      </c>
      <c r="N160" s="5" t="str">
        <f t="shared" si="39"/>
        <v>2019-06</v>
      </c>
      <c r="O160" s="5" t="str">
        <f t="shared" si="43"/>
        <v>2019Q2</v>
      </c>
      <c r="P160" s="5" t="str">
        <f>IF(AND(Calendar[[#This Row],[TransDate]]&lt;=LastDate,Calendar[[#This Row],[TransDate]]&gt;=DATE(YEAR(LastDate)-5,MONTH(LastDate),DAY(LastDate))),Calendar[[#This Row],[CalendarYearMonth]],"")</f>
        <v>2019-06</v>
      </c>
    </row>
    <row r="161" spans="1:16" ht="15" x14ac:dyDescent="0.25">
      <c r="A161" s="5" t="str">
        <f t="shared" si="40"/>
        <v>20190609</v>
      </c>
      <c r="B161" s="7">
        <f t="shared" si="44"/>
        <v>43625</v>
      </c>
      <c r="C161" s="5">
        <f t="shared" si="30"/>
        <v>1</v>
      </c>
      <c r="D161" s="5" t="str">
        <f t="shared" si="31"/>
        <v>Sunday</v>
      </c>
      <c r="E161" s="5">
        <f t="shared" si="32"/>
        <v>9</v>
      </c>
      <c r="F161" s="8">
        <f t="shared" si="33"/>
        <v>160</v>
      </c>
      <c r="G161" s="5" t="str">
        <f t="shared" si="41"/>
        <v>Weekday</v>
      </c>
      <c r="H161" s="5">
        <f t="shared" si="34"/>
        <v>24</v>
      </c>
      <c r="I161" s="5" t="str">
        <f t="shared" si="35"/>
        <v>June</v>
      </c>
      <c r="J161" s="5">
        <f t="shared" si="36"/>
        <v>6</v>
      </c>
      <c r="K161" s="7" t="str">
        <f t="shared" si="37"/>
        <v>N</v>
      </c>
      <c r="L161" s="5">
        <f t="shared" si="42"/>
        <v>2</v>
      </c>
      <c r="M161" s="5">
        <f t="shared" si="38"/>
        <v>2019</v>
      </c>
      <c r="N161" s="5" t="str">
        <f t="shared" si="39"/>
        <v>2019-06</v>
      </c>
      <c r="O161" s="5" t="str">
        <f t="shared" si="43"/>
        <v>2019Q2</v>
      </c>
      <c r="P161" s="5" t="str">
        <f>IF(AND(Calendar[[#This Row],[TransDate]]&lt;=LastDate,Calendar[[#This Row],[TransDate]]&gt;=DATE(YEAR(LastDate)-5,MONTH(LastDate),DAY(LastDate))),Calendar[[#This Row],[CalendarYearMonth]],"")</f>
        <v>2019-06</v>
      </c>
    </row>
    <row r="162" spans="1:16" ht="15" x14ac:dyDescent="0.25">
      <c r="A162" s="5" t="str">
        <f t="shared" si="40"/>
        <v>20190610</v>
      </c>
      <c r="B162" s="7">
        <f t="shared" si="44"/>
        <v>43626</v>
      </c>
      <c r="C162" s="5">
        <f t="shared" si="30"/>
        <v>2</v>
      </c>
      <c r="D162" s="5" t="str">
        <f t="shared" si="31"/>
        <v>Monday</v>
      </c>
      <c r="E162" s="5">
        <f t="shared" si="32"/>
        <v>10</v>
      </c>
      <c r="F162" s="8">
        <f t="shared" si="33"/>
        <v>161</v>
      </c>
      <c r="G162" s="5" t="str">
        <f t="shared" si="41"/>
        <v>Weekday</v>
      </c>
      <c r="H162" s="5">
        <f t="shared" si="34"/>
        <v>24</v>
      </c>
      <c r="I162" s="5" t="str">
        <f t="shared" si="35"/>
        <v>June</v>
      </c>
      <c r="J162" s="5">
        <f t="shared" si="36"/>
        <v>6</v>
      </c>
      <c r="K162" s="7" t="str">
        <f t="shared" si="37"/>
        <v>N</v>
      </c>
      <c r="L162" s="5">
        <f t="shared" si="42"/>
        <v>2</v>
      </c>
      <c r="M162" s="5">
        <f t="shared" si="38"/>
        <v>2019</v>
      </c>
      <c r="N162" s="5" t="str">
        <f t="shared" si="39"/>
        <v>2019-06</v>
      </c>
      <c r="O162" s="5" t="str">
        <f t="shared" si="43"/>
        <v>2019Q2</v>
      </c>
      <c r="P162" s="5" t="str">
        <f>IF(AND(Calendar[[#This Row],[TransDate]]&lt;=LastDate,Calendar[[#This Row],[TransDate]]&gt;=DATE(YEAR(LastDate)-5,MONTH(LastDate),DAY(LastDate))),Calendar[[#This Row],[CalendarYearMonth]],"")</f>
        <v>2019-06</v>
      </c>
    </row>
    <row r="163" spans="1:16" ht="15" x14ac:dyDescent="0.25">
      <c r="A163" s="5" t="str">
        <f t="shared" si="40"/>
        <v>20190611</v>
      </c>
      <c r="B163" s="7">
        <f t="shared" si="44"/>
        <v>43627</v>
      </c>
      <c r="C163" s="5">
        <f t="shared" si="30"/>
        <v>3</v>
      </c>
      <c r="D163" s="5" t="str">
        <f t="shared" si="31"/>
        <v>Tuesday</v>
      </c>
      <c r="E163" s="5">
        <f t="shared" si="32"/>
        <v>11</v>
      </c>
      <c r="F163" s="8">
        <f t="shared" si="33"/>
        <v>162</v>
      </c>
      <c r="G163" s="5" t="str">
        <f t="shared" si="41"/>
        <v>Weekday</v>
      </c>
      <c r="H163" s="5">
        <f t="shared" si="34"/>
        <v>24</v>
      </c>
      <c r="I163" s="5" t="str">
        <f t="shared" si="35"/>
        <v>June</v>
      </c>
      <c r="J163" s="5">
        <f t="shared" si="36"/>
        <v>6</v>
      </c>
      <c r="K163" s="7" t="str">
        <f t="shared" si="37"/>
        <v>N</v>
      </c>
      <c r="L163" s="5">
        <f t="shared" si="42"/>
        <v>2</v>
      </c>
      <c r="M163" s="5">
        <f t="shared" si="38"/>
        <v>2019</v>
      </c>
      <c r="N163" s="5" t="str">
        <f t="shared" si="39"/>
        <v>2019-06</v>
      </c>
      <c r="O163" s="5" t="str">
        <f t="shared" si="43"/>
        <v>2019Q2</v>
      </c>
      <c r="P163" s="5" t="str">
        <f>IF(AND(Calendar[[#This Row],[TransDate]]&lt;=LastDate,Calendar[[#This Row],[TransDate]]&gt;=DATE(YEAR(LastDate)-5,MONTH(LastDate),DAY(LastDate))),Calendar[[#This Row],[CalendarYearMonth]],"")</f>
        <v>2019-06</v>
      </c>
    </row>
    <row r="164" spans="1:16" ht="15" x14ac:dyDescent="0.25">
      <c r="A164" s="5" t="str">
        <f t="shared" si="40"/>
        <v>20190612</v>
      </c>
      <c r="B164" s="7">
        <f t="shared" si="44"/>
        <v>43628</v>
      </c>
      <c r="C164" s="5">
        <f t="shared" si="30"/>
        <v>4</v>
      </c>
      <c r="D164" s="5" t="str">
        <f t="shared" si="31"/>
        <v>Wednesday</v>
      </c>
      <c r="E164" s="5">
        <f t="shared" si="32"/>
        <v>12</v>
      </c>
      <c r="F164" s="8">
        <f t="shared" si="33"/>
        <v>163</v>
      </c>
      <c r="G164" s="5" t="str">
        <f t="shared" si="41"/>
        <v>Weekday</v>
      </c>
      <c r="H164" s="5">
        <f t="shared" si="34"/>
        <v>24</v>
      </c>
      <c r="I164" s="5" t="str">
        <f t="shared" si="35"/>
        <v>June</v>
      </c>
      <c r="J164" s="5">
        <f t="shared" si="36"/>
        <v>6</v>
      </c>
      <c r="K164" s="7" t="str">
        <f t="shared" si="37"/>
        <v>N</v>
      </c>
      <c r="L164" s="5">
        <f t="shared" si="42"/>
        <v>2</v>
      </c>
      <c r="M164" s="5">
        <f t="shared" si="38"/>
        <v>2019</v>
      </c>
      <c r="N164" s="5" t="str">
        <f t="shared" si="39"/>
        <v>2019-06</v>
      </c>
      <c r="O164" s="5" t="str">
        <f t="shared" si="43"/>
        <v>2019Q2</v>
      </c>
      <c r="P164" s="5" t="str">
        <f>IF(AND(Calendar[[#This Row],[TransDate]]&lt;=LastDate,Calendar[[#This Row],[TransDate]]&gt;=DATE(YEAR(LastDate)-5,MONTH(LastDate),DAY(LastDate))),Calendar[[#This Row],[CalendarYearMonth]],"")</f>
        <v>2019-06</v>
      </c>
    </row>
    <row r="165" spans="1:16" ht="15" x14ac:dyDescent="0.25">
      <c r="A165" s="5" t="str">
        <f t="shared" si="40"/>
        <v>20190613</v>
      </c>
      <c r="B165" s="7">
        <f t="shared" si="44"/>
        <v>43629</v>
      </c>
      <c r="C165" s="5">
        <f t="shared" si="30"/>
        <v>5</v>
      </c>
      <c r="D165" s="5" t="str">
        <f t="shared" si="31"/>
        <v>Thursday</v>
      </c>
      <c r="E165" s="5">
        <f t="shared" si="32"/>
        <v>13</v>
      </c>
      <c r="F165" s="8">
        <f t="shared" si="33"/>
        <v>164</v>
      </c>
      <c r="G165" s="5" t="str">
        <f t="shared" si="41"/>
        <v>Weekday</v>
      </c>
      <c r="H165" s="5">
        <f t="shared" si="34"/>
        <v>24</v>
      </c>
      <c r="I165" s="5" t="str">
        <f t="shared" si="35"/>
        <v>June</v>
      </c>
      <c r="J165" s="5">
        <f t="shared" si="36"/>
        <v>6</v>
      </c>
      <c r="K165" s="7" t="str">
        <f t="shared" si="37"/>
        <v>N</v>
      </c>
      <c r="L165" s="5">
        <f t="shared" si="42"/>
        <v>2</v>
      </c>
      <c r="M165" s="5">
        <f t="shared" si="38"/>
        <v>2019</v>
      </c>
      <c r="N165" s="5" t="str">
        <f t="shared" si="39"/>
        <v>2019-06</v>
      </c>
      <c r="O165" s="5" t="str">
        <f t="shared" si="43"/>
        <v>2019Q2</v>
      </c>
      <c r="P165" s="5" t="str">
        <f>IF(AND(Calendar[[#This Row],[TransDate]]&lt;=LastDate,Calendar[[#This Row],[TransDate]]&gt;=DATE(YEAR(LastDate)-5,MONTH(LastDate),DAY(LastDate))),Calendar[[#This Row],[CalendarYearMonth]],"")</f>
        <v>2019-06</v>
      </c>
    </row>
    <row r="166" spans="1:16" ht="15" x14ac:dyDescent="0.25">
      <c r="A166" s="5" t="str">
        <f t="shared" si="40"/>
        <v>20190614</v>
      </c>
      <c r="B166" s="7">
        <f t="shared" si="44"/>
        <v>43630</v>
      </c>
      <c r="C166" s="5">
        <f t="shared" si="30"/>
        <v>6</v>
      </c>
      <c r="D166" s="5" t="str">
        <f t="shared" si="31"/>
        <v>Friday</v>
      </c>
      <c r="E166" s="5">
        <f t="shared" si="32"/>
        <v>14</v>
      </c>
      <c r="F166" s="8">
        <f t="shared" si="33"/>
        <v>165</v>
      </c>
      <c r="G166" s="5" t="str">
        <f t="shared" si="41"/>
        <v>Weekend</v>
      </c>
      <c r="H166" s="5">
        <f t="shared" si="34"/>
        <v>24</v>
      </c>
      <c r="I166" s="5" t="str">
        <f t="shared" si="35"/>
        <v>June</v>
      </c>
      <c r="J166" s="5">
        <f t="shared" si="36"/>
        <v>6</v>
      </c>
      <c r="K166" s="7" t="str">
        <f t="shared" si="37"/>
        <v>N</v>
      </c>
      <c r="L166" s="5">
        <f t="shared" si="42"/>
        <v>2</v>
      </c>
      <c r="M166" s="5">
        <f t="shared" si="38"/>
        <v>2019</v>
      </c>
      <c r="N166" s="5" t="str">
        <f t="shared" si="39"/>
        <v>2019-06</v>
      </c>
      <c r="O166" s="5" t="str">
        <f t="shared" si="43"/>
        <v>2019Q2</v>
      </c>
      <c r="P166" s="5" t="str">
        <f>IF(AND(Calendar[[#This Row],[TransDate]]&lt;=LastDate,Calendar[[#This Row],[TransDate]]&gt;=DATE(YEAR(LastDate)-5,MONTH(LastDate),DAY(LastDate))),Calendar[[#This Row],[CalendarYearMonth]],"")</f>
        <v>2019-06</v>
      </c>
    </row>
    <row r="167" spans="1:16" ht="15" x14ac:dyDescent="0.25">
      <c r="A167" s="5" t="str">
        <f t="shared" si="40"/>
        <v>20190615</v>
      </c>
      <c r="B167" s="7">
        <f t="shared" si="44"/>
        <v>43631</v>
      </c>
      <c r="C167" s="5">
        <f t="shared" si="30"/>
        <v>7</v>
      </c>
      <c r="D167" s="5" t="str">
        <f t="shared" si="31"/>
        <v>Saturday</v>
      </c>
      <c r="E167" s="5">
        <f t="shared" si="32"/>
        <v>15</v>
      </c>
      <c r="F167" s="8">
        <f t="shared" si="33"/>
        <v>166</v>
      </c>
      <c r="G167" s="5" t="str">
        <f t="shared" si="41"/>
        <v>Weekend</v>
      </c>
      <c r="H167" s="5">
        <f t="shared" si="34"/>
        <v>24</v>
      </c>
      <c r="I167" s="5" t="str">
        <f t="shared" si="35"/>
        <v>June</v>
      </c>
      <c r="J167" s="5">
        <f t="shared" si="36"/>
        <v>6</v>
      </c>
      <c r="K167" s="7" t="str">
        <f t="shared" si="37"/>
        <v>N</v>
      </c>
      <c r="L167" s="5">
        <f t="shared" si="42"/>
        <v>2</v>
      </c>
      <c r="M167" s="5">
        <f t="shared" si="38"/>
        <v>2019</v>
      </c>
      <c r="N167" s="5" t="str">
        <f t="shared" si="39"/>
        <v>2019-06</v>
      </c>
      <c r="O167" s="5" t="str">
        <f t="shared" si="43"/>
        <v>2019Q2</v>
      </c>
      <c r="P167" s="5" t="str">
        <f>IF(AND(Calendar[[#This Row],[TransDate]]&lt;=LastDate,Calendar[[#This Row],[TransDate]]&gt;=DATE(YEAR(LastDate)-5,MONTH(LastDate),DAY(LastDate))),Calendar[[#This Row],[CalendarYearMonth]],"")</f>
        <v>2019-06</v>
      </c>
    </row>
    <row r="168" spans="1:16" ht="15" x14ac:dyDescent="0.25">
      <c r="A168" s="5" t="str">
        <f t="shared" si="40"/>
        <v>20190616</v>
      </c>
      <c r="B168" s="7">
        <f t="shared" si="44"/>
        <v>43632</v>
      </c>
      <c r="C168" s="5">
        <f t="shared" si="30"/>
        <v>1</v>
      </c>
      <c r="D168" s="5" t="str">
        <f t="shared" si="31"/>
        <v>Sunday</v>
      </c>
      <c r="E168" s="5">
        <f t="shared" si="32"/>
        <v>16</v>
      </c>
      <c r="F168" s="8">
        <f t="shared" si="33"/>
        <v>167</v>
      </c>
      <c r="G168" s="5" t="str">
        <f t="shared" si="41"/>
        <v>Weekday</v>
      </c>
      <c r="H168" s="5">
        <f t="shared" si="34"/>
        <v>25</v>
      </c>
      <c r="I168" s="5" t="str">
        <f t="shared" si="35"/>
        <v>June</v>
      </c>
      <c r="J168" s="5">
        <f t="shared" si="36"/>
        <v>6</v>
      </c>
      <c r="K168" s="7" t="str">
        <f t="shared" si="37"/>
        <v>N</v>
      </c>
      <c r="L168" s="5">
        <f t="shared" si="42"/>
        <v>2</v>
      </c>
      <c r="M168" s="5">
        <f t="shared" si="38"/>
        <v>2019</v>
      </c>
      <c r="N168" s="5" t="str">
        <f t="shared" si="39"/>
        <v>2019-06</v>
      </c>
      <c r="O168" s="5" t="str">
        <f t="shared" si="43"/>
        <v>2019Q2</v>
      </c>
      <c r="P168" s="5" t="str">
        <f>IF(AND(Calendar[[#This Row],[TransDate]]&lt;=LastDate,Calendar[[#This Row],[TransDate]]&gt;=DATE(YEAR(LastDate)-5,MONTH(LastDate),DAY(LastDate))),Calendar[[#This Row],[CalendarYearMonth]],"")</f>
        <v>2019-06</v>
      </c>
    </row>
    <row r="169" spans="1:16" ht="15" x14ac:dyDescent="0.25">
      <c r="A169" s="5" t="str">
        <f t="shared" si="40"/>
        <v>20190617</v>
      </c>
      <c r="B169" s="7">
        <f t="shared" si="44"/>
        <v>43633</v>
      </c>
      <c r="C169" s="5">
        <f t="shared" si="30"/>
        <v>2</v>
      </c>
      <c r="D169" s="5" t="str">
        <f t="shared" si="31"/>
        <v>Monday</v>
      </c>
      <c r="E169" s="5">
        <f t="shared" si="32"/>
        <v>17</v>
      </c>
      <c r="F169" s="8">
        <f t="shared" si="33"/>
        <v>168</v>
      </c>
      <c r="G169" s="5" t="str">
        <f t="shared" si="41"/>
        <v>Weekday</v>
      </c>
      <c r="H169" s="5">
        <f t="shared" si="34"/>
        <v>25</v>
      </c>
      <c r="I169" s="5" t="str">
        <f t="shared" si="35"/>
        <v>June</v>
      </c>
      <c r="J169" s="5">
        <f t="shared" si="36"/>
        <v>6</v>
      </c>
      <c r="K169" s="7" t="str">
        <f t="shared" si="37"/>
        <v>N</v>
      </c>
      <c r="L169" s="5">
        <f t="shared" si="42"/>
        <v>2</v>
      </c>
      <c r="M169" s="5">
        <f t="shared" si="38"/>
        <v>2019</v>
      </c>
      <c r="N169" s="5" t="str">
        <f t="shared" si="39"/>
        <v>2019-06</v>
      </c>
      <c r="O169" s="5" t="str">
        <f t="shared" si="43"/>
        <v>2019Q2</v>
      </c>
      <c r="P169" s="5" t="str">
        <f>IF(AND(Calendar[[#This Row],[TransDate]]&lt;=LastDate,Calendar[[#This Row],[TransDate]]&gt;=DATE(YEAR(LastDate)-5,MONTH(LastDate),DAY(LastDate))),Calendar[[#This Row],[CalendarYearMonth]],"")</f>
        <v>2019-06</v>
      </c>
    </row>
    <row r="170" spans="1:16" ht="15" x14ac:dyDescent="0.25">
      <c r="A170" s="5" t="str">
        <f t="shared" si="40"/>
        <v>20190618</v>
      </c>
      <c r="B170" s="7">
        <f t="shared" si="44"/>
        <v>43634</v>
      </c>
      <c r="C170" s="5">
        <f t="shared" si="30"/>
        <v>3</v>
      </c>
      <c r="D170" s="5" t="str">
        <f t="shared" si="31"/>
        <v>Tuesday</v>
      </c>
      <c r="E170" s="5">
        <f t="shared" si="32"/>
        <v>18</v>
      </c>
      <c r="F170" s="8">
        <f t="shared" si="33"/>
        <v>169</v>
      </c>
      <c r="G170" s="5" t="str">
        <f t="shared" si="41"/>
        <v>Weekday</v>
      </c>
      <c r="H170" s="5">
        <f t="shared" si="34"/>
        <v>25</v>
      </c>
      <c r="I170" s="5" t="str">
        <f t="shared" si="35"/>
        <v>June</v>
      </c>
      <c r="J170" s="5">
        <f t="shared" si="36"/>
        <v>6</v>
      </c>
      <c r="K170" s="7" t="str">
        <f t="shared" si="37"/>
        <v>N</v>
      </c>
      <c r="L170" s="5">
        <f t="shared" si="42"/>
        <v>2</v>
      </c>
      <c r="M170" s="5">
        <f t="shared" si="38"/>
        <v>2019</v>
      </c>
      <c r="N170" s="5" t="str">
        <f t="shared" si="39"/>
        <v>2019-06</v>
      </c>
      <c r="O170" s="5" t="str">
        <f t="shared" si="43"/>
        <v>2019Q2</v>
      </c>
      <c r="P170" s="5" t="str">
        <f>IF(AND(Calendar[[#This Row],[TransDate]]&lt;=LastDate,Calendar[[#This Row],[TransDate]]&gt;=DATE(YEAR(LastDate)-5,MONTH(LastDate),DAY(LastDate))),Calendar[[#This Row],[CalendarYearMonth]],"")</f>
        <v>2019-06</v>
      </c>
    </row>
    <row r="171" spans="1:16" ht="15" x14ac:dyDescent="0.25">
      <c r="A171" s="5" t="str">
        <f t="shared" si="40"/>
        <v>20190619</v>
      </c>
      <c r="B171" s="7">
        <f t="shared" si="44"/>
        <v>43635</v>
      </c>
      <c r="C171" s="5">
        <f t="shared" si="30"/>
        <v>4</v>
      </c>
      <c r="D171" s="5" t="str">
        <f t="shared" si="31"/>
        <v>Wednesday</v>
      </c>
      <c r="E171" s="5">
        <f t="shared" si="32"/>
        <v>19</v>
      </c>
      <c r="F171" s="8">
        <f t="shared" si="33"/>
        <v>170</v>
      </c>
      <c r="G171" s="5" t="str">
        <f t="shared" si="41"/>
        <v>Weekday</v>
      </c>
      <c r="H171" s="5">
        <f t="shared" si="34"/>
        <v>25</v>
      </c>
      <c r="I171" s="5" t="str">
        <f t="shared" si="35"/>
        <v>June</v>
      </c>
      <c r="J171" s="5">
        <f t="shared" si="36"/>
        <v>6</v>
      </c>
      <c r="K171" s="7" t="str">
        <f t="shared" si="37"/>
        <v>N</v>
      </c>
      <c r="L171" s="5">
        <f t="shared" si="42"/>
        <v>2</v>
      </c>
      <c r="M171" s="5">
        <f t="shared" si="38"/>
        <v>2019</v>
      </c>
      <c r="N171" s="5" t="str">
        <f t="shared" si="39"/>
        <v>2019-06</v>
      </c>
      <c r="O171" s="5" t="str">
        <f t="shared" si="43"/>
        <v>2019Q2</v>
      </c>
      <c r="P171" s="5" t="str">
        <f>IF(AND(Calendar[[#This Row],[TransDate]]&lt;=LastDate,Calendar[[#This Row],[TransDate]]&gt;=DATE(YEAR(LastDate)-5,MONTH(LastDate),DAY(LastDate))),Calendar[[#This Row],[CalendarYearMonth]],"")</f>
        <v>2019-06</v>
      </c>
    </row>
    <row r="172" spans="1:16" ht="15" x14ac:dyDescent="0.25">
      <c r="A172" s="5" t="str">
        <f t="shared" si="40"/>
        <v>20190620</v>
      </c>
      <c r="B172" s="7">
        <f t="shared" si="44"/>
        <v>43636</v>
      </c>
      <c r="C172" s="5">
        <f t="shared" si="30"/>
        <v>5</v>
      </c>
      <c r="D172" s="5" t="str">
        <f t="shared" si="31"/>
        <v>Thursday</v>
      </c>
      <c r="E172" s="5">
        <f t="shared" si="32"/>
        <v>20</v>
      </c>
      <c r="F172" s="8">
        <f t="shared" si="33"/>
        <v>171</v>
      </c>
      <c r="G172" s="5" t="str">
        <f t="shared" si="41"/>
        <v>Weekday</v>
      </c>
      <c r="H172" s="5">
        <f t="shared" si="34"/>
        <v>25</v>
      </c>
      <c r="I172" s="5" t="str">
        <f t="shared" si="35"/>
        <v>June</v>
      </c>
      <c r="J172" s="5">
        <f t="shared" si="36"/>
        <v>6</v>
      </c>
      <c r="K172" s="7" t="str">
        <f t="shared" si="37"/>
        <v>N</v>
      </c>
      <c r="L172" s="5">
        <f t="shared" si="42"/>
        <v>2</v>
      </c>
      <c r="M172" s="5">
        <f t="shared" si="38"/>
        <v>2019</v>
      </c>
      <c r="N172" s="5" t="str">
        <f t="shared" si="39"/>
        <v>2019-06</v>
      </c>
      <c r="O172" s="5" t="str">
        <f t="shared" si="43"/>
        <v>2019Q2</v>
      </c>
      <c r="P172" s="5" t="str">
        <f>IF(AND(Calendar[[#This Row],[TransDate]]&lt;=LastDate,Calendar[[#This Row],[TransDate]]&gt;=DATE(YEAR(LastDate)-5,MONTH(LastDate),DAY(LastDate))),Calendar[[#This Row],[CalendarYearMonth]],"")</f>
        <v>2019-06</v>
      </c>
    </row>
    <row r="173" spans="1:16" ht="15" x14ac:dyDescent="0.25">
      <c r="A173" s="5" t="str">
        <f t="shared" si="40"/>
        <v>20190621</v>
      </c>
      <c r="B173" s="7">
        <f t="shared" si="44"/>
        <v>43637</v>
      </c>
      <c r="C173" s="5">
        <f t="shared" si="30"/>
        <v>6</v>
      </c>
      <c r="D173" s="5" t="str">
        <f t="shared" si="31"/>
        <v>Friday</v>
      </c>
      <c r="E173" s="5">
        <f t="shared" si="32"/>
        <v>21</v>
      </c>
      <c r="F173" s="8">
        <f t="shared" si="33"/>
        <v>172</v>
      </c>
      <c r="G173" s="5" t="str">
        <f t="shared" si="41"/>
        <v>Weekend</v>
      </c>
      <c r="H173" s="5">
        <f t="shared" si="34"/>
        <v>25</v>
      </c>
      <c r="I173" s="5" t="str">
        <f t="shared" si="35"/>
        <v>June</v>
      </c>
      <c r="J173" s="5">
        <f t="shared" si="36"/>
        <v>6</v>
      </c>
      <c r="K173" s="7" t="str">
        <f t="shared" si="37"/>
        <v>N</v>
      </c>
      <c r="L173" s="5">
        <f t="shared" si="42"/>
        <v>2</v>
      </c>
      <c r="M173" s="5">
        <f t="shared" si="38"/>
        <v>2019</v>
      </c>
      <c r="N173" s="5" t="str">
        <f t="shared" si="39"/>
        <v>2019-06</v>
      </c>
      <c r="O173" s="5" t="str">
        <f t="shared" si="43"/>
        <v>2019Q2</v>
      </c>
      <c r="P173" s="5" t="str">
        <f>IF(AND(Calendar[[#This Row],[TransDate]]&lt;=LastDate,Calendar[[#This Row],[TransDate]]&gt;=DATE(YEAR(LastDate)-5,MONTH(LastDate),DAY(LastDate))),Calendar[[#This Row],[CalendarYearMonth]],"")</f>
        <v>2019-06</v>
      </c>
    </row>
    <row r="174" spans="1:16" ht="15" x14ac:dyDescent="0.25">
      <c r="A174" s="5" t="str">
        <f t="shared" si="40"/>
        <v>20190622</v>
      </c>
      <c r="B174" s="7">
        <f t="shared" si="44"/>
        <v>43638</v>
      </c>
      <c r="C174" s="5">
        <f t="shared" si="30"/>
        <v>7</v>
      </c>
      <c r="D174" s="5" t="str">
        <f t="shared" si="31"/>
        <v>Saturday</v>
      </c>
      <c r="E174" s="5">
        <f t="shared" si="32"/>
        <v>22</v>
      </c>
      <c r="F174" s="8">
        <f t="shared" si="33"/>
        <v>173</v>
      </c>
      <c r="G174" s="5" t="str">
        <f t="shared" si="41"/>
        <v>Weekend</v>
      </c>
      <c r="H174" s="5">
        <f t="shared" si="34"/>
        <v>25</v>
      </c>
      <c r="I174" s="5" t="str">
        <f t="shared" si="35"/>
        <v>June</v>
      </c>
      <c r="J174" s="5">
        <f t="shared" si="36"/>
        <v>6</v>
      </c>
      <c r="K174" s="7" t="str">
        <f t="shared" si="37"/>
        <v>N</v>
      </c>
      <c r="L174" s="5">
        <f t="shared" si="42"/>
        <v>2</v>
      </c>
      <c r="M174" s="5">
        <f t="shared" si="38"/>
        <v>2019</v>
      </c>
      <c r="N174" s="5" t="str">
        <f t="shared" si="39"/>
        <v>2019-06</v>
      </c>
      <c r="O174" s="5" t="str">
        <f t="shared" si="43"/>
        <v>2019Q2</v>
      </c>
      <c r="P174" s="5" t="str">
        <f>IF(AND(Calendar[[#This Row],[TransDate]]&lt;=LastDate,Calendar[[#This Row],[TransDate]]&gt;=DATE(YEAR(LastDate)-5,MONTH(LastDate),DAY(LastDate))),Calendar[[#This Row],[CalendarYearMonth]],"")</f>
        <v>2019-06</v>
      </c>
    </row>
    <row r="175" spans="1:16" ht="15" x14ac:dyDescent="0.25">
      <c r="A175" s="5" t="str">
        <f t="shared" si="40"/>
        <v>20190623</v>
      </c>
      <c r="B175" s="7">
        <f t="shared" si="44"/>
        <v>43639</v>
      </c>
      <c r="C175" s="5">
        <f t="shared" si="30"/>
        <v>1</v>
      </c>
      <c r="D175" s="5" t="str">
        <f t="shared" si="31"/>
        <v>Sunday</v>
      </c>
      <c r="E175" s="5">
        <f t="shared" si="32"/>
        <v>23</v>
      </c>
      <c r="F175" s="8">
        <f t="shared" si="33"/>
        <v>174</v>
      </c>
      <c r="G175" s="5" t="str">
        <f t="shared" si="41"/>
        <v>Weekday</v>
      </c>
      <c r="H175" s="5">
        <f t="shared" si="34"/>
        <v>26</v>
      </c>
      <c r="I175" s="5" t="str">
        <f t="shared" si="35"/>
        <v>June</v>
      </c>
      <c r="J175" s="5">
        <f t="shared" si="36"/>
        <v>6</v>
      </c>
      <c r="K175" s="7" t="str">
        <f t="shared" si="37"/>
        <v>N</v>
      </c>
      <c r="L175" s="5">
        <f t="shared" si="42"/>
        <v>2</v>
      </c>
      <c r="M175" s="5">
        <f t="shared" si="38"/>
        <v>2019</v>
      </c>
      <c r="N175" s="5" t="str">
        <f t="shared" si="39"/>
        <v>2019-06</v>
      </c>
      <c r="O175" s="5" t="str">
        <f t="shared" si="43"/>
        <v>2019Q2</v>
      </c>
      <c r="P175" s="5" t="str">
        <f>IF(AND(Calendar[[#This Row],[TransDate]]&lt;=LastDate,Calendar[[#This Row],[TransDate]]&gt;=DATE(YEAR(LastDate)-5,MONTH(LastDate),DAY(LastDate))),Calendar[[#This Row],[CalendarYearMonth]],"")</f>
        <v>2019-06</v>
      </c>
    </row>
    <row r="176" spans="1:16" ht="15" x14ac:dyDescent="0.25">
      <c r="A176" s="5" t="str">
        <f t="shared" si="40"/>
        <v>20190624</v>
      </c>
      <c r="B176" s="7">
        <f t="shared" si="44"/>
        <v>43640</v>
      </c>
      <c r="C176" s="5">
        <f t="shared" si="30"/>
        <v>2</v>
      </c>
      <c r="D176" s="5" t="str">
        <f t="shared" si="31"/>
        <v>Monday</v>
      </c>
      <c r="E176" s="5">
        <f t="shared" si="32"/>
        <v>24</v>
      </c>
      <c r="F176" s="8">
        <f t="shared" si="33"/>
        <v>175</v>
      </c>
      <c r="G176" s="5" t="str">
        <f t="shared" si="41"/>
        <v>Weekday</v>
      </c>
      <c r="H176" s="5">
        <f t="shared" si="34"/>
        <v>26</v>
      </c>
      <c r="I176" s="5" t="str">
        <f t="shared" si="35"/>
        <v>June</v>
      </c>
      <c r="J176" s="5">
        <f t="shared" si="36"/>
        <v>6</v>
      </c>
      <c r="K176" s="7" t="str">
        <f t="shared" si="37"/>
        <v>N</v>
      </c>
      <c r="L176" s="5">
        <f t="shared" si="42"/>
        <v>2</v>
      </c>
      <c r="M176" s="5">
        <f t="shared" si="38"/>
        <v>2019</v>
      </c>
      <c r="N176" s="5" t="str">
        <f t="shared" si="39"/>
        <v>2019-06</v>
      </c>
      <c r="O176" s="5" t="str">
        <f t="shared" si="43"/>
        <v>2019Q2</v>
      </c>
      <c r="P176" s="5" t="str">
        <f>IF(AND(Calendar[[#This Row],[TransDate]]&lt;=LastDate,Calendar[[#This Row],[TransDate]]&gt;=DATE(YEAR(LastDate)-5,MONTH(LastDate),DAY(LastDate))),Calendar[[#This Row],[CalendarYearMonth]],"")</f>
        <v>2019-06</v>
      </c>
    </row>
    <row r="177" spans="1:16" ht="15" x14ac:dyDescent="0.25">
      <c r="A177" s="5" t="str">
        <f t="shared" si="40"/>
        <v>20190625</v>
      </c>
      <c r="B177" s="7">
        <f t="shared" si="44"/>
        <v>43641</v>
      </c>
      <c r="C177" s="5">
        <f t="shared" si="30"/>
        <v>3</v>
      </c>
      <c r="D177" s="5" t="str">
        <f t="shared" si="31"/>
        <v>Tuesday</v>
      </c>
      <c r="E177" s="5">
        <f t="shared" si="32"/>
        <v>25</v>
      </c>
      <c r="F177" s="8">
        <f t="shared" si="33"/>
        <v>176</v>
      </c>
      <c r="G177" s="5" t="str">
        <f t="shared" si="41"/>
        <v>Weekday</v>
      </c>
      <c r="H177" s="5">
        <f t="shared" si="34"/>
        <v>26</v>
      </c>
      <c r="I177" s="5" t="str">
        <f t="shared" si="35"/>
        <v>June</v>
      </c>
      <c r="J177" s="5">
        <f t="shared" si="36"/>
        <v>6</v>
      </c>
      <c r="K177" s="7" t="str">
        <f t="shared" si="37"/>
        <v>N</v>
      </c>
      <c r="L177" s="5">
        <f t="shared" si="42"/>
        <v>2</v>
      </c>
      <c r="M177" s="5">
        <f t="shared" si="38"/>
        <v>2019</v>
      </c>
      <c r="N177" s="5" t="str">
        <f t="shared" si="39"/>
        <v>2019-06</v>
      </c>
      <c r="O177" s="5" t="str">
        <f t="shared" si="43"/>
        <v>2019Q2</v>
      </c>
      <c r="P177" s="5" t="str">
        <f>IF(AND(Calendar[[#This Row],[TransDate]]&lt;=LastDate,Calendar[[#This Row],[TransDate]]&gt;=DATE(YEAR(LastDate)-5,MONTH(LastDate),DAY(LastDate))),Calendar[[#This Row],[CalendarYearMonth]],"")</f>
        <v>2019-06</v>
      </c>
    </row>
    <row r="178" spans="1:16" ht="15" x14ac:dyDescent="0.25">
      <c r="A178" s="5" t="str">
        <f t="shared" si="40"/>
        <v>20190626</v>
      </c>
      <c r="B178" s="7">
        <f t="shared" si="44"/>
        <v>43642</v>
      </c>
      <c r="C178" s="5">
        <f t="shared" si="30"/>
        <v>4</v>
      </c>
      <c r="D178" s="5" t="str">
        <f t="shared" si="31"/>
        <v>Wednesday</v>
      </c>
      <c r="E178" s="5">
        <f t="shared" si="32"/>
        <v>26</v>
      </c>
      <c r="F178" s="8">
        <f t="shared" si="33"/>
        <v>177</v>
      </c>
      <c r="G178" s="5" t="str">
        <f t="shared" si="41"/>
        <v>Weekday</v>
      </c>
      <c r="H178" s="5">
        <f t="shared" si="34"/>
        <v>26</v>
      </c>
      <c r="I178" s="5" t="str">
        <f t="shared" si="35"/>
        <v>June</v>
      </c>
      <c r="J178" s="5">
        <f t="shared" si="36"/>
        <v>6</v>
      </c>
      <c r="K178" s="7" t="str">
        <f t="shared" si="37"/>
        <v>N</v>
      </c>
      <c r="L178" s="5">
        <f t="shared" si="42"/>
        <v>2</v>
      </c>
      <c r="M178" s="5">
        <f t="shared" si="38"/>
        <v>2019</v>
      </c>
      <c r="N178" s="5" t="str">
        <f t="shared" si="39"/>
        <v>2019-06</v>
      </c>
      <c r="O178" s="5" t="str">
        <f t="shared" si="43"/>
        <v>2019Q2</v>
      </c>
      <c r="P178" s="5" t="str">
        <f>IF(AND(Calendar[[#This Row],[TransDate]]&lt;=LastDate,Calendar[[#This Row],[TransDate]]&gt;=DATE(YEAR(LastDate)-5,MONTH(LastDate),DAY(LastDate))),Calendar[[#This Row],[CalendarYearMonth]],"")</f>
        <v>2019-06</v>
      </c>
    </row>
    <row r="179" spans="1:16" ht="15" x14ac:dyDescent="0.25">
      <c r="A179" s="5" t="str">
        <f t="shared" si="40"/>
        <v>20190627</v>
      </c>
      <c r="B179" s="7">
        <f t="shared" si="44"/>
        <v>43643</v>
      </c>
      <c r="C179" s="5">
        <f t="shared" si="30"/>
        <v>5</v>
      </c>
      <c r="D179" s="5" t="str">
        <f t="shared" si="31"/>
        <v>Thursday</v>
      </c>
      <c r="E179" s="5">
        <f t="shared" si="32"/>
        <v>27</v>
      </c>
      <c r="F179" s="8">
        <f t="shared" si="33"/>
        <v>178</v>
      </c>
      <c r="G179" s="5" t="str">
        <f t="shared" si="41"/>
        <v>Weekday</v>
      </c>
      <c r="H179" s="5">
        <f t="shared" si="34"/>
        <v>26</v>
      </c>
      <c r="I179" s="5" t="str">
        <f t="shared" si="35"/>
        <v>June</v>
      </c>
      <c r="J179" s="5">
        <f t="shared" si="36"/>
        <v>6</v>
      </c>
      <c r="K179" s="7" t="str">
        <f t="shared" si="37"/>
        <v>N</v>
      </c>
      <c r="L179" s="5">
        <f t="shared" si="42"/>
        <v>2</v>
      </c>
      <c r="M179" s="5">
        <f t="shared" si="38"/>
        <v>2019</v>
      </c>
      <c r="N179" s="5" t="str">
        <f t="shared" si="39"/>
        <v>2019-06</v>
      </c>
      <c r="O179" s="5" t="str">
        <f t="shared" si="43"/>
        <v>2019Q2</v>
      </c>
      <c r="P179" s="5" t="str">
        <f>IF(AND(Calendar[[#This Row],[TransDate]]&lt;=LastDate,Calendar[[#This Row],[TransDate]]&gt;=DATE(YEAR(LastDate)-5,MONTH(LastDate),DAY(LastDate))),Calendar[[#This Row],[CalendarYearMonth]],"")</f>
        <v>2019-06</v>
      </c>
    </row>
    <row r="180" spans="1:16" ht="15" x14ac:dyDescent="0.25">
      <c r="A180" s="5" t="str">
        <f t="shared" si="40"/>
        <v>20190628</v>
      </c>
      <c r="B180" s="7">
        <f t="shared" si="44"/>
        <v>43644</v>
      </c>
      <c r="C180" s="5">
        <f t="shared" si="30"/>
        <v>6</v>
      </c>
      <c r="D180" s="5" t="str">
        <f t="shared" si="31"/>
        <v>Friday</v>
      </c>
      <c r="E180" s="5">
        <f t="shared" si="32"/>
        <v>28</v>
      </c>
      <c r="F180" s="8">
        <f t="shared" si="33"/>
        <v>179</v>
      </c>
      <c r="G180" s="5" t="str">
        <f t="shared" si="41"/>
        <v>Weekend</v>
      </c>
      <c r="H180" s="5">
        <f t="shared" si="34"/>
        <v>26</v>
      </c>
      <c r="I180" s="5" t="str">
        <f t="shared" si="35"/>
        <v>June</v>
      </c>
      <c r="J180" s="5">
        <f t="shared" si="36"/>
        <v>6</v>
      </c>
      <c r="K180" s="7" t="str">
        <f t="shared" si="37"/>
        <v>N</v>
      </c>
      <c r="L180" s="5">
        <f t="shared" si="42"/>
        <v>2</v>
      </c>
      <c r="M180" s="5">
        <f t="shared" si="38"/>
        <v>2019</v>
      </c>
      <c r="N180" s="5" t="str">
        <f t="shared" si="39"/>
        <v>2019-06</v>
      </c>
      <c r="O180" s="5" t="str">
        <f t="shared" si="43"/>
        <v>2019Q2</v>
      </c>
      <c r="P180" s="5" t="str">
        <f>IF(AND(Calendar[[#This Row],[TransDate]]&lt;=LastDate,Calendar[[#This Row],[TransDate]]&gt;=DATE(YEAR(LastDate)-5,MONTH(LastDate),DAY(LastDate))),Calendar[[#This Row],[CalendarYearMonth]],"")</f>
        <v>2019-06</v>
      </c>
    </row>
    <row r="181" spans="1:16" ht="15" x14ac:dyDescent="0.25">
      <c r="A181" s="5" t="str">
        <f t="shared" si="40"/>
        <v>20190629</v>
      </c>
      <c r="B181" s="7">
        <f t="shared" si="44"/>
        <v>43645</v>
      </c>
      <c r="C181" s="5">
        <f t="shared" si="30"/>
        <v>7</v>
      </c>
      <c r="D181" s="5" t="str">
        <f t="shared" si="31"/>
        <v>Saturday</v>
      </c>
      <c r="E181" s="5">
        <f t="shared" si="32"/>
        <v>29</v>
      </c>
      <c r="F181" s="8">
        <f t="shared" si="33"/>
        <v>180</v>
      </c>
      <c r="G181" s="5" t="str">
        <f t="shared" si="41"/>
        <v>Weekend</v>
      </c>
      <c r="H181" s="5">
        <f t="shared" si="34"/>
        <v>26</v>
      </c>
      <c r="I181" s="5" t="str">
        <f t="shared" si="35"/>
        <v>June</v>
      </c>
      <c r="J181" s="5">
        <f t="shared" si="36"/>
        <v>6</v>
      </c>
      <c r="K181" s="7" t="str">
        <f t="shared" si="37"/>
        <v>N</v>
      </c>
      <c r="L181" s="5">
        <f t="shared" si="42"/>
        <v>2</v>
      </c>
      <c r="M181" s="5">
        <f t="shared" si="38"/>
        <v>2019</v>
      </c>
      <c r="N181" s="5" t="str">
        <f t="shared" si="39"/>
        <v>2019-06</v>
      </c>
      <c r="O181" s="5" t="str">
        <f t="shared" si="43"/>
        <v>2019Q2</v>
      </c>
      <c r="P181" s="5" t="str">
        <f>IF(AND(Calendar[[#This Row],[TransDate]]&lt;=LastDate,Calendar[[#This Row],[TransDate]]&gt;=DATE(YEAR(LastDate)-5,MONTH(LastDate),DAY(LastDate))),Calendar[[#This Row],[CalendarYearMonth]],"")</f>
        <v>2019-06</v>
      </c>
    </row>
    <row r="182" spans="1:16" ht="15" x14ac:dyDescent="0.25">
      <c r="A182" s="5" t="str">
        <f t="shared" si="40"/>
        <v>20190630</v>
      </c>
      <c r="B182" s="7">
        <f t="shared" si="44"/>
        <v>43646</v>
      </c>
      <c r="C182" s="5">
        <f t="shared" si="30"/>
        <v>1</v>
      </c>
      <c r="D182" s="5" t="str">
        <f t="shared" si="31"/>
        <v>Sunday</v>
      </c>
      <c r="E182" s="5">
        <f t="shared" si="32"/>
        <v>30</v>
      </c>
      <c r="F182" s="8">
        <f t="shared" si="33"/>
        <v>181</v>
      </c>
      <c r="G182" s="5" t="str">
        <f t="shared" si="41"/>
        <v>Weekday</v>
      </c>
      <c r="H182" s="5">
        <f t="shared" si="34"/>
        <v>27</v>
      </c>
      <c r="I182" s="5" t="str">
        <f t="shared" si="35"/>
        <v>June</v>
      </c>
      <c r="J182" s="5">
        <f t="shared" si="36"/>
        <v>6</v>
      </c>
      <c r="K182" s="7" t="str">
        <f t="shared" si="37"/>
        <v>Y</v>
      </c>
      <c r="L182" s="5">
        <f t="shared" si="42"/>
        <v>2</v>
      </c>
      <c r="M182" s="5">
        <f t="shared" si="38"/>
        <v>2019</v>
      </c>
      <c r="N182" s="5" t="str">
        <f t="shared" si="39"/>
        <v>2019-06</v>
      </c>
      <c r="O182" s="5" t="str">
        <f t="shared" si="43"/>
        <v>2019Q2</v>
      </c>
      <c r="P182" s="5" t="str">
        <f>IF(AND(Calendar[[#This Row],[TransDate]]&lt;=LastDate,Calendar[[#This Row],[TransDate]]&gt;=DATE(YEAR(LastDate)-5,MONTH(LastDate),DAY(LastDate))),Calendar[[#This Row],[CalendarYearMonth]],"")</f>
        <v>2019-06</v>
      </c>
    </row>
    <row r="183" spans="1:16" ht="15" x14ac:dyDescent="0.25">
      <c r="A183" s="5" t="str">
        <f t="shared" si="40"/>
        <v>20190701</v>
      </c>
      <c r="B183" s="7">
        <f t="shared" si="44"/>
        <v>43647</v>
      </c>
      <c r="C183" s="5">
        <f t="shared" si="30"/>
        <v>2</v>
      </c>
      <c r="D183" s="5" t="str">
        <f t="shared" si="31"/>
        <v>Monday</v>
      </c>
      <c r="E183" s="5">
        <f t="shared" si="32"/>
        <v>1</v>
      </c>
      <c r="F183" s="8">
        <f t="shared" si="33"/>
        <v>182</v>
      </c>
      <c r="G183" s="5" t="str">
        <f t="shared" si="41"/>
        <v>Weekday</v>
      </c>
      <c r="H183" s="5">
        <f t="shared" si="34"/>
        <v>27</v>
      </c>
      <c r="I183" s="5" t="str">
        <f t="shared" si="35"/>
        <v>July</v>
      </c>
      <c r="J183" s="5">
        <f t="shared" si="36"/>
        <v>7</v>
      </c>
      <c r="K183" s="7" t="str">
        <f t="shared" si="37"/>
        <v>N</v>
      </c>
      <c r="L183" s="5">
        <f t="shared" si="42"/>
        <v>3</v>
      </c>
      <c r="M183" s="5">
        <f t="shared" si="38"/>
        <v>2019</v>
      </c>
      <c r="N183" s="5" t="str">
        <f t="shared" si="39"/>
        <v>2019-07</v>
      </c>
      <c r="O183" s="5" t="str">
        <f t="shared" si="43"/>
        <v>2019Q3</v>
      </c>
      <c r="P183" s="5" t="str">
        <f>IF(AND(Calendar[[#This Row],[TransDate]]&lt;=LastDate,Calendar[[#This Row],[TransDate]]&gt;=DATE(YEAR(LastDate)-5,MONTH(LastDate),DAY(LastDate))),Calendar[[#This Row],[CalendarYearMonth]],"")</f>
        <v>2019-07</v>
      </c>
    </row>
    <row r="184" spans="1:16" ht="15" x14ac:dyDescent="0.25">
      <c r="A184" s="5" t="str">
        <f t="shared" si="40"/>
        <v>20190702</v>
      </c>
      <c r="B184" s="7">
        <f t="shared" si="44"/>
        <v>43648</v>
      </c>
      <c r="C184" s="5">
        <f t="shared" si="30"/>
        <v>3</v>
      </c>
      <c r="D184" s="5" t="str">
        <f t="shared" si="31"/>
        <v>Tuesday</v>
      </c>
      <c r="E184" s="5">
        <f t="shared" si="32"/>
        <v>2</v>
      </c>
      <c r="F184" s="8">
        <f t="shared" si="33"/>
        <v>183</v>
      </c>
      <c r="G184" s="5" t="str">
        <f t="shared" si="41"/>
        <v>Weekday</v>
      </c>
      <c r="H184" s="5">
        <f t="shared" si="34"/>
        <v>27</v>
      </c>
      <c r="I184" s="5" t="str">
        <f t="shared" si="35"/>
        <v>July</v>
      </c>
      <c r="J184" s="5">
        <f t="shared" si="36"/>
        <v>7</v>
      </c>
      <c r="K184" s="7" t="str">
        <f t="shared" si="37"/>
        <v>N</v>
      </c>
      <c r="L184" s="5">
        <f t="shared" si="42"/>
        <v>3</v>
      </c>
      <c r="M184" s="5">
        <f t="shared" si="38"/>
        <v>2019</v>
      </c>
      <c r="N184" s="5" t="str">
        <f t="shared" si="39"/>
        <v>2019-07</v>
      </c>
      <c r="O184" s="5" t="str">
        <f t="shared" si="43"/>
        <v>2019Q3</v>
      </c>
      <c r="P184" s="5" t="str">
        <f>IF(AND(Calendar[[#This Row],[TransDate]]&lt;=LastDate,Calendar[[#This Row],[TransDate]]&gt;=DATE(YEAR(LastDate)-5,MONTH(LastDate),DAY(LastDate))),Calendar[[#This Row],[CalendarYearMonth]],"")</f>
        <v>2019-07</v>
      </c>
    </row>
    <row r="185" spans="1:16" ht="15" x14ac:dyDescent="0.25">
      <c r="A185" s="5" t="str">
        <f t="shared" si="40"/>
        <v>20190703</v>
      </c>
      <c r="B185" s="7">
        <f t="shared" si="44"/>
        <v>43649</v>
      </c>
      <c r="C185" s="5">
        <f t="shared" si="30"/>
        <v>4</v>
      </c>
      <c r="D185" s="5" t="str">
        <f t="shared" si="31"/>
        <v>Wednesday</v>
      </c>
      <c r="E185" s="5">
        <f t="shared" si="32"/>
        <v>3</v>
      </c>
      <c r="F185" s="8">
        <f t="shared" si="33"/>
        <v>184</v>
      </c>
      <c r="G185" s="5" t="str">
        <f t="shared" si="41"/>
        <v>Weekday</v>
      </c>
      <c r="H185" s="5">
        <f t="shared" si="34"/>
        <v>27</v>
      </c>
      <c r="I185" s="5" t="str">
        <f t="shared" si="35"/>
        <v>July</v>
      </c>
      <c r="J185" s="5">
        <f t="shared" si="36"/>
        <v>7</v>
      </c>
      <c r="K185" s="7" t="str">
        <f t="shared" si="37"/>
        <v>N</v>
      </c>
      <c r="L185" s="5">
        <f t="shared" si="42"/>
        <v>3</v>
      </c>
      <c r="M185" s="5">
        <f t="shared" si="38"/>
        <v>2019</v>
      </c>
      <c r="N185" s="5" t="str">
        <f t="shared" si="39"/>
        <v>2019-07</v>
      </c>
      <c r="O185" s="5" t="str">
        <f t="shared" si="43"/>
        <v>2019Q3</v>
      </c>
      <c r="P185" s="5" t="str">
        <f>IF(AND(Calendar[[#This Row],[TransDate]]&lt;=LastDate,Calendar[[#This Row],[TransDate]]&gt;=DATE(YEAR(LastDate)-5,MONTH(LastDate),DAY(LastDate))),Calendar[[#This Row],[CalendarYearMonth]],"")</f>
        <v>2019-07</v>
      </c>
    </row>
    <row r="186" spans="1:16" ht="15" x14ac:dyDescent="0.25">
      <c r="A186" s="5" t="str">
        <f t="shared" si="40"/>
        <v>20190704</v>
      </c>
      <c r="B186" s="7">
        <f t="shared" si="44"/>
        <v>43650</v>
      </c>
      <c r="C186" s="5">
        <f t="shared" si="30"/>
        <v>5</v>
      </c>
      <c r="D186" s="5" t="str">
        <f t="shared" si="31"/>
        <v>Thursday</v>
      </c>
      <c r="E186" s="5">
        <f t="shared" si="32"/>
        <v>4</v>
      </c>
      <c r="F186" s="8">
        <f t="shared" si="33"/>
        <v>185</v>
      </c>
      <c r="G186" s="5" t="str">
        <f t="shared" si="41"/>
        <v>Weekday</v>
      </c>
      <c r="H186" s="5">
        <f t="shared" si="34"/>
        <v>27</v>
      </c>
      <c r="I186" s="5" t="str">
        <f t="shared" si="35"/>
        <v>July</v>
      </c>
      <c r="J186" s="5">
        <f t="shared" si="36"/>
        <v>7</v>
      </c>
      <c r="K186" s="7" t="str">
        <f t="shared" si="37"/>
        <v>N</v>
      </c>
      <c r="L186" s="5">
        <f t="shared" si="42"/>
        <v>3</v>
      </c>
      <c r="M186" s="5">
        <f t="shared" si="38"/>
        <v>2019</v>
      </c>
      <c r="N186" s="5" t="str">
        <f t="shared" si="39"/>
        <v>2019-07</v>
      </c>
      <c r="O186" s="5" t="str">
        <f t="shared" si="43"/>
        <v>2019Q3</v>
      </c>
      <c r="P186" s="5" t="str">
        <f>IF(AND(Calendar[[#This Row],[TransDate]]&lt;=LastDate,Calendar[[#This Row],[TransDate]]&gt;=DATE(YEAR(LastDate)-5,MONTH(LastDate),DAY(LastDate))),Calendar[[#This Row],[CalendarYearMonth]],"")</f>
        <v>2019-07</v>
      </c>
    </row>
    <row r="187" spans="1:16" ht="15" x14ac:dyDescent="0.25">
      <c r="A187" s="5" t="str">
        <f t="shared" si="40"/>
        <v>20190705</v>
      </c>
      <c r="B187" s="7">
        <f t="shared" si="44"/>
        <v>43651</v>
      </c>
      <c r="C187" s="5">
        <f t="shared" si="30"/>
        <v>6</v>
      </c>
      <c r="D187" s="5" t="str">
        <f t="shared" si="31"/>
        <v>Friday</v>
      </c>
      <c r="E187" s="5">
        <f t="shared" si="32"/>
        <v>5</v>
      </c>
      <c r="F187" s="8">
        <f t="shared" si="33"/>
        <v>186</v>
      </c>
      <c r="G187" s="5" t="str">
        <f t="shared" si="41"/>
        <v>Weekend</v>
      </c>
      <c r="H187" s="5">
        <f t="shared" si="34"/>
        <v>27</v>
      </c>
      <c r="I187" s="5" t="str">
        <f t="shared" si="35"/>
        <v>July</v>
      </c>
      <c r="J187" s="5">
        <f t="shared" si="36"/>
        <v>7</v>
      </c>
      <c r="K187" s="7" t="str">
        <f t="shared" si="37"/>
        <v>N</v>
      </c>
      <c r="L187" s="5">
        <f t="shared" si="42"/>
        <v>3</v>
      </c>
      <c r="M187" s="5">
        <f t="shared" si="38"/>
        <v>2019</v>
      </c>
      <c r="N187" s="5" t="str">
        <f t="shared" si="39"/>
        <v>2019-07</v>
      </c>
      <c r="O187" s="5" t="str">
        <f t="shared" si="43"/>
        <v>2019Q3</v>
      </c>
      <c r="P187" s="5" t="str">
        <f>IF(AND(Calendar[[#This Row],[TransDate]]&lt;=LastDate,Calendar[[#This Row],[TransDate]]&gt;=DATE(YEAR(LastDate)-5,MONTH(LastDate),DAY(LastDate))),Calendar[[#This Row],[CalendarYearMonth]],"")</f>
        <v>2019-07</v>
      </c>
    </row>
    <row r="188" spans="1:16" ht="15" x14ac:dyDescent="0.25">
      <c r="A188" s="5" t="str">
        <f t="shared" si="40"/>
        <v>20190706</v>
      </c>
      <c r="B188" s="7">
        <f t="shared" si="44"/>
        <v>43652</v>
      </c>
      <c r="C188" s="5">
        <f t="shared" si="30"/>
        <v>7</v>
      </c>
      <c r="D188" s="5" t="str">
        <f t="shared" si="31"/>
        <v>Saturday</v>
      </c>
      <c r="E188" s="5">
        <f t="shared" si="32"/>
        <v>6</v>
      </c>
      <c r="F188" s="8">
        <f t="shared" si="33"/>
        <v>187</v>
      </c>
      <c r="G188" s="5" t="str">
        <f t="shared" si="41"/>
        <v>Weekend</v>
      </c>
      <c r="H188" s="5">
        <f t="shared" si="34"/>
        <v>27</v>
      </c>
      <c r="I188" s="5" t="str">
        <f t="shared" si="35"/>
        <v>July</v>
      </c>
      <c r="J188" s="5">
        <f t="shared" si="36"/>
        <v>7</v>
      </c>
      <c r="K188" s="7" t="str">
        <f t="shared" si="37"/>
        <v>N</v>
      </c>
      <c r="L188" s="5">
        <f t="shared" si="42"/>
        <v>3</v>
      </c>
      <c r="M188" s="5">
        <f t="shared" si="38"/>
        <v>2019</v>
      </c>
      <c r="N188" s="5" t="str">
        <f t="shared" si="39"/>
        <v>2019-07</v>
      </c>
      <c r="O188" s="5" t="str">
        <f t="shared" si="43"/>
        <v>2019Q3</v>
      </c>
      <c r="P188" s="5" t="str">
        <f>IF(AND(Calendar[[#This Row],[TransDate]]&lt;=LastDate,Calendar[[#This Row],[TransDate]]&gt;=DATE(YEAR(LastDate)-5,MONTH(LastDate),DAY(LastDate))),Calendar[[#This Row],[CalendarYearMonth]],"")</f>
        <v>2019-07</v>
      </c>
    </row>
    <row r="189" spans="1:16" ht="15" x14ac:dyDescent="0.25">
      <c r="A189" s="5" t="str">
        <f t="shared" si="40"/>
        <v>20190707</v>
      </c>
      <c r="B189" s="7">
        <f t="shared" si="44"/>
        <v>43653</v>
      </c>
      <c r="C189" s="5">
        <f t="shared" si="30"/>
        <v>1</v>
      </c>
      <c r="D189" s="5" t="str">
        <f t="shared" si="31"/>
        <v>Sunday</v>
      </c>
      <c r="E189" s="5">
        <f t="shared" si="32"/>
        <v>7</v>
      </c>
      <c r="F189" s="8">
        <f t="shared" si="33"/>
        <v>188</v>
      </c>
      <c r="G189" s="5" t="str">
        <f t="shared" si="41"/>
        <v>Weekday</v>
      </c>
      <c r="H189" s="5">
        <f t="shared" si="34"/>
        <v>28</v>
      </c>
      <c r="I189" s="5" t="str">
        <f t="shared" si="35"/>
        <v>July</v>
      </c>
      <c r="J189" s="5">
        <f t="shared" si="36"/>
        <v>7</v>
      </c>
      <c r="K189" s="7" t="str">
        <f t="shared" si="37"/>
        <v>N</v>
      </c>
      <c r="L189" s="5">
        <f t="shared" si="42"/>
        <v>3</v>
      </c>
      <c r="M189" s="5">
        <f t="shared" si="38"/>
        <v>2019</v>
      </c>
      <c r="N189" s="5" t="str">
        <f t="shared" si="39"/>
        <v>2019-07</v>
      </c>
      <c r="O189" s="5" t="str">
        <f t="shared" si="43"/>
        <v>2019Q3</v>
      </c>
      <c r="P189" s="5" t="str">
        <f>IF(AND(Calendar[[#This Row],[TransDate]]&lt;=LastDate,Calendar[[#This Row],[TransDate]]&gt;=DATE(YEAR(LastDate)-5,MONTH(LastDate),DAY(LastDate))),Calendar[[#This Row],[CalendarYearMonth]],"")</f>
        <v>2019-07</v>
      </c>
    </row>
    <row r="190" spans="1:16" ht="15" x14ac:dyDescent="0.25">
      <c r="A190" s="5" t="str">
        <f t="shared" si="40"/>
        <v>20190708</v>
      </c>
      <c r="B190" s="7">
        <f t="shared" si="44"/>
        <v>43654</v>
      </c>
      <c r="C190" s="5">
        <f t="shared" si="30"/>
        <v>2</v>
      </c>
      <c r="D190" s="5" t="str">
        <f t="shared" si="31"/>
        <v>Monday</v>
      </c>
      <c r="E190" s="5">
        <f t="shared" si="32"/>
        <v>8</v>
      </c>
      <c r="F190" s="8">
        <f t="shared" si="33"/>
        <v>189</v>
      </c>
      <c r="G190" s="5" t="str">
        <f t="shared" si="41"/>
        <v>Weekday</v>
      </c>
      <c r="H190" s="5">
        <f t="shared" si="34"/>
        <v>28</v>
      </c>
      <c r="I190" s="5" t="str">
        <f t="shared" si="35"/>
        <v>July</v>
      </c>
      <c r="J190" s="5">
        <f t="shared" si="36"/>
        <v>7</v>
      </c>
      <c r="K190" s="7" t="str">
        <f t="shared" si="37"/>
        <v>N</v>
      </c>
      <c r="L190" s="5">
        <f t="shared" si="42"/>
        <v>3</v>
      </c>
      <c r="M190" s="5">
        <f t="shared" si="38"/>
        <v>2019</v>
      </c>
      <c r="N190" s="5" t="str">
        <f t="shared" si="39"/>
        <v>2019-07</v>
      </c>
      <c r="O190" s="5" t="str">
        <f t="shared" si="43"/>
        <v>2019Q3</v>
      </c>
      <c r="P190" s="5" t="str">
        <f>IF(AND(Calendar[[#This Row],[TransDate]]&lt;=LastDate,Calendar[[#This Row],[TransDate]]&gt;=DATE(YEAR(LastDate)-5,MONTH(LastDate),DAY(LastDate))),Calendar[[#This Row],[CalendarYearMonth]],"")</f>
        <v>2019-07</v>
      </c>
    </row>
    <row r="191" spans="1:16" ht="15" x14ac:dyDescent="0.25">
      <c r="A191" s="5" t="str">
        <f t="shared" si="40"/>
        <v>20190709</v>
      </c>
      <c r="B191" s="7">
        <f t="shared" si="44"/>
        <v>43655</v>
      </c>
      <c r="C191" s="5">
        <f t="shared" si="30"/>
        <v>3</v>
      </c>
      <c r="D191" s="5" t="str">
        <f t="shared" si="31"/>
        <v>Tuesday</v>
      </c>
      <c r="E191" s="5">
        <f t="shared" si="32"/>
        <v>9</v>
      </c>
      <c r="F191" s="8">
        <f t="shared" si="33"/>
        <v>190</v>
      </c>
      <c r="G191" s="5" t="str">
        <f t="shared" si="41"/>
        <v>Weekday</v>
      </c>
      <c r="H191" s="5">
        <f t="shared" si="34"/>
        <v>28</v>
      </c>
      <c r="I191" s="5" t="str">
        <f t="shared" si="35"/>
        <v>July</v>
      </c>
      <c r="J191" s="5">
        <f t="shared" si="36"/>
        <v>7</v>
      </c>
      <c r="K191" s="7" t="str">
        <f t="shared" si="37"/>
        <v>N</v>
      </c>
      <c r="L191" s="5">
        <f t="shared" si="42"/>
        <v>3</v>
      </c>
      <c r="M191" s="5">
        <f t="shared" si="38"/>
        <v>2019</v>
      </c>
      <c r="N191" s="5" t="str">
        <f t="shared" si="39"/>
        <v>2019-07</v>
      </c>
      <c r="O191" s="5" t="str">
        <f t="shared" si="43"/>
        <v>2019Q3</v>
      </c>
      <c r="P191" s="5" t="str">
        <f>IF(AND(Calendar[[#This Row],[TransDate]]&lt;=LastDate,Calendar[[#This Row],[TransDate]]&gt;=DATE(YEAR(LastDate)-5,MONTH(LastDate),DAY(LastDate))),Calendar[[#This Row],[CalendarYearMonth]],"")</f>
        <v>2019-07</v>
      </c>
    </row>
    <row r="192" spans="1:16" ht="15" x14ac:dyDescent="0.25">
      <c r="A192" s="5" t="str">
        <f t="shared" si="40"/>
        <v>20190710</v>
      </c>
      <c r="B192" s="7">
        <f t="shared" si="44"/>
        <v>43656</v>
      </c>
      <c r="C192" s="5">
        <f t="shared" si="30"/>
        <v>4</v>
      </c>
      <c r="D192" s="5" t="str">
        <f t="shared" si="31"/>
        <v>Wednesday</v>
      </c>
      <c r="E192" s="5">
        <f t="shared" si="32"/>
        <v>10</v>
      </c>
      <c r="F192" s="8">
        <f t="shared" si="33"/>
        <v>191</v>
      </c>
      <c r="G192" s="5" t="str">
        <f t="shared" si="41"/>
        <v>Weekday</v>
      </c>
      <c r="H192" s="5">
        <f t="shared" si="34"/>
        <v>28</v>
      </c>
      <c r="I192" s="5" t="str">
        <f t="shared" si="35"/>
        <v>July</v>
      </c>
      <c r="J192" s="5">
        <f t="shared" si="36"/>
        <v>7</v>
      </c>
      <c r="K192" s="7" t="str">
        <f t="shared" si="37"/>
        <v>N</v>
      </c>
      <c r="L192" s="5">
        <f t="shared" si="42"/>
        <v>3</v>
      </c>
      <c r="M192" s="5">
        <f t="shared" si="38"/>
        <v>2019</v>
      </c>
      <c r="N192" s="5" t="str">
        <f t="shared" si="39"/>
        <v>2019-07</v>
      </c>
      <c r="O192" s="5" t="str">
        <f t="shared" si="43"/>
        <v>2019Q3</v>
      </c>
      <c r="P192" s="5" t="str">
        <f>IF(AND(Calendar[[#This Row],[TransDate]]&lt;=LastDate,Calendar[[#This Row],[TransDate]]&gt;=DATE(YEAR(LastDate)-5,MONTH(LastDate),DAY(LastDate))),Calendar[[#This Row],[CalendarYearMonth]],"")</f>
        <v>2019-07</v>
      </c>
    </row>
    <row r="193" spans="1:16" ht="15" x14ac:dyDescent="0.25">
      <c r="A193" s="5" t="str">
        <f t="shared" si="40"/>
        <v>20190711</v>
      </c>
      <c r="B193" s="7">
        <f t="shared" si="44"/>
        <v>43657</v>
      </c>
      <c r="C193" s="5">
        <f t="shared" si="30"/>
        <v>5</v>
      </c>
      <c r="D193" s="5" t="str">
        <f t="shared" si="31"/>
        <v>Thursday</v>
      </c>
      <c r="E193" s="5">
        <f t="shared" si="32"/>
        <v>11</v>
      </c>
      <c r="F193" s="8">
        <f t="shared" si="33"/>
        <v>192</v>
      </c>
      <c r="G193" s="5" t="str">
        <f t="shared" si="41"/>
        <v>Weekday</v>
      </c>
      <c r="H193" s="5">
        <f t="shared" si="34"/>
        <v>28</v>
      </c>
      <c r="I193" s="5" t="str">
        <f t="shared" si="35"/>
        <v>July</v>
      </c>
      <c r="J193" s="5">
        <f t="shared" si="36"/>
        <v>7</v>
      </c>
      <c r="K193" s="7" t="str">
        <f t="shared" si="37"/>
        <v>N</v>
      </c>
      <c r="L193" s="5">
        <f t="shared" si="42"/>
        <v>3</v>
      </c>
      <c r="M193" s="5">
        <f t="shared" si="38"/>
        <v>2019</v>
      </c>
      <c r="N193" s="5" t="str">
        <f t="shared" si="39"/>
        <v>2019-07</v>
      </c>
      <c r="O193" s="5" t="str">
        <f t="shared" si="43"/>
        <v>2019Q3</v>
      </c>
      <c r="P193" s="5" t="str">
        <f>IF(AND(Calendar[[#This Row],[TransDate]]&lt;=LastDate,Calendar[[#This Row],[TransDate]]&gt;=DATE(YEAR(LastDate)-5,MONTH(LastDate),DAY(LastDate))),Calendar[[#This Row],[CalendarYearMonth]],"")</f>
        <v>2019-07</v>
      </c>
    </row>
    <row r="194" spans="1:16" ht="15" x14ac:dyDescent="0.25">
      <c r="A194" s="5" t="str">
        <f t="shared" si="40"/>
        <v>20190712</v>
      </c>
      <c r="B194" s="7">
        <f t="shared" si="44"/>
        <v>43658</v>
      </c>
      <c r="C194" s="5">
        <f t="shared" ref="C194:C257" si="45">WEEKDAY(B194)</f>
        <v>6</v>
      </c>
      <c r="D194" s="5" t="str">
        <f t="shared" ref="D194:D257" si="46">TEXT(B194, "dddd")</f>
        <v>Friday</v>
      </c>
      <c r="E194" s="5">
        <f t="shared" ref="E194:E257" si="47">DAY(B194)</f>
        <v>12</v>
      </c>
      <c r="F194" s="8">
        <f t="shared" ref="F194:F257" si="48">B194-DATEVALUE("1/1/"&amp;YEAR(B194))+1</f>
        <v>193</v>
      </c>
      <c r="G194" s="5" t="str">
        <f t="shared" si="41"/>
        <v>Weekend</v>
      </c>
      <c r="H194" s="5">
        <f t="shared" ref="H194:H257" si="49">WEEKNUM(B194,1)</f>
        <v>28</v>
      </c>
      <c r="I194" s="5" t="str">
        <f t="shared" ref="I194:I257" si="50">TEXT(B194,"Mmmm")</f>
        <v>July</v>
      </c>
      <c r="J194" s="5">
        <f t="shared" ref="J194:J257" si="51">MONTH(B194)</f>
        <v>7</v>
      </c>
      <c r="K194" s="7" t="str">
        <f t="shared" ref="K194:K257" si="52">IF(B194=EOMONTH(B194,0),"Y","N")</f>
        <v>N</v>
      </c>
      <c r="L194" s="5">
        <f t="shared" si="42"/>
        <v>3</v>
      </c>
      <c r="M194" s="5">
        <f t="shared" ref="M194:M257" si="53">YEAR(B194)</f>
        <v>2019</v>
      </c>
      <c r="N194" s="5" t="str">
        <f t="shared" ref="N194:N257" si="54">M194&amp;"-"&amp;IF(J194&lt;10,"0","")&amp;J194</f>
        <v>2019-07</v>
      </c>
      <c r="O194" s="5" t="str">
        <f t="shared" si="43"/>
        <v>2019Q3</v>
      </c>
      <c r="P194" s="5" t="str">
        <f>IF(AND(Calendar[[#This Row],[TransDate]]&lt;=LastDate,Calendar[[#This Row],[TransDate]]&gt;=DATE(YEAR(LastDate)-5,MONTH(LastDate),DAY(LastDate))),Calendar[[#This Row],[CalendarYearMonth]],"")</f>
        <v>2019-07</v>
      </c>
    </row>
    <row r="195" spans="1:16" ht="15" x14ac:dyDescent="0.25">
      <c r="A195" s="5" t="str">
        <f t="shared" ref="A195:A258" si="55">TEXT(B195,"yyyymmdd")</f>
        <v>20190713</v>
      </c>
      <c r="B195" s="7">
        <f t="shared" si="44"/>
        <v>43659</v>
      </c>
      <c r="C195" s="5">
        <f t="shared" si="45"/>
        <v>7</v>
      </c>
      <c r="D195" s="5" t="str">
        <f t="shared" si="46"/>
        <v>Saturday</v>
      </c>
      <c r="E195" s="5">
        <f t="shared" si="47"/>
        <v>13</v>
      </c>
      <c r="F195" s="8">
        <f t="shared" si="48"/>
        <v>194</v>
      </c>
      <c r="G195" s="5" t="str">
        <f t="shared" ref="G195:G258" si="56">IF(C195&lt;6,"Weekday","Weekend")</f>
        <v>Weekend</v>
      </c>
      <c r="H195" s="5">
        <f t="shared" si="49"/>
        <v>28</v>
      </c>
      <c r="I195" s="5" t="str">
        <f t="shared" si="50"/>
        <v>July</v>
      </c>
      <c r="J195" s="5">
        <f t="shared" si="51"/>
        <v>7</v>
      </c>
      <c r="K195" s="7" t="str">
        <f t="shared" si="52"/>
        <v>N</v>
      </c>
      <c r="L195" s="5">
        <f t="shared" ref="L195:L258" si="57">IF(J195&lt;4,1,IF(J195&lt;7,2,IF(J195&lt;10,3,4)))</f>
        <v>3</v>
      </c>
      <c r="M195" s="5">
        <f t="shared" si="53"/>
        <v>2019</v>
      </c>
      <c r="N195" s="5" t="str">
        <f t="shared" si="54"/>
        <v>2019-07</v>
      </c>
      <c r="O195" s="5" t="str">
        <f t="shared" ref="O195:O258" si="58">M195&amp;"Q"&amp;L195</f>
        <v>2019Q3</v>
      </c>
      <c r="P195" s="5" t="str">
        <f>IF(AND(Calendar[[#This Row],[TransDate]]&lt;=LastDate,Calendar[[#This Row],[TransDate]]&gt;=DATE(YEAR(LastDate)-5,MONTH(LastDate),DAY(LastDate))),Calendar[[#This Row],[CalendarYearMonth]],"")</f>
        <v>2019-07</v>
      </c>
    </row>
    <row r="196" spans="1:16" ht="15" x14ac:dyDescent="0.25">
      <c r="A196" s="5" t="str">
        <f t="shared" si="55"/>
        <v>20190714</v>
      </c>
      <c r="B196" s="7">
        <f t="shared" ref="B196:B259" si="59">B195+1</f>
        <v>43660</v>
      </c>
      <c r="C196" s="5">
        <f t="shared" si="45"/>
        <v>1</v>
      </c>
      <c r="D196" s="5" t="str">
        <f t="shared" si="46"/>
        <v>Sunday</v>
      </c>
      <c r="E196" s="5">
        <f t="shared" si="47"/>
        <v>14</v>
      </c>
      <c r="F196" s="8">
        <f t="shared" si="48"/>
        <v>195</v>
      </c>
      <c r="G196" s="5" t="str">
        <f t="shared" si="56"/>
        <v>Weekday</v>
      </c>
      <c r="H196" s="5">
        <f t="shared" si="49"/>
        <v>29</v>
      </c>
      <c r="I196" s="5" t="str">
        <f t="shared" si="50"/>
        <v>July</v>
      </c>
      <c r="J196" s="5">
        <f t="shared" si="51"/>
        <v>7</v>
      </c>
      <c r="K196" s="7" t="str">
        <f t="shared" si="52"/>
        <v>N</v>
      </c>
      <c r="L196" s="5">
        <f t="shared" si="57"/>
        <v>3</v>
      </c>
      <c r="M196" s="5">
        <f t="shared" si="53"/>
        <v>2019</v>
      </c>
      <c r="N196" s="5" t="str">
        <f t="shared" si="54"/>
        <v>2019-07</v>
      </c>
      <c r="O196" s="5" t="str">
        <f t="shared" si="58"/>
        <v>2019Q3</v>
      </c>
      <c r="P196" s="5" t="str">
        <f>IF(AND(Calendar[[#This Row],[TransDate]]&lt;=LastDate,Calendar[[#This Row],[TransDate]]&gt;=DATE(YEAR(LastDate)-5,MONTH(LastDate),DAY(LastDate))),Calendar[[#This Row],[CalendarYearMonth]],"")</f>
        <v>2019-07</v>
      </c>
    </row>
    <row r="197" spans="1:16" ht="15" x14ac:dyDescent="0.25">
      <c r="A197" s="5" t="str">
        <f t="shared" si="55"/>
        <v>20190715</v>
      </c>
      <c r="B197" s="7">
        <f t="shared" si="59"/>
        <v>43661</v>
      </c>
      <c r="C197" s="5">
        <f t="shared" si="45"/>
        <v>2</v>
      </c>
      <c r="D197" s="5" t="str">
        <f t="shared" si="46"/>
        <v>Monday</v>
      </c>
      <c r="E197" s="5">
        <f t="shared" si="47"/>
        <v>15</v>
      </c>
      <c r="F197" s="8">
        <f t="shared" si="48"/>
        <v>196</v>
      </c>
      <c r="G197" s="5" t="str">
        <f t="shared" si="56"/>
        <v>Weekday</v>
      </c>
      <c r="H197" s="5">
        <f t="shared" si="49"/>
        <v>29</v>
      </c>
      <c r="I197" s="5" t="str">
        <f t="shared" si="50"/>
        <v>July</v>
      </c>
      <c r="J197" s="5">
        <f t="shared" si="51"/>
        <v>7</v>
      </c>
      <c r="K197" s="7" t="str">
        <f t="shared" si="52"/>
        <v>N</v>
      </c>
      <c r="L197" s="5">
        <f t="shared" si="57"/>
        <v>3</v>
      </c>
      <c r="M197" s="5">
        <f t="shared" si="53"/>
        <v>2019</v>
      </c>
      <c r="N197" s="5" t="str">
        <f t="shared" si="54"/>
        <v>2019-07</v>
      </c>
      <c r="O197" s="5" t="str">
        <f t="shared" si="58"/>
        <v>2019Q3</v>
      </c>
      <c r="P197" s="5" t="str">
        <f>IF(AND(Calendar[[#This Row],[TransDate]]&lt;=LastDate,Calendar[[#This Row],[TransDate]]&gt;=DATE(YEAR(LastDate)-5,MONTH(LastDate),DAY(LastDate))),Calendar[[#This Row],[CalendarYearMonth]],"")</f>
        <v>2019-07</v>
      </c>
    </row>
    <row r="198" spans="1:16" ht="15" x14ac:dyDescent="0.25">
      <c r="A198" s="5" t="str">
        <f t="shared" si="55"/>
        <v>20190716</v>
      </c>
      <c r="B198" s="7">
        <f t="shared" si="59"/>
        <v>43662</v>
      </c>
      <c r="C198" s="5">
        <f t="shared" si="45"/>
        <v>3</v>
      </c>
      <c r="D198" s="5" t="str">
        <f t="shared" si="46"/>
        <v>Tuesday</v>
      </c>
      <c r="E198" s="5">
        <f t="shared" si="47"/>
        <v>16</v>
      </c>
      <c r="F198" s="8">
        <f t="shared" si="48"/>
        <v>197</v>
      </c>
      <c r="G198" s="5" t="str">
        <f t="shared" si="56"/>
        <v>Weekday</v>
      </c>
      <c r="H198" s="5">
        <f t="shared" si="49"/>
        <v>29</v>
      </c>
      <c r="I198" s="5" t="str">
        <f t="shared" si="50"/>
        <v>July</v>
      </c>
      <c r="J198" s="5">
        <f t="shared" si="51"/>
        <v>7</v>
      </c>
      <c r="K198" s="7" t="str">
        <f t="shared" si="52"/>
        <v>N</v>
      </c>
      <c r="L198" s="5">
        <f t="shared" si="57"/>
        <v>3</v>
      </c>
      <c r="M198" s="5">
        <f t="shared" si="53"/>
        <v>2019</v>
      </c>
      <c r="N198" s="5" t="str">
        <f t="shared" si="54"/>
        <v>2019-07</v>
      </c>
      <c r="O198" s="5" t="str">
        <f t="shared" si="58"/>
        <v>2019Q3</v>
      </c>
      <c r="P198" s="5" t="str">
        <f>IF(AND(Calendar[[#This Row],[TransDate]]&lt;=LastDate,Calendar[[#This Row],[TransDate]]&gt;=DATE(YEAR(LastDate)-5,MONTH(LastDate),DAY(LastDate))),Calendar[[#This Row],[CalendarYearMonth]],"")</f>
        <v>2019-07</v>
      </c>
    </row>
    <row r="199" spans="1:16" ht="15" x14ac:dyDescent="0.25">
      <c r="A199" s="5" t="str">
        <f t="shared" si="55"/>
        <v>20190717</v>
      </c>
      <c r="B199" s="7">
        <f t="shared" si="59"/>
        <v>43663</v>
      </c>
      <c r="C199" s="5">
        <f t="shared" si="45"/>
        <v>4</v>
      </c>
      <c r="D199" s="5" t="str">
        <f t="shared" si="46"/>
        <v>Wednesday</v>
      </c>
      <c r="E199" s="5">
        <f t="shared" si="47"/>
        <v>17</v>
      </c>
      <c r="F199" s="8">
        <f t="shared" si="48"/>
        <v>198</v>
      </c>
      <c r="G199" s="5" t="str">
        <f t="shared" si="56"/>
        <v>Weekday</v>
      </c>
      <c r="H199" s="5">
        <f t="shared" si="49"/>
        <v>29</v>
      </c>
      <c r="I199" s="5" t="str">
        <f t="shared" si="50"/>
        <v>July</v>
      </c>
      <c r="J199" s="5">
        <f t="shared" si="51"/>
        <v>7</v>
      </c>
      <c r="K199" s="7" t="str">
        <f t="shared" si="52"/>
        <v>N</v>
      </c>
      <c r="L199" s="5">
        <f t="shared" si="57"/>
        <v>3</v>
      </c>
      <c r="M199" s="5">
        <f t="shared" si="53"/>
        <v>2019</v>
      </c>
      <c r="N199" s="5" t="str">
        <f t="shared" si="54"/>
        <v>2019-07</v>
      </c>
      <c r="O199" s="5" t="str">
        <f t="shared" si="58"/>
        <v>2019Q3</v>
      </c>
      <c r="P199" s="5" t="str">
        <f>IF(AND(Calendar[[#This Row],[TransDate]]&lt;=LastDate,Calendar[[#This Row],[TransDate]]&gt;=DATE(YEAR(LastDate)-5,MONTH(LastDate),DAY(LastDate))),Calendar[[#This Row],[CalendarYearMonth]],"")</f>
        <v>2019-07</v>
      </c>
    </row>
    <row r="200" spans="1:16" ht="15" x14ac:dyDescent="0.25">
      <c r="A200" s="5" t="str">
        <f t="shared" si="55"/>
        <v>20190718</v>
      </c>
      <c r="B200" s="7">
        <f t="shared" si="59"/>
        <v>43664</v>
      </c>
      <c r="C200" s="5">
        <f t="shared" si="45"/>
        <v>5</v>
      </c>
      <c r="D200" s="5" t="str">
        <f t="shared" si="46"/>
        <v>Thursday</v>
      </c>
      <c r="E200" s="5">
        <f t="shared" si="47"/>
        <v>18</v>
      </c>
      <c r="F200" s="8">
        <f t="shared" si="48"/>
        <v>199</v>
      </c>
      <c r="G200" s="5" t="str">
        <f t="shared" si="56"/>
        <v>Weekday</v>
      </c>
      <c r="H200" s="5">
        <f t="shared" si="49"/>
        <v>29</v>
      </c>
      <c r="I200" s="5" t="str">
        <f t="shared" si="50"/>
        <v>July</v>
      </c>
      <c r="J200" s="5">
        <f t="shared" si="51"/>
        <v>7</v>
      </c>
      <c r="K200" s="7" t="str">
        <f t="shared" si="52"/>
        <v>N</v>
      </c>
      <c r="L200" s="5">
        <f t="shared" si="57"/>
        <v>3</v>
      </c>
      <c r="M200" s="5">
        <f t="shared" si="53"/>
        <v>2019</v>
      </c>
      <c r="N200" s="5" t="str">
        <f t="shared" si="54"/>
        <v>2019-07</v>
      </c>
      <c r="O200" s="5" t="str">
        <f t="shared" si="58"/>
        <v>2019Q3</v>
      </c>
      <c r="P200" s="5" t="str">
        <f>IF(AND(Calendar[[#This Row],[TransDate]]&lt;=LastDate,Calendar[[#This Row],[TransDate]]&gt;=DATE(YEAR(LastDate)-5,MONTH(LastDate),DAY(LastDate))),Calendar[[#This Row],[CalendarYearMonth]],"")</f>
        <v>2019-07</v>
      </c>
    </row>
    <row r="201" spans="1:16" ht="15" x14ac:dyDescent="0.25">
      <c r="A201" s="5" t="str">
        <f t="shared" si="55"/>
        <v>20190719</v>
      </c>
      <c r="B201" s="7">
        <f t="shared" si="59"/>
        <v>43665</v>
      </c>
      <c r="C201" s="5">
        <f t="shared" si="45"/>
        <v>6</v>
      </c>
      <c r="D201" s="5" t="str">
        <f t="shared" si="46"/>
        <v>Friday</v>
      </c>
      <c r="E201" s="5">
        <f t="shared" si="47"/>
        <v>19</v>
      </c>
      <c r="F201" s="8">
        <f t="shared" si="48"/>
        <v>200</v>
      </c>
      <c r="G201" s="5" t="str">
        <f t="shared" si="56"/>
        <v>Weekend</v>
      </c>
      <c r="H201" s="5">
        <f t="shared" si="49"/>
        <v>29</v>
      </c>
      <c r="I201" s="5" t="str">
        <f t="shared" si="50"/>
        <v>July</v>
      </c>
      <c r="J201" s="5">
        <f t="shared" si="51"/>
        <v>7</v>
      </c>
      <c r="K201" s="7" t="str">
        <f t="shared" si="52"/>
        <v>N</v>
      </c>
      <c r="L201" s="5">
        <f t="shared" si="57"/>
        <v>3</v>
      </c>
      <c r="M201" s="5">
        <f t="shared" si="53"/>
        <v>2019</v>
      </c>
      <c r="N201" s="5" t="str">
        <f t="shared" si="54"/>
        <v>2019-07</v>
      </c>
      <c r="O201" s="5" t="str">
        <f t="shared" si="58"/>
        <v>2019Q3</v>
      </c>
      <c r="P201" s="5" t="str">
        <f>IF(AND(Calendar[[#This Row],[TransDate]]&lt;=LastDate,Calendar[[#This Row],[TransDate]]&gt;=DATE(YEAR(LastDate)-5,MONTH(LastDate),DAY(LastDate))),Calendar[[#This Row],[CalendarYearMonth]],"")</f>
        <v>2019-07</v>
      </c>
    </row>
    <row r="202" spans="1:16" ht="15" x14ac:dyDescent="0.25">
      <c r="A202" s="5" t="str">
        <f t="shared" si="55"/>
        <v>20190720</v>
      </c>
      <c r="B202" s="7">
        <f t="shared" si="59"/>
        <v>43666</v>
      </c>
      <c r="C202" s="5">
        <f t="shared" si="45"/>
        <v>7</v>
      </c>
      <c r="D202" s="5" t="str">
        <f t="shared" si="46"/>
        <v>Saturday</v>
      </c>
      <c r="E202" s="5">
        <f t="shared" si="47"/>
        <v>20</v>
      </c>
      <c r="F202" s="8">
        <f t="shared" si="48"/>
        <v>201</v>
      </c>
      <c r="G202" s="5" t="str">
        <f t="shared" si="56"/>
        <v>Weekend</v>
      </c>
      <c r="H202" s="5">
        <f t="shared" si="49"/>
        <v>29</v>
      </c>
      <c r="I202" s="5" t="str">
        <f t="shared" si="50"/>
        <v>July</v>
      </c>
      <c r="J202" s="5">
        <f t="shared" si="51"/>
        <v>7</v>
      </c>
      <c r="K202" s="7" t="str">
        <f t="shared" si="52"/>
        <v>N</v>
      </c>
      <c r="L202" s="5">
        <f t="shared" si="57"/>
        <v>3</v>
      </c>
      <c r="M202" s="5">
        <f t="shared" si="53"/>
        <v>2019</v>
      </c>
      <c r="N202" s="5" t="str">
        <f t="shared" si="54"/>
        <v>2019-07</v>
      </c>
      <c r="O202" s="5" t="str">
        <f t="shared" si="58"/>
        <v>2019Q3</v>
      </c>
      <c r="P202" s="5" t="str">
        <f>IF(AND(Calendar[[#This Row],[TransDate]]&lt;=LastDate,Calendar[[#This Row],[TransDate]]&gt;=DATE(YEAR(LastDate)-5,MONTH(LastDate),DAY(LastDate))),Calendar[[#This Row],[CalendarYearMonth]],"")</f>
        <v>2019-07</v>
      </c>
    </row>
    <row r="203" spans="1:16" ht="15" x14ac:dyDescent="0.25">
      <c r="A203" s="5" t="str">
        <f t="shared" si="55"/>
        <v>20190721</v>
      </c>
      <c r="B203" s="7">
        <f t="shared" si="59"/>
        <v>43667</v>
      </c>
      <c r="C203" s="5">
        <f t="shared" si="45"/>
        <v>1</v>
      </c>
      <c r="D203" s="5" t="str">
        <f t="shared" si="46"/>
        <v>Sunday</v>
      </c>
      <c r="E203" s="5">
        <f t="shared" si="47"/>
        <v>21</v>
      </c>
      <c r="F203" s="8">
        <f t="shared" si="48"/>
        <v>202</v>
      </c>
      <c r="G203" s="5" t="str">
        <f t="shared" si="56"/>
        <v>Weekday</v>
      </c>
      <c r="H203" s="5">
        <f t="shared" si="49"/>
        <v>30</v>
      </c>
      <c r="I203" s="5" t="str">
        <f t="shared" si="50"/>
        <v>July</v>
      </c>
      <c r="J203" s="5">
        <f t="shared" si="51"/>
        <v>7</v>
      </c>
      <c r="K203" s="7" t="str">
        <f t="shared" si="52"/>
        <v>N</v>
      </c>
      <c r="L203" s="5">
        <f t="shared" si="57"/>
        <v>3</v>
      </c>
      <c r="M203" s="5">
        <f t="shared" si="53"/>
        <v>2019</v>
      </c>
      <c r="N203" s="5" t="str">
        <f t="shared" si="54"/>
        <v>2019-07</v>
      </c>
      <c r="O203" s="5" t="str">
        <f t="shared" si="58"/>
        <v>2019Q3</v>
      </c>
      <c r="P203" s="5" t="str">
        <f>IF(AND(Calendar[[#This Row],[TransDate]]&lt;=LastDate,Calendar[[#This Row],[TransDate]]&gt;=DATE(YEAR(LastDate)-5,MONTH(LastDate),DAY(LastDate))),Calendar[[#This Row],[CalendarYearMonth]],"")</f>
        <v>2019-07</v>
      </c>
    </row>
    <row r="204" spans="1:16" ht="15" x14ac:dyDescent="0.25">
      <c r="A204" s="5" t="str">
        <f t="shared" si="55"/>
        <v>20190722</v>
      </c>
      <c r="B204" s="7">
        <f t="shared" si="59"/>
        <v>43668</v>
      </c>
      <c r="C204" s="5">
        <f t="shared" si="45"/>
        <v>2</v>
      </c>
      <c r="D204" s="5" t="str">
        <f t="shared" si="46"/>
        <v>Monday</v>
      </c>
      <c r="E204" s="5">
        <f t="shared" si="47"/>
        <v>22</v>
      </c>
      <c r="F204" s="8">
        <f t="shared" si="48"/>
        <v>203</v>
      </c>
      <c r="G204" s="5" t="str">
        <f t="shared" si="56"/>
        <v>Weekday</v>
      </c>
      <c r="H204" s="5">
        <f t="shared" si="49"/>
        <v>30</v>
      </c>
      <c r="I204" s="5" t="str">
        <f t="shared" si="50"/>
        <v>July</v>
      </c>
      <c r="J204" s="5">
        <f t="shared" si="51"/>
        <v>7</v>
      </c>
      <c r="K204" s="7" t="str">
        <f t="shared" si="52"/>
        <v>N</v>
      </c>
      <c r="L204" s="5">
        <f t="shared" si="57"/>
        <v>3</v>
      </c>
      <c r="M204" s="5">
        <f t="shared" si="53"/>
        <v>2019</v>
      </c>
      <c r="N204" s="5" t="str">
        <f t="shared" si="54"/>
        <v>2019-07</v>
      </c>
      <c r="O204" s="5" t="str">
        <f t="shared" si="58"/>
        <v>2019Q3</v>
      </c>
      <c r="P204" s="5" t="str">
        <f>IF(AND(Calendar[[#This Row],[TransDate]]&lt;=LastDate,Calendar[[#This Row],[TransDate]]&gt;=DATE(YEAR(LastDate)-5,MONTH(LastDate),DAY(LastDate))),Calendar[[#This Row],[CalendarYearMonth]],"")</f>
        <v>2019-07</v>
      </c>
    </row>
    <row r="205" spans="1:16" ht="15" x14ac:dyDescent="0.25">
      <c r="A205" s="5" t="str">
        <f t="shared" si="55"/>
        <v>20190723</v>
      </c>
      <c r="B205" s="7">
        <f t="shared" si="59"/>
        <v>43669</v>
      </c>
      <c r="C205" s="5">
        <f t="shared" si="45"/>
        <v>3</v>
      </c>
      <c r="D205" s="5" t="str">
        <f t="shared" si="46"/>
        <v>Tuesday</v>
      </c>
      <c r="E205" s="5">
        <f t="shared" si="47"/>
        <v>23</v>
      </c>
      <c r="F205" s="8">
        <f t="shared" si="48"/>
        <v>204</v>
      </c>
      <c r="G205" s="5" t="str">
        <f t="shared" si="56"/>
        <v>Weekday</v>
      </c>
      <c r="H205" s="5">
        <f t="shared" si="49"/>
        <v>30</v>
      </c>
      <c r="I205" s="5" t="str">
        <f t="shared" si="50"/>
        <v>July</v>
      </c>
      <c r="J205" s="5">
        <f t="shared" si="51"/>
        <v>7</v>
      </c>
      <c r="K205" s="7" t="str">
        <f t="shared" si="52"/>
        <v>N</v>
      </c>
      <c r="L205" s="5">
        <f t="shared" si="57"/>
        <v>3</v>
      </c>
      <c r="M205" s="5">
        <f t="shared" si="53"/>
        <v>2019</v>
      </c>
      <c r="N205" s="5" t="str">
        <f t="shared" si="54"/>
        <v>2019-07</v>
      </c>
      <c r="O205" s="5" t="str">
        <f t="shared" si="58"/>
        <v>2019Q3</v>
      </c>
      <c r="P205" s="5" t="str">
        <f>IF(AND(Calendar[[#This Row],[TransDate]]&lt;=LastDate,Calendar[[#This Row],[TransDate]]&gt;=DATE(YEAR(LastDate)-5,MONTH(LastDate),DAY(LastDate))),Calendar[[#This Row],[CalendarYearMonth]],"")</f>
        <v>2019-07</v>
      </c>
    </row>
    <row r="206" spans="1:16" ht="15" x14ac:dyDescent="0.25">
      <c r="A206" s="5" t="str">
        <f t="shared" si="55"/>
        <v>20190724</v>
      </c>
      <c r="B206" s="7">
        <f t="shared" si="59"/>
        <v>43670</v>
      </c>
      <c r="C206" s="5">
        <f t="shared" si="45"/>
        <v>4</v>
      </c>
      <c r="D206" s="5" t="str">
        <f t="shared" si="46"/>
        <v>Wednesday</v>
      </c>
      <c r="E206" s="5">
        <f t="shared" si="47"/>
        <v>24</v>
      </c>
      <c r="F206" s="8">
        <f t="shared" si="48"/>
        <v>205</v>
      </c>
      <c r="G206" s="5" t="str">
        <f t="shared" si="56"/>
        <v>Weekday</v>
      </c>
      <c r="H206" s="5">
        <f t="shared" si="49"/>
        <v>30</v>
      </c>
      <c r="I206" s="5" t="str">
        <f t="shared" si="50"/>
        <v>July</v>
      </c>
      <c r="J206" s="5">
        <f t="shared" si="51"/>
        <v>7</v>
      </c>
      <c r="K206" s="7" t="str">
        <f t="shared" si="52"/>
        <v>N</v>
      </c>
      <c r="L206" s="5">
        <f t="shared" si="57"/>
        <v>3</v>
      </c>
      <c r="M206" s="5">
        <f t="shared" si="53"/>
        <v>2019</v>
      </c>
      <c r="N206" s="5" t="str">
        <f t="shared" si="54"/>
        <v>2019-07</v>
      </c>
      <c r="O206" s="5" t="str">
        <f t="shared" si="58"/>
        <v>2019Q3</v>
      </c>
      <c r="P206" s="5" t="str">
        <f>IF(AND(Calendar[[#This Row],[TransDate]]&lt;=LastDate,Calendar[[#This Row],[TransDate]]&gt;=DATE(YEAR(LastDate)-5,MONTH(LastDate),DAY(LastDate))),Calendar[[#This Row],[CalendarYearMonth]],"")</f>
        <v>2019-07</v>
      </c>
    </row>
    <row r="207" spans="1:16" ht="15" x14ac:dyDescent="0.25">
      <c r="A207" s="5" t="str">
        <f t="shared" si="55"/>
        <v>20190725</v>
      </c>
      <c r="B207" s="7">
        <f t="shared" si="59"/>
        <v>43671</v>
      </c>
      <c r="C207" s="5">
        <f t="shared" si="45"/>
        <v>5</v>
      </c>
      <c r="D207" s="5" t="str">
        <f t="shared" si="46"/>
        <v>Thursday</v>
      </c>
      <c r="E207" s="5">
        <f t="shared" si="47"/>
        <v>25</v>
      </c>
      <c r="F207" s="8">
        <f t="shared" si="48"/>
        <v>206</v>
      </c>
      <c r="G207" s="5" t="str">
        <f t="shared" si="56"/>
        <v>Weekday</v>
      </c>
      <c r="H207" s="5">
        <f t="shared" si="49"/>
        <v>30</v>
      </c>
      <c r="I207" s="5" t="str">
        <f t="shared" si="50"/>
        <v>July</v>
      </c>
      <c r="J207" s="5">
        <f t="shared" si="51"/>
        <v>7</v>
      </c>
      <c r="K207" s="7" t="str">
        <f t="shared" si="52"/>
        <v>N</v>
      </c>
      <c r="L207" s="5">
        <f t="shared" si="57"/>
        <v>3</v>
      </c>
      <c r="M207" s="5">
        <f t="shared" si="53"/>
        <v>2019</v>
      </c>
      <c r="N207" s="5" t="str">
        <f t="shared" si="54"/>
        <v>2019-07</v>
      </c>
      <c r="O207" s="5" t="str">
        <f t="shared" si="58"/>
        <v>2019Q3</v>
      </c>
      <c r="P207" s="5" t="str">
        <f>IF(AND(Calendar[[#This Row],[TransDate]]&lt;=LastDate,Calendar[[#This Row],[TransDate]]&gt;=DATE(YEAR(LastDate)-5,MONTH(LastDate),DAY(LastDate))),Calendar[[#This Row],[CalendarYearMonth]],"")</f>
        <v>2019-07</v>
      </c>
    </row>
    <row r="208" spans="1:16" ht="15" x14ac:dyDescent="0.25">
      <c r="A208" s="5" t="str">
        <f t="shared" si="55"/>
        <v>20190726</v>
      </c>
      <c r="B208" s="7">
        <f t="shared" si="59"/>
        <v>43672</v>
      </c>
      <c r="C208" s="5">
        <f t="shared" si="45"/>
        <v>6</v>
      </c>
      <c r="D208" s="5" t="str">
        <f t="shared" si="46"/>
        <v>Friday</v>
      </c>
      <c r="E208" s="5">
        <f t="shared" si="47"/>
        <v>26</v>
      </c>
      <c r="F208" s="8">
        <f t="shared" si="48"/>
        <v>207</v>
      </c>
      <c r="G208" s="5" t="str">
        <f t="shared" si="56"/>
        <v>Weekend</v>
      </c>
      <c r="H208" s="5">
        <f t="shared" si="49"/>
        <v>30</v>
      </c>
      <c r="I208" s="5" t="str">
        <f t="shared" si="50"/>
        <v>July</v>
      </c>
      <c r="J208" s="5">
        <f t="shared" si="51"/>
        <v>7</v>
      </c>
      <c r="K208" s="7" t="str">
        <f t="shared" si="52"/>
        <v>N</v>
      </c>
      <c r="L208" s="5">
        <f t="shared" si="57"/>
        <v>3</v>
      </c>
      <c r="M208" s="5">
        <f t="shared" si="53"/>
        <v>2019</v>
      </c>
      <c r="N208" s="5" t="str">
        <f t="shared" si="54"/>
        <v>2019-07</v>
      </c>
      <c r="O208" s="5" t="str">
        <f t="shared" si="58"/>
        <v>2019Q3</v>
      </c>
      <c r="P208" s="5" t="str">
        <f>IF(AND(Calendar[[#This Row],[TransDate]]&lt;=LastDate,Calendar[[#This Row],[TransDate]]&gt;=DATE(YEAR(LastDate)-5,MONTH(LastDate),DAY(LastDate))),Calendar[[#This Row],[CalendarYearMonth]],"")</f>
        <v>2019-07</v>
      </c>
    </row>
    <row r="209" spans="1:16" ht="15" x14ac:dyDescent="0.25">
      <c r="A209" s="5" t="str">
        <f t="shared" si="55"/>
        <v>20190727</v>
      </c>
      <c r="B209" s="7">
        <f t="shared" si="59"/>
        <v>43673</v>
      </c>
      <c r="C209" s="5">
        <f t="shared" si="45"/>
        <v>7</v>
      </c>
      <c r="D209" s="5" t="str">
        <f t="shared" si="46"/>
        <v>Saturday</v>
      </c>
      <c r="E209" s="5">
        <f t="shared" si="47"/>
        <v>27</v>
      </c>
      <c r="F209" s="8">
        <f t="shared" si="48"/>
        <v>208</v>
      </c>
      <c r="G209" s="5" t="str">
        <f t="shared" si="56"/>
        <v>Weekend</v>
      </c>
      <c r="H209" s="5">
        <f t="shared" si="49"/>
        <v>30</v>
      </c>
      <c r="I209" s="5" t="str">
        <f t="shared" si="50"/>
        <v>July</v>
      </c>
      <c r="J209" s="5">
        <f t="shared" si="51"/>
        <v>7</v>
      </c>
      <c r="K209" s="7" t="str">
        <f t="shared" si="52"/>
        <v>N</v>
      </c>
      <c r="L209" s="5">
        <f t="shared" si="57"/>
        <v>3</v>
      </c>
      <c r="M209" s="5">
        <f t="shared" si="53"/>
        <v>2019</v>
      </c>
      <c r="N209" s="5" t="str">
        <f t="shared" si="54"/>
        <v>2019-07</v>
      </c>
      <c r="O209" s="5" t="str">
        <f t="shared" si="58"/>
        <v>2019Q3</v>
      </c>
      <c r="P209" s="5" t="str">
        <f>IF(AND(Calendar[[#This Row],[TransDate]]&lt;=LastDate,Calendar[[#This Row],[TransDate]]&gt;=DATE(YEAR(LastDate)-5,MONTH(LastDate),DAY(LastDate))),Calendar[[#This Row],[CalendarYearMonth]],"")</f>
        <v>2019-07</v>
      </c>
    </row>
    <row r="210" spans="1:16" ht="15" x14ac:dyDescent="0.25">
      <c r="A210" s="5" t="str">
        <f t="shared" si="55"/>
        <v>20190728</v>
      </c>
      <c r="B210" s="7">
        <f t="shared" si="59"/>
        <v>43674</v>
      </c>
      <c r="C210" s="5">
        <f t="shared" si="45"/>
        <v>1</v>
      </c>
      <c r="D210" s="5" t="str">
        <f t="shared" si="46"/>
        <v>Sunday</v>
      </c>
      <c r="E210" s="5">
        <f t="shared" si="47"/>
        <v>28</v>
      </c>
      <c r="F210" s="8">
        <f t="shared" si="48"/>
        <v>209</v>
      </c>
      <c r="G210" s="5" t="str">
        <f t="shared" si="56"/>
        <v>Weekday</v>
      </c>
      <c r="H210" s="5">
        <f t="shared" si="49"/>
        <v>31</v>
      </c>
      <c r="I210" s="5" t="str">
        <f t="shared" si="50"/>
        <v>July</v>
      </c>
      <c r="J210" s="5">
        <f t="shared" si="51"/>
        <v>7</v>
      </c>
      <c r="K210" s="7" t="str">
        <f t="shared" si="52"/>
        <v>N</v>
      </c>
      <c r="L210" s="5">
        <f t="shared" si="57"/>
        <v>3</v>
      </c>
      <c r="M210" s="5">
        <f t="shared" si="53"/>
        <v>2019</v>
      </c>
      <c r="N210" s="5" t="str">
        <f t="shared" si="54"/>
        <v>2019-07</v>
      </c>
      <c r="O210" s="5" t="str">
        <f t="shared" si="58"/>
        <v>2019Q3</v>
      </c>
      <c r="P210" s="5" t="str">
        <f>IF(AND(Calendar[[#This Row],[TransDate]]&lt;=LastDate,Calendar[[#This Row],[TransDate]]&gt;=DATE(YEAR(LastDate)-5,MONTH(LastDate),DAY(LastDate))),Calendar[[#This Row],[CalendarYearMonth]],"")</f>
        <v>2019-07</v>
      </c>
    </row>
    <row r="211" spans="1:16" ht="15" x14ac:dyDescent="0.25">
      <c r="A211" s="5" t="str">
        <f t="shared" si="55"/>
        <v>20190729</v>
      </c>
      <c r="B211" s="7">
        <f t="shared" si="59"/>
        <v>43675</v>
      </c>
      <c r="C211" s="5">
        <f t="shared" si="45"/>
        <v>2</v>
      </c>
      <c r="D211" s="5" t="str">
        <f t="shared" si="46"/>
        <v>Monday</v>
      </c>
      <c r="E211" s="5">
        <f t="shared" si="47"/>
        <v>29</v>
      </c>
      <c r="F211" s="8">
        <f t="shared" si="48"/>
        <v>210</v>
      </c>
      <c r="G211" s="5" t="str">
        <f t="shared" si="56"/>
        <v>Weekday</v>
      </c>
      <c r="H211" s="5">
        <f t="shared" si="49"/>
        <v>31</v>
      </c>
      <c r="I211" s="5" t="str">
        <f t="shared" si="50"/>
        <v>July</v>
      </c>
      <c r="J211" s="5">
        <f t="shared" si="51"/>
        <v>7</v>
      </c>
      <c r="K211" s="7" t="str">
        <f t="shared" si="52"/>
        <v>N</v>
      </c>
      <c r="L211" s="5">
        <f t="shared" si="57"/>
        <v>3</v>
      </c>
      <c r="M211" s="5">
        <f t="shared" si="53"/>
        <v>2019</v>
      </c>
      <c r="N211" s="5" t="str">
        <f t="shared" si="54"/>
        <v>2019-07</v>
      </c>
      <c r="O211" s="5" t="str">
        <f t="shared" si="58"/>
        <v>2019Q3</v>
      </c>
      <c r="P211" s="5" t="str">
        <f>IF(AND(Calendar[[#This Row],[TransDate]]&lt;=LastDate,Calendar[[#This Row],[TransDate]]&gt;=DATE(YEAR(LastDate)-5,MONTH(LastDate),DAY(LastDate))),Calendar[[#This Row],[CalendarYearMonth]],"")</f>
        <v>2019-07</v>
      </c>
    </row>
    <row r="212" spans="1:16" ht="15" x14ac:dyDescent="0.25">
      <c r="A212" s="5" t="str">
        <f t="shared" si="55"/>
        <v>20190730</v>
      </c>
      <c r="B212" s="7">
        <f t="shared" si="59"/>
        <v>43676</v>
      </c>
      <c r="C212" s="5">
        <f t="shared" si="45"/>
        <v>3</v>
      </c>
      <c r="D212" s="5" t="str">
        <f t="shared" si="46"/>
        <v>Tuesday</v>
      </c>
      <c r="E212" s="5">
        <f t="shared" si="47"/>
        <v>30</v>
      </c>
      <c r="F212" s="8">
        <f t="shared" si="48"/>
        <v>211</v>
      </c>
      <c r="G212" s="5" t="str">
        <f t="shared" si="56"/>
        <v>Weekday</v>
      </c>
      <c r="H212" s="5">
        <f t="shared" si="49"/>
        <v>31</v>
      </c>
      <c r="I212" s="5" t="str">
        <f t="shared" si="50"/>
        <v>July</v>
      </c>
      <c r="J212" s="5">
        <f t="shared" si="51"/>
        <v>7</v>
      </c>
      <c r="K212" s="7" t="str">
        <f t="shared" si="52"/>
        <v>N</v>
      </c>
      <c r="L212" s="5">
        <f t="shared" si="57"/>
        <v>3</v>
      </c>
      <c r="M212" s="5">
        <f t="shared" si="53"/>
        <v>2019</v>
      </c>
      <c r="N212" s="5" t="str">
        <f t="shared" si="54"/>
        <v>2019-07</v>
      </c>
      <c r="O212" s="5" t="str">
        <f t="shared" si="58"/>
        <v>2019Q3</v>
      </c>
      <c r="P212" s="5" t="str">
        <f>IF(AND(Calendar[[#This Row],[TransDate]]&lt;=LastDate,Calendar[[#This Row],[TransDate]]&gt;=DATE(YEAR(LastDate)-5,MONTH(LastDate),DAY(LastDate))),Calendar[[#This Row],[CalendarYearMonth]],"")</f>
        <v>2019-07</v>
      </c>
    </row>
    <row r="213" spans="1:16" ht="15" x14ac:dyDescent="0.25">
      <c r="A213" s="5" t="str">
        <f t="shared" si="55"/>
        <v>20190731</v>
      </c>
      <c r="B213" s="7">
        <f t="shared" si="59"/>
        <v>43677</v>
      </c>
      <c r="C213" s="5">
        <f t="shared" si="45"/>
        <v>4</v>
      </c>
      <c r="D213" s="5" t="str">
        <f t="shared" si="46"/>
        <v>Wednesday</v>
      </c>
      <c r="E213" s="5">
        <f t="shared" si="47"/>
        <v>31</v>
      </c>
      <c r="F213" s="8">
        <f t="shared" si="48"/>
        <v>212</v>
      </c>
      <c r="G213" s="5" t="str">
        <f t="shared" si="56"/>
        <v>Weekday</v>
      </c>
      <c r="H213" s="5">
        <f t="shared" si="49"/>
        <v>31</v>
      </c>
      <c r="I213" s="5" t="str">
        <f t="shared" si="50"/>
        <v>July</v>
      </c>
      <c r="J213" s="5">
        <f t="shared" si="51"/>
        <v>7</v>
      </c>
      <c r="K213" s="7" t="str">
        <f t="shared" si="52"/>
        <v>Y</v>
      </c>
      <c r="L213" s="5">
        <f t="shared" si="57"/>
        <v>3</v>
      </c>
      <c r="M213" s="5">
        <f t="shared" si="53"/>
        <v>2019</v>
      </c>
      <c r="N213" s="5" t="str">
        <f t="shared" si="54"/>
        <v>2019-07</v>
      </c>
      <c r="O213" s="5" t="str">
        <f t="shared" si="58"/>
        <v>2019Q3</v>
      </c>
      <c r="P213" s="5" t="str">
        <f>IF(AND(Calendar[[#This Row],[TransDate]]&lt;=LastDate,Calendar[[#This Row],[TransDate]]&gt;=DATE(YEAR(LastDate)-5,MONTH(LastDate),DAY(LastDate))),Calendar[[#This Row],[CalendarYearMonth]],"")</f>
        <v>2019-07</v>
      </c>
    </row>
    <row r="214" spans="1:16" ht="15" x14ac:dyDescent="0.25">
      <c r="A214" s="5" t="str">
        <f t="shared" si="55"/>
        <v>20190801</v>
      </c>
      <c r="B214" s="7">
        <f t="shared" si="59"/>
        <v>43678</v>
      </c>
      <c r="C214" s="5">
        <f t="shared" si="45"/>
        <v>5</v>
      </c>
      <c r="D214" s="5" t="str">
        <f t="shared" si="46"/>
        <v>Thursday</v>
      </c>
      <c r="E214" s="5">
        <f t="shared" si="47"/>
        <v>1</v>
      </c>
      <c r="F214" s="8">
        <f t="shared" si="48"/>
        <v>213</v>
      </c>
      <c r="G214" s="5" t="str">
        <f t="shared" si="56"/>
        <v>Weekday</v>
      </c>
      <c r="H214" s="5">
        <f t="shared" si="49"/>
        <v>31</v>
      </c>
      <c r="I214" s="5" t="str">
        <f t="shared" si="50"/>
        <v>August</v>
      </c>
      <c r="J214" s="5">
        <f t="shared" si="51"/>
        <v>8</v>
      </c>
      <c r="K214" s="7" t="str">
        <f t="shared" si="52"/>
        <v>N</v>
      </c>
      <c r="L214" s="5">
        <f t="shared" si="57"/>
        <v>3</v>
      </c>
      <c r="M214" s="5">
        <f t="shared" si="53"/>
        <v>2019</v>
      </c>
      <c r="N214" s="5" t="str">
        <f t="shared" si="54"/>
        <v>2019-08</v>
      </c>
      <c r="O214" s="5" t="str">
        <f t="shared" si="58"/>
        <v>2019Q3</v>
      </c>
      <c r="P214" s="5" t="str">
        <f>IF(AND(Calendar[[#This Row],[TransDate]]&lt;=LastDate,Calendar[[#This Row],[TransDate]]&gt;=DATE(YEAR(LastDate)-5,MONTH(LastDate),DAY(LastDate))),Calendar[[#This Row],[CalendarYearMonth]],"")</f>
        <v>2019-08</v>
      </c>
    </row>
    <row r="215" spans="1:16" ht="15" x14ac:dyDescent="0.25">
      <c r="A215" s="5" t="str">
        <f t="shared" si="55"/>
        <v>20190802</v>
      </c>
      <c r="B215" s="7">
        <f t="shared" si="59"/>
        <v>43679</v>
      </c>
      <c r="C215" s="5">
        <f t="shared" si="45"/>
        <v>6</v>
      </c>
      <c r="D215" s="5" t="str">
        <f t="shared" si="46"/>
        <v>Friday</v>
      </c>
      <c r="E215" s="5">
        <f t="shared" si="47"/>
        <v>2</v>
      </c>
      <c r="F215" s="8">
        <f t="shared" si="48"/>
        <v>214</v>
      </c>
      <c r="G215" s="5" t="str">
        <f t="shared" si="56"/>
        <v>Weekend</v>
      </c>
      <c r="H215" s="5">
        <f t="shared" si="49"/>
        <v>31</v>
      </c>
      <c r="I215" s="5" t="str">
        <f t="shared" si="50"/>
        <v>August</v>
      </c>
      <c r="J215" s="5">
        <f t="shared" si="51"/>
        <v>8</v>
      </c>
      <c r="K215" s="7" t="str">
        <f t="shared" si="52"/>
        <v>N</v>
      </c>
      <c r="L215" s="5">
        <f t="shared" si="57"/>
        <v>3</v>
      </c>
      <c r="M215" s="5">
        <f t="shared" si="53"/>
        <v>2019</v>
      </c>
      <c r="N215" s="5" t="str">
        <f t="shared" si="54"/>
        <v>2019-08</v>
      </c>
      <c r="O215" s="5" t="str">
        <f t="shared" si="58"/>
        <v>2019Q3</v>
      </c>
      <c r="P215" s="5" t="str">
        <f>IF(AND(Calendar[[#This Row],[TransDate]]&lt;=LastDate,Calendar[[#This Row],[TransDate]]&gt;=DATE(YEAR(LastDate)-5,MONTH(LastDate),DAY(LastDate))),Calendar[[#This Row],[CalendarYearMonth]],"")</f>
        <v>2019-08</v>
      </c>
    </row>
    <row r="216" spans="1:16" ht="15" x14ac:dyDescent="0.25">
      <c r="A216" s="5" t="str">
        <f t="shared" si="55"/>
        <v>20190803</v>
      </c>
      <c r="B216" s="7">
        <f t="shared" si="59"/>
        <v>43680</v>
      </c>
      <c r="C216" s="5">
        <f t="shared" si="45"/>
        <v>7</v>
      </c>
      <c r="D216" s="5" t="str">
        <f t="shared" si="46"/>
        <v>Saturday</v>
      </c>
      <c r="E216" s="5">
        <f t="shared" si="47"/>
        <v>3</v>
      </c>
      <c r="F216" s="8">
        <f t="shared" si="48"/>
        <v>215</v>
      </c>
      <c r="G216" s="5" t="str">
        <f t="shared" si="56"/>
        <v>Weekend</v>
      </c>
      <c r="H216" s="5">
        <f t="shared" si="49"/>
        <v>31</v>
      </c>
      <c r="I216" s="5" t="str">
        <f t="shared" si="50"/>
        <v>August</v>
      </c>
      <c r="J216" s="5">
        <f t="shared" si="51"/>
        <v>8</v>
      </c>
      <c r="K216" s="7" t="str">
        <f t="shared" si="52"/>
        <v>N</v>
      </c>
      <c r="L216" s="5">
        <f t="shared" si="57"/>
        <v>3</v>
      </c>
      <c r="M216" s="5">
        <f t="shared" si="53"/>
        <v>2019</v>
      </c>
      <c r="N216" s="5" t="str">
        <f t="shared" si="54"/>
        <v>2019-08</v>
      </c>
      <c r="O216" s="5" t="str">
        <f t="shared" si="58"/>
        <v>2019Q3</v>
      </c>
      <c r="P216" s="5" t="str">
        <f>IF(AND(Calendar[[#This Row],[TransDate]]&lt;=LastDate,Calendar[[#This Row],[TransDate]]&gt;=DATE(YEAR(LastDate)-5,MONTH(LastDate),DAY(LastDate))),Calendar[[#This Row],[CalendarYearMonth]],"")</f>
        <v>2019-08</v>
      </c>
    </row>
    <row r="217" spans="1:16" ht="15" x14ac:dyDescent="0.25">
      <c r="A217" s="5" t="str">
        <f t="shared" si="55"/>
        <v>20190804</v>
      </c>
      <c r="B217" s="7">
        <f t="shared" si="59"/>
        <v>43681</v>
      </c>
      <c r="C217" s="5">
        <f t="shared" si="45"/>
        <v>1</v>
      </c>
      <c r="D217" s="5" t="str">
        <f t="shared" si="46"/>
        <v>Sunday</v>
      </c>
      <c r="E217" s="5">
        <f t="shared" si="47"/>
        <v>4</v>
      </c>
      <c r="F217" s="8">
        <f t="shared" si="48"/>
        <v>216</v>
      </c>
      <c r="G217" s="5" t="str">
        <f t="shared" si="56"/>
        <v>Weekday</v>
      </c>
      <c r="H217" s="5">
        <f t="shared" si="49"/>
        <v>32</v>
      </c>
      <c r="I217" s="5" t="str">
        <f t="shared" si="50"/>
        <v>August</v>
      </c>
      <c r="J217" s="5">
        <f t="shared" si="51"/>
        <v>8</v>
      </c>
      <c r="K217" s="7" t="str">
        <f t="shared" si="52"/>
        <v>N</v>
      </c>
      <c r="L217" s="5">
        <f t="shared" si="57"/>
        <v>3</v>
      </c>
      <c r="M217" s="5">
        <f t="shared" si="53"/>
        <v>2019</v>
      </c>
      <c r="N217" s="5" t="str">
        <f t="shared" si="54"/>
        <v>2019-08</v>
      </c>
      <c r="O217" s="5" t="str">
        <f t="shared" si="58"/>
        <v>2019Q3</v>
      </c>
      <c r="P217" s="5" t="str">
        <f>IF(AND(Calendar[[#This Row],[TransDate]]&lt;=LastDate,Calendar[[#This Row],[TransDate]]&gt;=DATE(YEAR(LastDate)-5,MONTH(LastDate),DAY(LastDate))),Calendar[[#This Row],[CalendarYearMonth]],"")</f>
        <v>2019-08</v>
      </c>
    </row>
    <row r="218" spans="1:16" ht="15" x14ac:dyDescent="0.25">
      <c r="A218" s="5" t="str">
        <f t="shared" si="55"/>
        <v>20190805</v>
      </c>
      <c r="B218" s="7">
        <f t="shared" si="59"/>
        <v>43682</v>
      </c>
      <c r="C218" s="5">
        <f t="shared" si="45"/>
        <v>2</v>
      </c>
      <c r="D218" s="5" t="str">
        <f t="shared" si="46"/>
        <v>Monday</v>
      </c>
      <c r="E218" s="5">
        <f t="shared" si="47"/>
        <v>5</v>
      </c>
      <c r="F218" s="8">
        <f t="shared" si="48"/>
        <v>217</v>
      </c>
      <c r="G218" s="5" t="str">
        <f t="shared" si="56"/>
        <v>Weekday</v>
      </c>
      <c r="H218" s="5">
        <f t="shared" si="49"/>
        <v>32</v>
      </c>
      <c r="I218" s="5" t="str">
        <f t="shared" si="50"/>
        <v>August</v>
      </c>
      <c r="J218" s="5">
        <f t="shared" si="51"/>
        <v>8</v>
      </c>
      <c r="K218" s="7" t="str">
        <f t="shared" si="52"/>
        <v>N</v>
      </c>
      <c r="L218" s="5">
        <f t="shared" si="57"/>
        <v>3</v>
      </c>
      <c r="M218" s="5">
        <f t="shared" si="53"/>
        <v>2019</v>
      </c>
      <c r="N218" s="5" t="str">
        <f t="shared" si="54"/>
        <v>2019-08</v>
      </c>
      <c r="O218" s="5" t="str">
        <f t="shared" si="58"/>
        <v>2019Q3</v>
      </c>
      <c r="P218" s="5" t="str">
        <f>IF(AND(Calendar[[#This Row],[TransDate]]&lt;=LastDate,Calendar[[#This Row],[TransDate]]&gt;=DATE(YEAR(LastDate)-5,MONTH(LastDate),DAY(LastDate))),Calendar[[#This Row],[CalendarYearMonth]],"")</f>
        <v>2019-08</v>
      </c>
    </row>
    <row r="219" spans="1:16" ht="15" x14ac:dyDescent="0.25">
      <c r="A219" s="5" t="str">
        <f t="shared" si="55"/>
        <v>20190806</v>
      </c>
      <c r="B219" s="7">
        <f t="shared" si="59"/>
        <v>43683</v>
      </c>
      <c r="C219" s="5">
        <f t="shared" si="45"/>
        <v>3</v>
      </c>
      <c r="D219" s="5" t="str">
        <f t="shared" si="46"/>
        <v>Tuesday</v>
      </c>
      <c r="E219" s="5">
        <f t="shared" si="47"/>
        <v>6</v>
      </c>
      <c r="F219" s="8">
        <f t="shared" si="48"/>
        <v>218</v>
      </c>
      <c r="G219" s="5" t="str">
        <f t="shared" si="56"/>
        <v>Weekday</v>
      </c>
      <c r="H219" s="5">
        <f t="shared" si="49"/>
        <v>32</v>
      </c>
      <c r="I219" s="5" t="str">
        <f t="shared" si="50"/>
        <v>August</v>
      </c>
      <c r="J219" s="5">
        <f t="shared" si="51"/>
        <v>8</v>
      </c>
      <c r="K219" s="7" t="str">
        <f t="shared" si="52"/>
        <v>N</v>
      </c>
      <c r="L219" s="5">
        <f t="shared" si="57"/>
        <v>3</v>
      </c>
      <c r="M219" s="5">
        <f t="shared" si="53"/>
        <v>2019</v>
      </c>
      <c r="N219" s="5" t="str">
        <f t="shared" si="54"/>
        <v>2019-08</v>
      </c>
      <c r="O219" s="5" t="str">
        <f t="shared" si="58"/>
        <v>2019Q3</v>
      </c>
      <c r="P219" s="5" t="str">
        <f>IF(AND(Calendar[[#This Row],[TransDate]]&lt;=LastDate,Calendar[[#This Row],[TransDate]]&gt;=DATE(YEAR(LastDate)-5,MONTH(LastDate),DAY(LastDate))),Calendar[[#This Row],[CalendarYearMonth]],"")</f>
        <v>2019-08</v>
      </c>
    </row>
    <row r="220" spans="1:16" ht="15" x14ac:dyDescent="0.25">
      <c r="A220" s="5" t="str">
        <f t="shared" si="55"/>
        <v>20190807</v>
      </c>
      <c r="B220" s="7">
        <f t="shared" si="59"/>
        <v>43684</v>
      </c>
      <c r="C220" s="5">
        <f t="shared" si="45"/>
        <v>4</v>
      </c>
      <c r="D220" s="5" t="str">
        <f t="shared" si="46"/>
        <v>Wednesday</v>
      </c>
      <c r="E220" s="5">
        <f t="shared" si="47"/>
        <v>7</v>
      </c>
      <c r="F220" s="8">
        <f t="shared" si="48"/>
        <v>219</v>
      </c>
      <c r="G220" s="5" t="str">
        <f t="shared" si="56"/>
        <v>Weekday</v>
      </c>
      <c r="H220" s="5">
        <f t="shared" si="49"/>
        <v>32</v>
      </c>
      <c r="I220" s="5" t="str">
        <f t="shared" si="50"/>
        <v>August</v>
      </c>
      <c r="J220" s="5">
        <f t="shared" si="51"/>
        <v>8</v>
      </c>
      <c r="K220" s="7" t="str">
        <f t="shared" si="52"/>
        <v>N</v>
      </c>
      <c r="L220" s="5">
        <f t="shared" si="57"/>
        <v>3</v>
      </c>
      <c r="M220" s="5">
        <f t="shared" si="53"/>
        <v>2019</v>
      </c>
      <c r="N220" s="5" t="str">
        <f t="shared" si="54"/>
        <v>2019-08</v>
      </c>
      <c r="O220" s="5" t="str">
        <f t="shared" si="58"/>
        <v>2019Q3</v>
      </c>
      <c r="P220" s="5" t="str">
        <f>IF(AND(Calendar[[#This Row],[TransDate]]&lt;=LastDate,Calendar[[#This Row],[TransDate]]&gt;=DATE(YEAR(LastDate)-5,MONTH(LastDate),DAY(LastDate))),Calendar[[#This Row],[CalendarYearMonth]],"")</f>
        <v>2019-08</v>
      </c>
    </row>
    <row r="221" spans="1:16" ht="15" x14ac:dyDescent="0.25">
      <c r="A221" s="5" t="str">
        <f t="shared" si="55"/>
        <v>20190808</v>
      </c>
      <c r="B221" s="7">
        <f t="shared" si="59"/>
        <v>43685</v>
      </c>
      <c r="C221" s="5">
        <f t="shared" si="45"/>
        <v>5</v>
      </c>
      <c r="D221" s="5" t="str">
        <f t="shared" si="46"/>
        <v>Thursday</v>
      </c>
      <c r="E221" s="5">
        <f t="shared" si="47"/>
        <v>8</v>
      </c>
      <c r="F221" s="8">
        <f t="shared" si="48"/>
        <v>220</v>
      </c>
      <c r="G221" s="5" t="str">
        <f t="shared" si="56"/>
        <v>Weekday</v>
      </c>
      <c r="H221" s="5">
        <f t="shared" si="49"/>
        <v>32</v>
      </c>
      <c r="I221" s="5" t="str">
        <f t="shared" si="50"/>
        <v>August</v>
      </c>
      <c r="J221" s="5">
        <f t="shared" si="51"/>
        <v>8</v>
      </c>
      <c r="K221" s="7" t="str">
        <f t="shared" si="52"/>
        <v>N</v>
      </c>
      <c r="L221" s="5">
        <f t="shared" si="57"/>
        <v>3</v>
      </c>
      <c r="M221" s="5">
        <f t="shared" si="53"/>
        <v>2019</v>
      </c>
      <c r="N221" s="5" t="str">
        <f t="shared" si="54"/>
        <v>2019-08</v>
      </c>
      <c r="O221" s="5" t="str">
        <f t="shared" si="58"/>
        <v>2019Q3</v>
      </c>
      <c r="P221" s="5" t="str">
        <f>IF(AND(Calendar[[#This Row],[TransDate]]&lt;=LastDate,Calendar[[#This Row],[TransDate]]&gt;=DATE(YEAR(LastDate)-5,MONTH(LastDate),DAY(LastDate))),Calendar[[#This Row],[CalendarYearMonth]],"")</f>
        <v>2019-08</v>
      </c>
    </row>
    <row r="222" spans="1:16" ht="15" x14ac:dyDescent="0.25">
      <c r="A222" s="5" t="str">
        <f t="shared" si="55"/>
        <v>20190809</v>
      </c>
      <c r="B222" s="7">
        <f t="shared" si="59"/>
        <v>43686</v>
      </c>
      <c r="C222" s="5">
        <f t="shared" si="45"/>
        <v>6</v>
      </c>
      <c r="D222" s="5" t="str">
        <f t="shared" si="46"/>
        <v>Friday</v>
      </c>
      <c r="E222" s="5">
        <f t="shared" si="47"/>
        <v>9</v>
      </c>
      <c r="F222" s="8">
        <f t="shared" si="48"/>
        <v>221</v>
      </c>
      <c r="G222" s="5" t="str">
        <f t="shared" si="56"/>
        <v>Weekend</v>
      </c>
      <c r="H222" s="5">
        <f t="shared" si="49"/>
        <v>32</v>
      </c>
      <c r="I222" s="5" t="str">
        <f t="shared" si="50"/>
        <v>August</v>
      </c>
      <c r="J222" s="5">
        <f t="shared" si="51"/>
        <v>8</v>
      </c>
      <c r="K222" s="7" t="str">
        <f t="shared" si="52"/>
        <v>N</v>
      </c>
      <c r="L222" s="5">
        <f t="shared" si="57"/>
        <v>3</v>
      </c>
      <c r="M222" s="5">
        <f t="shared" si="53"/>
        <v>2019</v>
      </c>
      <c r="N222" s="5" t="str">
        <f t="shared" si="54"/>
        <v>2019-08</v>
      </c>
      <c r="O222" s="5" t="str">
        <f t="shared" si="58"/>
        <v>2019Q3</v>
      </c>
      <c r="P222" s="5" t="str">
        <f>IF(AND(Calendar[[#This Row],[TransDate]]&lt;=LastDate,Calendar[[#This Row],[TransDate]]&gt;=DATE(YEAR(LastDate)-5,MONTH(LastDate),DAY(LastDate))),Calendar[[#This Row],[CalendarYearMonth]],"")</f>
        <v>2019-08</v>
      </c>
    </row>
    <row r="223" spans="1:16" ht="15" x14ac:dyDescent="0.25">
      <c r="A223" s="5" t="str">
        <f t="shared" si="55"/>
        <v>20190810</v>
      </c>
      <c r="B223" s="7">
        <f t="shared" si="59"/>
        <v>43687</v>
      </c>
      <c r="C223" s="5">
        <f t="shared" si="45"/>
        <v>7</v>
      </c>
      <c r="D223" s="5" t="str">
        <f t="shared" si="46"/>
        <v>Saturday</v>
      </c>
      <c r="E223" s="5">
        <f t="shared" si="47"/>
        <v>10</v>
      </c>
      <c r="F223" s="8">
        <f t="shared" si="48"/>
        <v>222</v>
      </c>
      <c r="G223" s="5" t="str">
        <f t="shared" si="56"/>
        <v>Weekend</v>
      </c>
      <c r="H223" s="5">
        <f t="shared" si="49"/>
        <v>32</v>
      </c>
      <c r="I223" s="5" t="str">
        <f t="shared" si="50"/>
        <v>August</v>
      </c>
      <c r="J223" s="5">
        <f t="shared" si="51"/>
        <v>8</v>
      </c>
      <c r="K223" s="7" t="str">
        <f t="shared" si="52"/>
        <v>N</v>
      </c>
      <c r="L223" s="5">
        <f t="shared" si="57"/>
        <v>3</v>
      </c>
      <c r="M223" s="5">
        <f t="shared" si="53"/>
        <v>2019</v>
      </c>
      <c r="N223" s="5" t="str">
        <f t="shared" si="54"/>
        <v>2019-08</v>
      </c>
      <c r="O223" s="5" t="str">
        <f t="shared" si="58"/>
        <v>2019Q3</v>
      </c>
      <c r="P223" s="5" t="str">
        <f>IF(AND(Calendar[[#This Row],[TransDate]]&lt;=LastDate,Calendar[[#This Row],[TransDate]]&gt;=DATE(YEAR(LastDate)-5,MONTH(LastDate),DAY(LastDate))),Calendar[[#This Row],[CalendarYearMonth]],"")</f>
        <v>2019-08</v>
      </c>
    </row>
    <row r="224" spans="1:16" ht="15" x14ac:dyDescent="0.25">
      <c r="A224" s="5" t="str">
        <f t="shared" si="55"/>
        <v>20190811</v>
      </c>
      <c r="B224" s="7">
        <f t="shared" si="59"/>
        <v>43688</v>
      </c>
      <c r="C224" s="5">
        <f t="shared" si="45"/>
        <v>1</v>
      </c>
      <c r="D224" s="5" t="str">
        <f t="shared" si="46"/>
        <v>Sunday</v>
      </c>
      <c r="E224" s="5">
        <f t="shared" si="47"/>
        <v>11</v>
      </c>
      <c r="F224" s="8">
        <f t="shared" si="48"/>
        <v>223</v>
      </c>
      <c r="G224" s="5" t="str">
        <f t="shared" si="56"/>
        <v>Weekday</v>
      </c>
      <c r="H224" s="5">
        <f t="shared" si="49"/>
        <v>33</v>
      </c>
      <c r="I224" s="5" t="str">
        <f t="shared" si="50"/>
        <v>August</v>
      </c>
      <c r="J224" s="5">
        <f t="shared" si="51"/>
        <v>8</v>
      </c>
      <c r="K224" s="7" t="str">
        <f t="shared" si="52"/>
        <v>N</v>
      </c>
      <c r="L224" s="5">
        <f t="shared" si="57"/>
        <v>3</v>
      </c>
      <c r="M224" s="5">
        <f t="shared" si="53"/>
        <v>2019</v>
      </c>
      <c r="N224" s="5" t="str">
        <f t="shared" si="54"/>
        <v>2019-08</v>
      </c>
      <c r="O224" s="5" t="str">
        <f t="shared" si="58"/>
        <v>2019Q3</v>
      </c>
      <c r="P224" s="5" t="str">
        <f>IF(AND(Calendar[[#This Row],[TransDate]]&lt;=LastDate,Calendar[[#This Row],[TransDate]]&gt;=DATE(YEAR(LastDate)-5,MONTH(LastDate),DAY(LastDate))),Calendar[[#This Row],[CalendarYearMonth]],"")</f>
        <v>2019-08</v>
      </c>
    </row>
    <row r="225" spans="1:16" ht="15" x14ac:dyDescent="0.25">
      <c r="A225" s="5" t="str">
        <f t="shared" si="55"/>
        <v>20190812</v>
      </c>
      <c r="B225" s="7">
        <f t="shared" si="59"/>
        <v>43689</v>
      </c>
      <c r="C225" s="5">
        <f t="shared" si="45"/>
        <v>2</v>
      </c>
      <c r="D225" s="5" t="str">
        <f t="shared" si="46"/>
        <v>Monday</v>
      </c>
      <c r="E225" s="5">
        <f t="shared" si="47"/>
        <v>12</v>
      </c>
      <c r="F225" s="8">
        <f t="shared" si="48"/>
        <v>224</v>
      </c>
      <c r="G225" s="5" t="str">
        <f t="shared" si="56"/>
        <v>Weekday</v>
      </c>
      <c r="H225" s="5">
        <f t="shared" si="49"/>
        <v>33</v>
      </c>
      <c r="I225" s="5" t="str">
        <f t="shared" si="50"/>
        <v>August</v>
      </c>
      <c r="J225" s="5">
        <f t="shared" si="51"/>
        <v>8</v>
      </c>
      <c r="K225" s="7" t="str">
        <f t="shared" si="52"/>
        <v>N</v>
      </c>
      <c r="L225" s="5">
        <f t="shared" si="57"/>
        <v>3</v>
      </c>
      <c r="M225" s="5">
        <f t="shared" si="53"/>
        <v>2019</v>
      </c>
      <c r="N225" s="5" t="str">
        <f t="shared" si="54"/>
        <v>2019-08</v>
      </c>
      <c r="O225" s="5" t="str">
        <f t="shared" si="58"/>
        <v>2019Q3</v>
      </c>
      <c r="P225" s="5" t="str">
        <f>IF(AND(Calendar[[#This Row],[TransDate]]&lt;=LastDate,Calendar[[#This Row],[TransDate]]&gt;=DATE(YEAR(LastDate)-5,MONTH(LastDate),DAY(LastDate))),Calendar[[#This Row],[CalendarYearMonth]],"")</f>
        <v>2019-08</v>
      </c>
    </row>
    <row r="226" spans="1:16" ht="15" x14ac:dyDescent="0.25">
      <c r="A226" s="5" t="str">
        <f t="shared" si="55"/>
        <v>20190813</v>
      </c>
      <c r="B226" s="7">
        <f t="shared" si="59"/>
        <v>43690</v>
      </c>
      <c r="C226" s="5">
        <f t="shared" si="45"/>
        <v>3</v>
      </c>
      <c r="D226" s="5" t="str">
        <f t="shared" si="46"/>
        <v>Tuesday</v>
      </c>
      <c r="E226" s="5">
        <f t="shared" si="47"/>
        <v>13</v>
      </c>
      <c r="F226" s="8">
        <f t="shared" si="48"/>
        <v>225</v>
      </c>
      <c r="G226" s="5" t="str">
        <f t="shared" si="56"/>
        <v>Weekday</v>
      </c>
      <c r="H226" s="5">
        <f t="shared" si="49"/>
        <v>33</v>
      </c>
      <c r="I226" s="5" t="str">
        <f t="shared" si="50"/>
        <v>August</v>
      </c>
      <c r="J226" s="5">
        <f t="shared" si="51"/>
        <v>8</v>
      </c>
      <c r="K226" s="7" t="str">
        <f t="shared" si="52"/>
        <v>N</v>
      </c>
      <c r="L226" s="5">
        <f t="shared" si="57"/>
        <v>3</v>
      </c>
      <c r="M226" s="5">
        <f t="shared" si="53"/>
        <v>2019</v>
      </c>
      <c r="N226" s="5" t="str">
        <f t="shared" si="54"/>
        <v>2019-08</v>
      </c>
      <c r="O226" s="5" t="str">
        <f t="shared" si="58"/>
        <v>2019Q3</v>
      </c>
      <c r="P226" s="5" t="str">
        <f>IF(AND(Calendar[[#This Row],[TransDate]]&lt;=LastDate,Calendar[[#This Row],[TransDate]]&gt;=DATE(YEAR(LastDate)-5,MONTH(LastDate),DAY(LastDate))),Calendar[[#This Row],[CalendarYearMonth]],"")</f>
        <v>2019-08</v>
      </c>
    </row>
    <row r="227" spans="1:16" ht="15" x14ac:dyDescent="0.25">
      <c r="A227" s="5" t="str">
        <f t="shared" si="55"/>
        <v>20190814</v>
      </c>
      <c r="B227" s="7">
        <f t="shared" si="59"/>
        <v>43691</v>
      </c>
      <c r="C227" s="5">
        <f t="shared" si="45"/>
        <v>4</v>
      </c>
      <c r="D227" s="5" t="str">
        <f t="shared" si="46"/>
        <v>Wednesday</v>
      </c>
      <c r="E227" s="5">
        <f t="shared" si="47"/>
        <v>14</v>
      </c>
      <c r="F227" s="8">
        <f t="shared" si="48"/>
        <v>226</v>
      </c>
      <c r="G227" s="5" t="str">
        <f t="shared" si="56"/>
        <v>Weekday</v>
      </c>
      <c r="H227" s="5">
        <f t="shared" si="49"/>
        <v>33</v>
      </c>
      <c r="I227" s="5" t="str">
        <f t="shared" si="50"/>
        <v>August</v>
      </c>
      <c r="J227" s="5">
        <f t="shared" si="51"/>
        <v>8</v>
      </c>
      <c r="K227" s="7" t="str">
        <f t="shared" si="52"/>
        <v>N</v>
      </c>
      <c r="L227" s="5">
        <f t="shared" si="57"/>
        <v>3</v>
      </c>
      <c r="M227" s="5">
        <f t="shared" si="53"/>
        <v>2019</v>
      </c>
      <c r="N227" s="5" t="str">
        <f t="shared" si="54"/>
        <v>2019-08</v>
      </c>
      <c r="O227" s="5" t="str">
        <f t="shared" si="58"/>
        <v>2019Q3</v>
      </c>
      <c r="P227" s="5" t="str">
        <f>IF(AND(Calendar[[#This Row],[TransDate]]&lt;=LastDate,Calendar[[#This Row],[TransDate]]&gt;=DATE(YEAR(LastDate)-5,MONTH(LastDate),DAY(LastDate))),Calendar[[#This Row],[CalendarYearMonth]],"")</f>
        <v>2019-08</v>
      </c>
    </row>
    <row r="228" spans="1:16" ht="15" x14ac:dyDescent="0.25">
      <c r="A228" s="5" t="str">
        <f t="shared" si="55"/>
        <v>20190815</v>
      </c>
      <c r="B228" s="7">
        <f t="shared" si="59"/>
        <v>43692</v>
      </c>
      <c r="C228" s="5">
        <f t="shared" si="45"/>
        <v>5</v>
      </c>
      <c r="D228" s="5" t="str">
        <f t="shared" si="46"/>
        <v>Thursday</v>
      </c>
      <c r="E228" s="5">
        <f t="shared" si="47"/>
        <v>15</v>
      </c>
      <c r="F228" s="8">
        <f t="shared" si="48"/>
        <v>227</v>
      </c>
      <c r="G228" s="5" t="str">
        <f t="shared" si="56"/>
        <v>Weekday</v>
      </c>
      <c r="H228" s="5">
        <f t="shared" si="49"/>
        <v>33</v>
      </c>
      <c r="I228" s="5" t="str">
        <f t="shared" si="50"/>
        <v>August</v>
      </c>
      <c r="J228" s="5">
        <f t="shared" si="51"/>
        <v>8</v>
      </c>
      <c r="K228" s="7" t="str">
        <f t="shared" si="52"/>
        <v>N</v>
      </c>
      <c r="L228" s="5">
        <f t="shared" si="57"/>
        <v>3</v>
      </c>
      <c r="M228" s="5">
        <f t="shared" si="53"/>
        <v>2019</v>
      </c>
      <c r="N228" s="5" t="str">
        <f t="shared" si="54"/>
        <v>2019-08</v>
      </c>
      <c r="O228" s="5" t="str">
        <f t="shared" si="58"/>
        <v>2019Q3</v>
      </c>
      <c r="P228" s="5" t="str">
        <f>IF(AND(Calendar[[#This Row],[TransDate]]&lt;=LastDate,Calendar[[#This Row],[TransDate]]&gt;=DATE(YEAR(LastDate)-5,MONTH(LastDate),DAY(LastDate))),Calendar[[#This Row],[CalendarYearMonth]],"")</f>
        <v>2019-08</v>
      </c>
    </row>
    <row r="229" spans="1:16" ht="15" x14ac:dyDescent="0.25">
      <c r="A229" s="5" t="str">
        <f t="shared" si="55"/>
        <v>20190816</v>
      </c>
      <c r="B229" s="7">
        <f t="shared" si="59"/>
        <v>43693</v>
      </c>
      <c r="C229" s="5">
        <f t="shared" si="45"/>
        <v>6</v>
      </c>
      <c r="D229" s="5" t="str">
        <f t="shared" si="46"/>
        <v>Friday</v>
      </c>
      <c r="E229" s="5">
        <f t="shared" si="47"/>
        <v>16</v>
      </c>
      <c r="F229" s="8">
        <f t="shared" si="48"/>
        <v>228</v>
      </c>
      <c r="G229" s="5" t="str">
        <f t="shared" si="56"/>
        <v>Weekend</v>
      </c>
      <c r="H229" s="5">
        <f t="shared" si="49"/>
        <v>33</v>
      </c>
      <c r="I229" s="5" t="str">
        <f t="shared" si="50"/>
        <v>August</v>
      </c>
      <c r="J229" s="5">
        <f t="shared" si="51"/>
        <v>8</v>
      </c>
      <c r="K229" s="7" t="str">
        <f t="shared" si="52"/>
        <v>N</v>
      </c>
      <c r="L229" s="5">
        <f t="shared" si="57"/>
        <v>3</v>
      </c>
      <c r="M229" s="5">
        <f t="shared" si="53"/>
        <v>2019</v>
      </c>
      <c r="N229" s="5" t="str">
        <f t="shared" si="54"/>
        <v>2019-08</v>
      </c>
      <c r="O229" s="5" t="str">
        <f t="shared" si="58"/>
        <v>2019Q3</v>
      </c>
      <c r="P229" s="5" t="str">
        <f>IF(AND(Calendar[[#This Row],[TransDate]]&lt;=LastDate,Calendar[[#This Row],[TransDate]]&gt;=DATE(YEAR(LastDate)-5,MONTH(LastDate),DAY(LastDate))),Calendar[[#This Row],[CalendarYearMonth]],"")</f>
        <v>2019-08</v>
      </c>
    </row>
    <row r="230" spans="1:16" ht="15" x14ac:dyDescent="0.25">
      <c r="A230" s="5" t="str">
        <f t="shared" si="55"/>
        <v>20190817</v>
      </c>
      <c r="B230" s="7">
        <f t="shared" si="59"/>
        <v>43694</v>
      </c>
      <c r="C230" s="5">
        <f t="shared" si="45"/>
        <v>7</v>
      </c>
      <c r="D230" s="5" t="str">
        <f t="shared" si="46"/>
        <v>Saturday</v>
      </c>
      <c r="E230" s="5">
        <f t="shared" si="47"/>
        <v>17</v>
      </c>
      <c r="F230" s="8">
        <f t="shared" si="48"/>
        <v>229</v>
      </c>
      <c r="G230" s="5" t="str">
        <f t="shared" si="56"/>
        <v>Weekend</v>
      </c>
      <c r="H230" s="5">
        <f t="shared" si="49"/>
        <v>33</v>
      </c>
      <c r="I230" s="5" t="str">
        <f t="shared" si="50"/>
        <v>August</v>
      </c>
      <c r="J230" s="5">
        <f t="shared" si="51"/>
        <v>8</v>
      </c>
      <c r="K230" s="7" t="str">
        <f t="shared" si="52"/>
        <v>N</v>
      </c>
      <c r="L230" s="5">
        <f t="shared" si="57"/>
        <v>3</v>
      </c>
      <c r="M230" s="5">
        <f t="shared" si="53"/>
        <v>2019</v>
      </c>
      <c r="N230" s="5" t="str">
        <f t="shared" si="54"/>
        <v>2019-08</v>
      </c>
      <c r="O230" s="5" t="str">
        <f t="shared" si="58"/>
        <v>2019Q3</v>
      </c>
      <c r="P230" s="5" t="str">
        <f>IF(AND(Calendar[[#This Row],[TransDate]]&lt;=LastDate,Calendar[[#This Row],[TransDate]]&gt;=DATE(YEAR(LastDate)-5,MONTH(LastDate),DAY(LastDate))),Calendar[[#This Row],[CalendarYearMonth]],"")</f>
        <v>2019-08</v>
      </c>
    </row>
    <row r="231" spans="1:16" ht="15" x14ac:dyDescent="0.25">
      <c r="A231" s="5" t="str">
        <f t="shared" si="55"/>
        <v>20190818</v>
      </c>
      <c r="B231" s="7">
        <f t="shared" si="59"/>
        <v>43695</v>
      </c>
      <c r="C231" s="5">
        <f t="shared" si="45"/>
        <v>1</v>
      </c>
      <c r="D231" s="5" t="str">
        <f t="shared" si="46"/>
        <v>Sunday</v>
      </c>
      <c r="E231" s="5">
        <f t="shared" si="47"/>
        <v>18</v>
      </c>
      <c r="F231" s="8">
        <f t="shared" si="48"/>
        <v>230</v>
      </c>
      <c r="G231" s="5" t="str">
        <f t="shared" si="56"/>
        <v>Weekday</v>
      </c>
      <c r="H231" s="5">
        <f t="shared" si="49"/>
        <v>34</v>
      </c>
      <c r="I231" s="5" t="str">
        <f t="shared" si="50"/>
        <v>August</v>
      </c>
      <c r="J231" s="5">
        <f t="shared" si="51"/>
        <v>8</v>
      </c>
      <c r="K231" s="7" t="str">
        <f t="shared" si="52"/>
        <v>N</v>
      </c>
      <c r="L231" s="5">
        <f t="shared" si="57"/>
        <v>3</v>
      </c>
      <c r="M231" s="5">
        <f t="shared" si="53"/>
        <v>2019</v>
      </c>
      <c r="N231" s="5" t="str">
        <f t="shared" si="54"/>
        <v>2019-08</v>
      </c>
      <c r="O231" s="5" t="str">
        <f t="shared" si="58"/>
        <v>2019Q3</v>
      </c>
      <c r="P231" s="5" t="str">
        <f>IF(AND(Calendar[[#This Row],[TransDate]]&lt;=LastDate,Calendar[[#This Row],[TransDate]]&gt;=DATE(YEAR(LastDate)-5,MONTH(LastDate),DAY(LastDate))),Calendar[[#This Row],[CalendarYearMonth]],"")</f>
        <v>2019-08</v>
      </c>
    </row>
    <row r="232" spans="1:16" ht="15" x14ac:dyDescent="0.25">
      <c r="A232" s="5" t="str">
        <f t="shared" si="55"/>
        <v>20190819</v>
      </c>
      <c r="B232" s="7">
        <f t="shared" si="59"/>
        <v>43696</v>
      </c>
      <c r="C232" s="5">
        <f t="shared" si="45"/>
        <v>2</v>
      </c>
      <c r="D232" s="5" t="str">
        <f t="shared" si="46"/>
        <v>Monday</v>
      </c>
      <c r="E232" s="5">
        <f t="shared" si="47"/>
        <v>19</v>
      </c>
      <c r="F232" s="8">
        <f t="shared" si="48"/>
        <v>231</v>
      </c>
      <c r="G232" s="5" t="str">
        <f t="shared" si="56"/>
        <v>Weekday</v>
      </c>
      <c r="H232" s="5">
        <f t="shared" si="49"/>
        <v>34</v>
      </c>
      <c r="I232" s="5" t="str">
        <f t="shared" si="50"/>
        <v>August</v>
      </c>
      <c r="J232" s="5">
        <f t="shared" si="51"/>
        <v>8</v>
      </c>
      <c r="K232" s="7" t="str">
        <f t="shared" si="52"/>
        <v>N</v>
      </c>
      <c r="L232" s="5">
        <f t="shared" si="57"/>
        <v>3</v>
      </c>
      <c r="M232" s="5">
        <f t="shared" si="53"/>
        <v>2019</v>
      </c>
      <c r="N232" s="5" t="str">
        <f t="shared" si="54"/>
        <v>2019-08</v>
      </c>
      <c r="O232" s="5" t="str">
        <f t="shared" si="58"/>
        <v>2019Q3</v>
      </c>
      <c r="P232" s="5" t="str">
        <f>IF(AND(Calendar[[#This Row],[TransDate]]&lt;=LastDate,Calendar[[#This Row],[TransDate]]&gt;=DATE(YEAR(LastDate)-5,MONTH(LastDate),DAY(LastDate))),Calendar[[#This Row],[CalendarYearMonth]],"")</f>
        <v>2019-08</v>
      </c>
    </row>
    <row r="233" spans="1:16" ht="15" x14ac:dyDescent="0.25">
      <c r="A233" s="5" t="str">
        <f t="shared" si="55"/>
        <v>20190820</v>
      </c>
      <c r="B233" s="7">
        <f t="shared" si="59"/>
        <v>43697</v>
      </c>
      <c r="C233" s="5">
        <f t="shared" si="45"/>
        <v>3</v>
      </c>
      <c r="D233" s="5" t="str">
        <f t="shared" si="46"/>
        <v>Tuesday</v>
      </c>
      <c r="E233" s="5">
        <f t="shared" si="47"/>
        <v>20</v>
      </c>
      <c r="F233" s="8">
        <f t="shared" si="48"/>
        <v>232</v>
      </c>
      <c r="G233" s="5" t="str">
        <f t="shared" si="56"/>
        <v>Weekday</v>
      </c>
      <c r="H233" s="5">
        <f t="shared" si="49"/>
        <v>34</v>
      </c>
      <c r="I233" s="5" t="str">
        <f t="shared" si="50"/>
        <v>August</v>
      </c>
      <c r="J233" s="5">
        <f t="shared" si="51"/>
        <v>8</v>
      </c>
      <c r="K233" s="7" t="str">
        <f t="shared" si="52"/>
        <v>N</v>
      </c>
      <c r="L233" s="5">
        <f t="shared" si="57"/>
        <v>3</v>
      </c>
      <c r="M233" s="5">
        <f t="shared" si="53"/>
        <v>2019</v>
      </c>
      <c r="N233" s="5" t="str">
        <f t="shared" si="54"/>
        <v>2019-08</v>
      </c>
      <c r="O233" s="5" t="str">
        <f t="shared" si="58"/>
        <v>2019Q3</v>
      </c>
      <c r="P233" s="5" t="str">
        <f>IF(AND(Calendar[[#This Row],[TransDate]]&lt;=LastDate,Calendar[[#This Row],[TransDate]]&gt;=DATE(YEAR(LastDate)-5,MONTH(LastDate),DAY(LastDate))),Calendar[[#This Row],[CalendarYearMonth]],"")</f>
        <v>2019-08</v>
      </c>
    </row>
    <row r="234" spans="1:16" ht="15" x14ac:dyDescent="0.25">
      <c r="A234" s="5" t="str">
        <f t="shared" si="55"/>
        <v>20190821</v>
      </c>
      <c r="B234" s="7">
        <f t="shared" si="59"/>
        <v>43698</v>
      </c>
      <c r="C234" s="5">
        <f t="shared" si="45"/>
        <v>4</v>
      </c>
      <c r="D234" s="5" t="str">
        <f t="shared" si="46"/>
        <v>Wednesday</v>
      </c>
      <c r="E234" s="5">
        <f t="shared" si="47"/>
        <v>21</v>
      </c>
      <c r="F234" s="8">
        <f t="shared" si="48"/>
        <v>233</v>
      </c>
      <c r="G234" s="5" t="str">
        <f t="shared" si="56"/>
        <v>Weekday</v>
      </c>
      <c r="H234" s="5">
        <f t="shared" si="49"/>
        <v>34</v>
      </c>
      <c r="I234" s="5" t="str">
        <f t="shared" si="50"/>
        <v>August</v>
      </c>
      <c r="J234" s="5">
        <f t="shared" si="51"/>
        <v>8</v>
      </c>
      <c r="K234" s="7" t="str">
        <f t="shared" si="52"/>
        <v>N</v>
      </c>
      <c r="L234" s="5">
        <f t="shared" si="57"/>
        <v>3</v>
      </c>
      <c r="M234" s="5">
        <f t="shared" si="53"/>
        <v>2019</v>
      </c>
      <c r="N234" s="5" t="str">
        <f t="shared" si="54"/>
        <v>2019-08</v>
      </c>
      <c r="O234" s="5" t="str">
        <f t="shared" si="58"/>
        <v>2019Q3</v>
      </c>
      <c r="P234" s="5" t="str">
        <f>IF(AND(Calendar[[#This Row],[TransDate]]&lt;=LastDate,Calendar[[#This Row],[TransDate]]&gt;=DATE(YEAR(LastDate)-5,MONTH(LastDate),DAY(LastDate))),Calendar[[#This Row],[CalendarYearMonth]],"")</f>
        <v>2019-08</v>
      </c>
    </row>
    <row r="235" spans="1:16" ht="15" x14ac:dyDescent="0.25">
      <c r="A235" s="5" t="str">
        <f t="shared" si="55"/>
        <v>20190822</v>
      </c>
      <c r="B235" s="7">
        <f t="shared" si="59"/>
        <v>43699</v>
      </c>
      <c r="C235" s="5">
        <f t="shared" si="45"/>
        <v>5</v>
      </c>
      <c r="D235" s="5" t="str">
        <f t="shared" si="46"/>
        <v>Thursday</v>
      </c>
      <c r="E235" s="5">
        <f t="shared" si="47"/>
        <v>22</v>
      </c>
      <c r="F235" s="8">
        <f t="shared" si="48"/>
        <v>234</v>
      </c>
      <c r="G235" s="5" t="str">
        <f t="shared" si="56"/>
        <v>Weekday</v>
      </c>
      <c r="H235" s="5">
        <f t="shared" si="49"/>
        <v>34</v>
      </c>
      <c r="I235" s="5" t="str">
        <f t="shared" si="50"/>
        <v>August</v>
      </c>
      <c r="J235" s="5">
        <f t="shared" si="51"/>
        <v>8</v>
      </c>
      <c r="K235" s="7" t="str">
        <f t="shared" si="52"/>
        <v>N</v>
      </c>
      <c r="L235" s="5">
        <f t="shared" si="57"/>
        <v>3</v>
      </c>
      <c r="M235" s="5">
        <f t="shared" si="53"/>
        <v>2019</v>
      </c>
      <c r="N235" s="5" t="str">
        <f t="shared" si="54"/>
        <v>2019-08</v>
      </c>
      <c r="O235" s="5" t="str">
        <f t="shared" si="58"/>
        <v>2019Q3</v>
      </c>
      <c r="P235" s="5" t="str">
        <f>IF(AND(Calendar[[#This Row],[TransDate]]&lt;=LastDate,Calendar[[#This Row],[TransDate]]&gt;=DATE(YEAR(LastDate)-5,MONTH(LastDate),DAY(LastDate))),Calendar[[#This Row],[CalendarYearMonth]],"")</f>
        <v>2019-08</v>
      </c>
    </row>
    <row r="236" spans="1:16" ht="15" x14ac:dyDescent="0.25">
      <c r="A236" s="5" t="str">
        <f t="shared" si="55"/>
        <v>20190823</v>
      </c>
      <c r="B236" s="7">
        <f t="shared" si="59"/>
        <v>43700</v>
      </c>
      <c r="C236" s="5">
        <f t="shared" si="45"/>
        <v>6</v>
      </c>
      <c r="D236" s="5" t="str">
        <f t="shared" si="46"/>
        <v>Friday</v>
      </c>
      <c r="E236" s="5">
        <f t="shared" si="47"/>
        <v>23</v>
      </c>
      <c r="F236" s="8">
        <f t="shared" si="48"/>
        <v>235</v>
      </c>
      <c r="G236" s="5" t="str">
        <f t="shared" si="56"/>
        <v>Weekend</v>
      </c>
      <c r="H236" s="5">
        <f t="shared" si="49"/>
        <v>34</v>
      </c>
      <c r="I236" s="5" t="str">
        <f t="shared" si="50"/>
        <v>August</v>
      </c>
      <c r="J236" s="5">
        <f t="shared" si="51"/>
        <v>8</v>
      </c>
      <c r="K236" s="7" t="str">
        <f t="shared" si="52"/>
        <v>N</v>
      </c>
      <c r="L236" s="5">
        <f t="shared" si="57"/>
        <v>3</v>
      </c>
      <c r="M236" s="5">
        <f t="shared" si="53"/>
        <v>2019</v>
      </c>
      <c r="N236" s="5" t="str">
        <f t="shared" si="54"/>
        <v>2019-08</v>
      </c>
      <c r="O236" s="5" t="str">
        <f t="shared" si="58"/>
        <v>2019Q3</v>
      </c>
      <c r="P236" s="5" t="str">
        <f>IF(AND(Calendar[[#This Row],[TransDate]]&lt;=LastDate,Calendar[[#This Row],[TransDate]]&gt;=DATE(YEAR(LastDate)-5,MONTH(LastDate),DAY(LastDate))),Calendar[[#This Row],[CalendarYearMonth]],"")</f>
        <v>2019-08</v>
      </c>
    </row>
    <row r="237" spans="1:16" ht="15" x14ac:dyDescent="0.25">
      <c r="A237" s="5" t="str">
        <f t="shared" si="55"/>
        <v>20190824</v>
      </c>
      <c r="B237" s="7">
        <f t="shared" si="59"/>
        <v>43701</v>
      </c>
      <c r="C237" s="5">
        <f t="shared" si="45"/>
        <v>7</v>
      </c>
      <c r="D237" s="5" t="str">
        <f t="shared" si="46"/>
        <v>Saturday</v>
      </c>
      <c r="E237" s="5">
        <f t="shared" si="47"/>
        <v>24</v>
      </c>
      <c r="F237" s="8">
        <f t="shared" si="48"/>
        <v>236</v>
      </c>
      <c r="G237" s="5" t="str">
        <f t="shared" si="56"/>
        <v>Weekend</v>
      </c>
      <c r="H237" s="5">
        <f t="shared" si="49"/>
        <v>34</v>
      </c>
      <c r="I237" s="5" t="str">
        <f t="shared" si="50"/>
        <v>August</v>
      </c>
      <c r="J237" s="5">
        <f t="shared" si="51"/>
        <v>8</v>
      </c>
      <c r="K237" s="7" t="str">
        <f t="shared" si="52"/>
        <v>N</v>
      </c>
      <c r="L237" s="5">
        <f t="shared" si="57"/>
        <v>3</v>
      </c>
      <c r="M237" s="5">
        <f t="shared" si="53"/>
        <v>2019</v>
      </c>
      <c r="N237" s="5" t="str">
        <f t="shared" si="54"/>
        <v>2019-08</v>
      </c>
      <c r="O237" s="5" t="str">
        <f t="shared" si="58"/>
        <v>2019Q3</v>
      </c>
      <c r="P237" s="5" t="str">
        <f>IF(AND(Calendar[[#This Row],[TransDate]]&lt;=LastDate,Calendar[[#This Row],[TransDate]]&gt;=DATE(YEAR(LastDate)-5,MONTH(LastDate),DAY(LastDate))),Calendar[[#This Row],[CalendarYearMonth]],"")</f>
        <v>2019-08</v>
      </c>
    </row>
    <row r="238" spans="1:16" ht="15" x14ac:dyDescent="0.25">
      <c r="A238" s="5" t="str">
        <f t="shared" si="55"/>
        <v>20190825</v>
      </c>
      <c r="B238" s="7">
        <f t="shared" si="59"/>
        <v>43702</v>
      </c>
      <c r="C238" s="5">
        <f t="shared" si="45"/>
        <v>1</v>
      </c>
      <c r="D238" s="5" t="str">
        <f t="shared" si="46"/>
        <v>Sunday</v>
      </c>
      <c r="E238" s="5">
        <f t="shared" si="47"/>
        <v>25</v>
      </c>
      <c r="F238" s="8">
        <f t="shared" si="48"/>
        <v>237</v>
      </c>
      <c r="G238" s="5" t="str">
        <f t="shared" si="56"/>
        <v>Weekday</v>
      </c>
      <c r="H238" s="5">
        <f t="shared" si="49"/>
        <v>35</v>
      </c>
      <c r="I238" s="5" t="str">
        <f t="shared" si="50"/>
        <v>August</v>
      </c>
      <c r="J238" s="5">
        <f t="shared" si="51"/>
        <v>8</v>
      </c>
      <c r="K238" s="7" t="str">
        <f t="shared" si="52"/>
        <v>N</v>
      </c>
      <c r="L238" s="5">
        <f t="shared" si="57"/>
        <v>3</v>
      </c>
      <c r="M238" s="5">
        <f t="shared" si="53"/>
        <v>2019</v>
      </c>
      <c r="N238" s="5" t="str">
        <f t="shared" si="54"/>
        <v>2019-08</v>
      </c>
      <c r="O238" s="5" t="str">
        <f t="shared" si="58"/>
        <v>2019Q3</v>
      </c>
      <c r="P238" s="5" t="str">
        <f>IF(AND(Calendar[[#This Row],[TransDate]]&lt;=LastDate,Calendar[[#This Row],[TransDate]]&gt;=DATE(YEAR(LastDate)-5,MONTH(LastDate),DAY(LastDate))),Calendar[[#This Row],[CalendarYearMonth]],"")</f>
        <v>2019-08</v>
      </c>
    </row>
    <row r="239" spans="1:16" ht="15" x14ac:dyDescent="0.25">
      <c r="A239" s="5" t="str">
        <f t="shared" si="55"/>
        <v>20190826</v>
      </c>
      <c r="B239" s="7">
        <f t="shared" si="59"/>
        <v>43703</v>
      </c>
      <c r="C239" s="5">
        <f t="shared" si="45"/>
        <v>2</v>
      </c>
      <c r="D239" s="5" t="str">
        <f t="shared" si="46"/>
        <v>Monday</v>
      </c>
      <c r="E239" s="5">
        <f t="shared" si="47"/>
        <v>26</v>
      </c>
      <c r="F239" s="8">
        <f t="shared" si="48"/>
        <v>238</v>
      </c>
      <c r="G239" s="5" t="str">
        <f t="shared" si="56"/>
        <v>Weekday</v>
      </c>
      <c r="H239" s="5">
        <f t="shared" si="49"/>
        <v>35</v>
      </c>
      <c r="I239" s="5" t="str">
        <f t="shared" si="50"/>
        <v>August</v>
      </c>
      <c r="J239" s="5">
        <f t="shared" si="51"/>
        <v>8</v>
      </c>
      <c r="K239" s="7" t="str">
        <f t="shared" si="52"/>
        <v>N</v>
      </c>
      <c r="L239" s="5">
        <f t="shared" si="57"/>
        <v>3</v>
      </c>
      <c r="M239" s="5">
        <f t="shared" si="53"/>
        <v>2019</v>
      </c>
      <c r="N239" s="5" t="str">
        <f t="shared" si="54"/>
        <v>2019-08</v>
      </c>
      <c r="O239" s="5" t="str">
        <f t="shared" si="58"/>
        <v>2019Q3</v>
      </c>
      <c r="P239" s="5" t="str">
        <f>IF(AND(Calendar[[#This Row],[TransDate]]&lt;=LastDate,Calendar[[#This Row],[TransDate]]&gt;=DATE(YEAR(LastDate)-5,MONTH(LastDate),DAY(LastDate))),Calendar[[#This Row],[CalendarYearMonth]],"")</f>
        <v>2019-08</v>
      </c>
    </row>
    <row r="240" spans="1:16" ht="15" x14ac:dyDescent="0.25">
      <c r="A240" s="5" t="str">
        <f t="shared" si="55"/>
        <v>20190827</v>
      </c>
      <c r="B240" s="7">
        <f t="shared" si="59"/>
        <v>43704</v>
      </c>
      <c r="C240" s="5">
        <f t="shared" si="45"/>
        <v>3</v>
      </c>
      <c r="D240" s="5" t="str">
        <f t="shared" si="46"/>
        <v>Tuesday</v>
      </c>
      <c r="E240" s="5">
        <f t="shared" si="47"/>
        <v>27</v>
      </c>
      <c r="F240" s="8">
        <f t="shared" si="48"/>
        <v>239</v>
      </c>
      <c r="G240" s="5" t="str">
        <f t="shared" si="56"/>
        <v>Weekday</v>
      </c>
      <c r="H240" s="5">
        <f t="shared" si="49"/>
        <v>35</v>
      </c>
      <c r="I240" s="5" t="str">
        <f t="shared" si="50"/>
        <v>August</v>
      </c>
      <c r="J240" s="5">
        <f t="shared" si="51"/>
        <v>8</v>
      </c>
      <c r="K240" s="7" t="str">
        <f t="shared" si="52"/>
        <v>N</v>
      </c>
      <c r="L240" s="5">
        <f t="shared" si="57"/>
        <v>3</v>
      </c>
      <c r="M240" s="5">
        <f t="shared" si="53"/>
        <v>2019</v>
      </c>
      <c r="N240" s="5" t="str">
        <f t="shared" si="54"/>
        <v>2019-08</v>
      </c>
      <c r="O240" s="5" t="str">
        <f t="shared" si="58"/>
        <v>2019Q3</v>
      </c>
      <c r="P240" s="5" t="str">
        <f>IF(AND(Calendar[[#This Row],[TransDate]]&lt;=LastDate,Calendar[[#This Row],[TransDate]]&gt;=DATE(YEAR(LastDate)-5,MONTH(LastDate),DAY(LastDate))),Calendar[[#This Row],[CalendarYearMonth]],"")</f>
        <v>2019-08</v>
      </c>
    </row>
    <row r="241" spans="1:16" ht="15" x14ac:dyDescent="0.25">
      <c r="A241" s="5" t="str">
        <f t="shared" si="55"/>
        <v>20190828</v>
      </c>
      <c r="B241" s="7">
        <f t="shared" si="59"/>
        <v>43705</v>
      </c>
      <c r="C241" s="5">
        <f t="shared" si="45"/>
        <v>4</v>
      </c>
      <c r="D241" s="5" t="str">
        <f t="shared" si="46"/>
        <v>Wednesday</v>
      </c>
      <c r="E241" s="5">
        <f t="shared" si="47"/>
        <v>28</v>
      </c>
      <c r="F241" s="8">
        <f t="shared" si="48"/>
        <v>240</v>
      </c>
      <c r="G241" s="5" t="str">
        <f t="shared" si="56"/>
        <v>Weekday</v>
      </c>
      <c r="H241" s="5">
        <f t="shared" si="49"/>
        <v>35</v>
      </c>
      <c r="I241" s="5" t="str">
        <f t="shared" si="50"/>
        <v>August</v>
      </c>
      <c r="J241" s="5">
        <f t="shared" si="51"/>
        <v>8</v>
      </c>
      <c r="K241" s="7" t="str">
        <f t="shared" si="52"/>
        <v>N</v>
      </c>
      <c r="L241" s="5">
        <f t="shared" si="57"/>
        <v>3</v>
      </c>
      <c r="M241" s="5">
        <f t="shared" si="53"/>
        <v>2019</v>
      </c>
      <c r="N241" s="5" t="str">
        <f t="shared" si="54"/>
        <v>2019-08</v>
      </c>
      <c r="O241" s="5" t="str">
        <f t="shared" si="58"/>
        <v>2019Q3</v>
      </c>
      <c r="P241" s="5" t="str">
        <f>IF(AND(Calendar[[#This Row],[TransDate]]&lt;=LastDate,Calendar[[#This Row],[TransDate]]&gt;=DATE(YEAR(LastDate)-5,MONTH(LastDate),DAY(LastDate))),Calendar[[#This Row],[CalendarYearMonth]],"")</f>
        <v>2019-08</v>
      </c>
    </row>
    <row r="242" spans="1:16" ht="15" x14ac:dyDescent="0.25">
      <c r="A242" s="5" t="str">
        <f t="shared" si="55"/>
        <v>20190829</v>
      </c>
      <c r="B242" s="7">
        <f t="shared" si="59"/>
        <v>43706</v>
      </c>
      <c r="C242" s="5">
        <f t="shared" si="45"/>
        <v>5</v>
      </c>
      <c r="D242" s="5" t="str">
        <f t="shared" si="46"/>
        <v>Thursday</v>
      </c>
      <c r="E242" s="5">
        <f t="shared" si="47"/>
        <v>29</v>
      </c>
      <c r="F242" s="8">
        <f t="shared" si="48"/>
        <v>241</v>
      </c>
      <c r="G242" s="5" t="str">
        <f t="shared" si="56"/>
        <v>Weekday</v>
      </c>
      <c r="H242" s="5">
        <f t="shared" si="49"/>
        <v>35</v>
      </c>
      <c r="I242" s="5" t="str">
        <f t="shared" si="50"/>
        <v>August</v>
      </c>
      <c r="J242" s="5">
        <f t="shared" si="51"/>
        <v>8</v>
      </c>
      <c r="K242" s="7" t="str">
        <f t="shared" si="52"/>
        <v>N</v>
      </c>
      <c r="L242" s="5">
        <f t="shared" si="57"/>
        <v>3</v>
      </c>
      <c r="M242" s="5">
        <f t="shared" si="53"/>
        <v>2019</v>
      </c>
      <c r="N242" s="5" t="str">
        <f t="shared" si="54"/>
        <v>2019-08</v>
      </c>
      <c r="O242" s="5" t="str">
        <f t="shared" si="58"/>
        <v>2019Q3</v>
      </c>
      <c r="P242" s="5" t="str">
        <f>IF(AND(Calendar[[#This Row],[TransDate]]&lt;=LastDate,Calendar[[#This Row],[TransDate]]&gt;=DATE(YEAR(LastDate)-5,MONTH(LastDate),DAY(LastDate))),Calendar[[#This Row],[CalendarYearMonth]],"")</f>
        <v>2019-08</v>
      </c>
    </row>
    <row r="243" spans="1:16" ht="15" x14ac:dyDescent="0.25">
      <c r="A243" s="5" t="str">
        <f t="shared" si="55"/>
        <v>20190830</v>
      </c>
      <c r="B243" s="7">
        <f t="shared" si="59"/>
        <v>43707</v>
      </c>
      <c r="C243" s="5">
        <f t="shared" si="45"/>
        <v>6</v>
      </c>
      <c r="D243" s="5" t="str">
        <f t="shared" si="46"/>
        <v>Friday</v>
      </c>
      <c r="E243" s="5">
        <f t="shared" si="47"/>
        <v>30</v>
      </c>
      <c r="F243" s="8">
        <f t="shared" si="48"/>
        <v>242</v>
      </c>
      <c r="G243" s="5" t="str">
        <f t="shared" si="56"/>
        <v>Weekend</v>
      </c>
      <c r="H243" s="5">
        <f t="shared" si="49"/>
        <v>35</v>
      </c>
      <c r="I243" s="5" t="str">
        <f t="shared" si="50"/>
        <v>August</v>
      </c>
      <c r="J243" s="5">
        <f t="shared" si="51"/>
        <v>8</v>
      </c>
      <c r="K243" s="7" t="str">
        <f t="shared" si="52"/>
        <v>N</v>
      </c>
      <c r="L243" s="5">
        <f t="shared" si="57"/>
        <v>3</v>
      </c>
      <c r="M243" s="5">
        <f t="shared" si="53"/>
        <v>2019</v>
      </c>
      <c r="N243" s="5" t="str">
        <f t="shared" si="54"/>
        <v>2019-08</v>
      </c>
      <c r="O243" s="5" t="str">
        <f t="shared" si="58"/>
        <v>2019Q3</v>
      </c>
      <c r="P243" s="5" t="str">
        <f>IF(AND(Calendar[[#This Row],[TransDate]]&lt;=LastDate,Calendar[[#This Row],[TransDate]]&gt;=DATE(YEAR(LastDate)-5,MONTH(LastDate),DAY(LastDate))),Calendar[[#This Row],[CalendarYearMonth]],"")</f>
        <v>2019-08</v>
      </c>
    </row>
    <row r="244" spans="1:16" ht="15" x14ac:dyDescent="0.25">
      <c r="A244" s="5" t="str">
        <f t="shared" si="55"/>
        <v>20190831</v>
      </c>
      <c r="B244" s="7">
        <f t="shared" si="59"/>
        <v>43708</v>
      </c>
      <c r="C244" s="5">
        <f t="shared" si="45"/>
        <v>7</v>
      </c>
      <c r="D244" s="5" t="str">
        <f t="shared" si="46"/>
        <v>Saturday</v>
      </c>
      <c r="E244" s="5">
        <f t="shared" si="47"/>
        <v>31</v>
      </c>
      <c r="F244" s="8">
        <f t="shared" si="48"/>
        <v>243</v>
      </c>
      <c r="G244" s="5" t="str">
        <f t="shared" si="56"/>
        <v>Weekend</v>
      </c>
      <c r="H244" s="5">
        <f t="shared" si="49"/>
        <v>35</v>
      </c>
      <c r="I244" s="5" t="str">
        <f t="shared" si="50"/>
        <v>August</v>
      </c>
      <c r="J244" s="5">
        <f t="shared" si="51"/>
        <v>8</v>
      </c>
      <c r="K244" s="7" t="str">
        <f t="shared" si="52"/>
        <v>Y</v>
      </c>
      <c r="L244" s="5">
        <f t="shared" si="57"/>
        <v>3</v>
      </c>
      <c r="M244" s="5">
        <f t="shared" si="53"/>
        <v>2019</v>
      </c>
      <c r="N244" s="5" t="str">
        <f t="shared" si="54"/>
        <v>2019-08</v>
      </c>
      <c r="O244" s="5" t="str">
        <f t="shared" si="58"/>
        <v>2019Q3</v>
      </c>
      <c r="P244" s="5" t="str">
        <f>IF(AND(Calendar[[#This Row],[TransDate]]&lt;=LastDate,Calendar[[#This Row],[TransDate]]&gt;=DATE(YEAR(LastDate)-5,MONTH(LastDate),DAY(LastDate))),Calendar[[#This Row],[CalendarYearMonth]],"")</f>
        <v>2019-08</v>
      </c>
    </row>
    <row r="245" spans="1:16" ht="15" x14ac:dyDescent="0.25">
      <c r="A245" s="5" t="str">
        <f t="shared" si="55"/>
        <v>20190901</v>
      </c>
      <c r="B245" s="7">
        <f t="shared" si="59"/>
        <v>43709</v>
      </c>
      <c r="C245" s="5">
        <f t="shared" si="45"/>
        <v>1</v>
      </c>
      <c r="D245" s="5" t="str">
        <f t="shared" si="46"/>
        <v>Sunday</v>
      </c>
      <c r="E245" s="5">
        <f t="shared" si="47"/>
        <v>1</v>
      </c>
      <c r="F245" s="8">
        <f t="shared" si="48"/>
        <v>244</v>
      </c>
      <c r="G245" s="5" t="str">
        <f t="shared" si="56"/>
        <v>Weekday</v>
      </c>
      <c r="H245" s="5">
        <f t="shared" si="49"/>
        <v>36</v>
      </c>
      <c r="I245" s="5" t="str">
        <f t="shared" si="50"/>
        <v>September</v>
      </c>
      <c r="J245" s="5">
        <f t="shared" si="51"/>
        <v>9</v>
      </c>
      <c r="K245" s="7" t="str">
        <f t="shared" si="52"/>
        <v>N</v>
      </c>
      <c r="L245" s="5">
        <f t="shared" si="57"/>
        <v>3</v>
      </c>
      <c r="M245" s="5">
        <f t="shared" si="53"/>
        <v>2019</v>
      </c>
      <c r="N245" s="5" t="str">
        <f t="shared" si="54"/>
        <v>2019-09</v>
      </c>
      <c r="O245" s="5" t="str">
        <f t="shared" si="58"/>
        <v>2019Q3</v>
      </c>
      <c r="P245" s="5" t="str">
        <f>IF(AND(Calendar[[#This Row],[TransDate]]&lt;=LastDate,Calendar[[#This Row],[TransDate]]&gt;=DATE(YEAR(LastDate)-5,MONTH(LastDate),DAY(LastDate))),Calendar[[#This Row],[CalendarYearMonth]],"")</f>
        <v>2019-09</v>
      </c>
    </row>
    <row r="246" spans="1:16" ht="15" x14ac:dyDescent="0.25">
      <c r="A246" s="5" t="str">
        <f t="shared" si="55"/>
        <v>20190902</v>
      </c>
      <c r="B246" s="7">
        <f t="shared" si="59"/>
        <v>43710</v>
      </c>
      <c r="C246" s="5">
        <f t="shared" si="45"/>
        <v>2</v>
      </c>
      <c r="D246" s="5" t="str">
        <f t="shared" si="46"/>
        <v>Monday</v>
      </c>
      <c r="E246" s="5">
        <f t="shared" si="47"/>
        <v>2</v>
      </c>
      <c r="F246" s="8">
        <f t="shared" si="48"/>
        <v>245</v>
      </c>
      <c r="G246" s="5" t="str">
        <f t="shared" si="56"/>
        <v>Weekday</v>
      </c>
      <c r="H246" s="5">
        <f t="shared" si="49"/>
        <v>36</v>
      </c>
      <c r="I246" s="5" t="str">
        <f t="shared" si="50"/>
        <v>September</v>
      </c>
      <c r="J246" s="5">
        <f t="shared" si="51"/>
        <v>9</v>
      </c>
      <c r="K246" s="7" t="str">
        <f t="shared" si="52"/>
        <v>N</v>
      </c>
      <c r="L246" s="5">
        <f t="shared" si="57"/>
        <v>3</v>
      </c>
      <c r="M246" s="5">
        <f t="shared" si="53"/>
        <v>2019</v>
      </c>
      <c r="N246" s="5" t="str">
        <f t="shared" si="54"/>
        <v>2019-09</v>
      </c>
      <c r="O246" s="5" t="str">
        <f t="shared" si="58"/>
        <v>2019Q3</v>
      </c>
      <c r="P246" s="5" t="str">
        <f>IF(AND(Calendar[[#This Row],[TransDate]]&lt;=LastDate,Calendar[[#This Row],[TransDate]]&gt;=DATE(YEAR(LastDate)-5,MONTH(LastDate),DAY(LastDate))),Calendar[[#This Row],[CalendarYearMonth]],"")</f>
        <v>2019-09</v>
      </c>
    </row>
    <row r="247" spans="1:16" ht="15" x14ac:dyDescent="0.25">
      <c r="A247" s="5" t="str">
        <f t="shared" si="55"/>
        <v>20190903</v>
      </c>
      <c r="B247" s="7">
        <f t="shared" si="59"/>
        <v>43711</v>
      </c>
      <c r="C247" s="5">
        <f t="shared" si="45"/>
        <v>3</v>
      </c>
      <c r="D247" s="5" t="str">
        <f t="shared" si="46"/>
        <v>Tuesday</v>
      </c>
      <c r="E247" s="5">
        <f t="shared" si="47"/>
        <v>3</v>
      </c>
      <c r="F247" s="8">
        <f t="shared" si="48"/>
        <v>246</v>
      </c>
      <c r="G247" s="5" t="str">
        <f t="shared" si="56"/>
        <v>Weekday</v>
      </c>
      <c r="H247" s="5">
        <f t="shared" si="49"/>
        <v>36</v>
      </c>
      <c r="I247" s="5" t="str">
        <f t="shared" si="50"/>
        <v>September</v>
      </c>
      <c r="J247" s="5">
        <f t="shared" si="51"/>
        <v>9</v>
      </c>
      <c r="K247" s="7" t="str">
        <f t="shared" si="52"/>
        <v>N</v>
      </c>
      <c r="L247" s="5">
        <f t="shared" si="57"/>
        <v>3</v>
      </c>
      <c r="M247" s="5">
        <f t="shared" si="53"/>
        <v>2019</v>
      </c>
      <c r="N247" s="5" t="str">
        <f t="shared" si="54"/>
        <v>2019-09</v>
      </c>
      <c r="O247" s="5" t="str">
        <f t="shared" si="58"/>
        <v>2019Q3</v>
      </c>
      <c r="P247" s="5" t="str">
        <f>IF(AND(Calendar[[#This Row],[TransDate]]&lt;=LastDate,Calendar[[#This Row],[TransDate]]&gt;=DATE(YEAR(LastDate)-5,MONTH(LastDate),DAY(LastDate))),Calendar[[#This Row],[CalendarYearMonth]],"")</f>
        <v>2019-09</v>
      </c>
    </row>
    <row r="248" spans="1:16" ht="15" x14ac:dyDescent="0.25">
      <c r="A248" s="5" t="str">
        <f t="shared" si="55"/>
        <v>20190904</v>
      </c>
      <c r="B248" s="7">
        <f t="shared" si="59"/>
        <v>43712</v>
      </c>
      <c r="C248" s="5">
        <f t="shared" si="45"/>
        <v>4</v>
      </c>
      <c r="D248" s="5" t="str">
        <f t="shared" si="46"/>
        <v>Wednesday</v>
      </c>
      <c r="E248" s="5">
        <f t="shared" si="47"/>
        <v>4</v>
      </c>
      <c r="F248" s="8">
        <f t="shared" si="48"/>
        <v>247</v>
      </c>
      <c r="G248" s="5" t="str">
        <f t="shared" si="56"/>
        <v>Weekday</v>
      </c>
      <c r="H248" s="5">
        <f t="shared" si="49"/>
        <v>36</v>
      </c>
      <c r="I248" s="5" t="str">
        <f t="shared" si="50"/>
        <v>September</v>
      </c>
      <c r="J248" s="5">
        <f t="shared" si="51"/>
        <v>9</v>
      </c>
      <c r="K248" s="7" t="str">
        <f t="shared" si="52"/>
        <v>N</v>
      </c>
      <c r="L248" s="5">
        <f t="shared" si="57"/>
        <v>3</v>
      </c>
      <c r="M248" s="5">
        <f t="shared" si="53"/>
        <v>2019</v>
      </c>
      <c r="N248" s="5" t="str">
        <f t="shared" si="54"/>
        <v>2019-09</v>
      </c>
      <c r="O248" s="5" t="str">
        <f t="shared" si="58"/>
        <v>2019Q3</v>
      </c>
      <c r="P248" s="5" t="str">
        <f>IF(AND(Calendar[[#This Row],[TransDate]]&lt;=LastDate,Calendar[[#This Row],[TransDate]]&gt;=DATE(YEAR(LastDate)-5,MONTH(LastDate),DAY(LastDate))),Calendar[[#This Row],[CalendarYearMonth]],"")</f>
        <v>2019-09</v>
      </c>
    </row>
    <row r="249" spans="1:16" ht="15" x14ac:dyDescent="0.25">
      <c r="A249" s="5" t="str">
        <f t="shared" si="55"/>
        <v>20190905</v>
      </c>
      <c r="B249" s="7">
        <f t="shared" si="59"/>
        <v>43713</v>
      </c>
      <c r="C249" s="5">
        <f t="shared" si="45"/>
        <v>5</v>
      </c>
      <c r="D249" s="5" t="str">
        <f t="shared" si="46"/>
        <v>Thursday</v>
      </c>
      <c r="E249" s="5">
        <f t="shared" si="47"/>
        <v>5</v>
      </c>
      <c r="F249" s="8">
        <f t="shared" si="48"/>
        <v>248</v>
      </c>
      <c r="G249" s="5" t="str">
        <f t="shared" si="56"/>
        <v>Weekday</v>
      </c>
      <c r="H249" s="5">
        <f t="shared" si="49"/>
        <v>36</v>
      </c>
      <c r="I249" s="5" t="str">
        <f t="shared" si="50"/>
        <v>September</v>
      </c>
      <c r="J249" s="5">
        <f t="shared" si="51"/>
        <v>9</v>
      </c>
      <c r="K249" s="7" t="str">
        <f t="shared" si="52"/>
        <v>N</v>
      </c>
      <c r="L249" s="5">
        <f t="shared" si="57"/>
        <v>3</v>
      </c>
      <c r="M249" s="5">
        <f t="shared" si="53"/>
        <v>2019</v>
      </c>
      <c r="N249" s="5" t="str">
        <f t="shared" si="54"/>
        <v>2019-09</v>
      </c>
      <c r="O249" s="5" t="str">
        <f t="shared" si="58"/>
        <v>2019Q3</v>
      </c>
      <c r="P249" s="5" t="str">
        <f>IF(AND(Calendar[[#This Row],[TransDate]]&lt;=LastDate,Calendar[[#This Row],[TransDate]]&gt;=DATE(YEAR(LastDate)-5,MONTH(LastDate),DAY(LastDate))),Calendar[[#This Row],[CalendarYearMonth]],"")</f>
        <v>2019-09</v>
      </c>
    </row>
    <row r="250" spans="1:16" ht="15" x14ac:dyDescent="0.25">
      <c r="A250" s="5" t="str">
        <f t="shared" si="55"/>
        <v>20190906</v>
      </c>
      <c r="B250" s="7">
        <f t="shared" si="59"/>
        <v>43714</v>
      </c>
      <c r="C250" s="5">
        <f t="shared" si="45"/>
        <v>6</v>
      </c>
      <c r="D250" s="5" t="str">
        <f t="shared" si="46"/>
        <v>Friday</v>
      </c>
      <c r="E250" s="5">
        <f t="shared" si="47"/>
        <v>6</v>
      </c>
      <c r="F250" s="8">
        <f t="shared" si="48"/>
        <v>249</v>
      </c>
      <c r="G250" s="5" t="str">
        <f t="shared" si="56"/>
        <v>Weekend</v>
      </c>
      <c r="H250" s="5">
        <f t="shared" si="49"/>
        <v>36</v>
      </c>
      <c r="I250" s="5" t="str">
        <f t="shared" si="50"/>
        <v>September</v>
      </c>
      <c r="J250" s="5">
        <f t="shared" si="51"/>
        <v>9</v>
      </c>
      <c r="K250" s="7" t="str">
        <f t="shared" si="52"/>
        <v>N</v>
      </c>
      <c r="L250" s="5">
        <f t="shared" si="57"/>
        <v>3</v>
      </c>
      <c r="M250" s="5">
        <f t="shared" si="53"/>
        <v>2019</v>
      </c>
      <c r="N250" s="5" t="str">
        <f t="shared" si="54"/>
        <v>2019-09</v>
      </c>
      <c r="O250" s="5" t="str">
        <f t="shared" si="58"/>
        <v>2019Q3</v>
      </c>
      <c r="P250" s="5" t="str">
        <f>IF(AND(Calendar[[#This Row],[TransDate]]&lt;=LastDate,Calendar[[#This Row],[TransDate]]&gt;=DATE(YEAR(LastDate)-5,MONTH(LastDate),DAY(LastDate))),Calendar[[#This Row],[CalendarYearMonth]],"")</f>
        <v>2019-09</v>
      </c>
    </row>
    <row r="251" spans="1:16" ht="15" x14ac:dyDescent="0.25">
      <c r="A251" s="5" t="str">
        <f t="shared" si="55"/>
        <v>20190907</v>
      </c>
      <c r="B251" s="7">
        <f t="shared" si="59"/>
        <v>43715</v>
      </c>
      <c r="C251" s="5">
        <f t="shared" si="45"/>
        <v>7</v>
      </c>
      <c r="D251" s="5" t="str">
        <f t="shared" si="46"/>
        <v>Saturday</v>
      </c>
      <c r="E251" s="5">
        <f t="shared" si="47"/>
        <v>7</v>
      </c>
      <c r="F251" s="8">
        <f t="shared" si="48"/>
        <v>250</v>
      </c>
      <c r="G251" s="5" t="str">
        <f t="shared" si="56"/>
        <v>Weekend</v>
      </c>
      <c r="H251" s="5">
        <f t="shared" si="49"/>
        <v>36</v>
      </c>
      <c r="I251" s="5" t="str">
        <f t="shared" si="50"/>
        <v>September</v>
      </c>
      <c r="J251" s="5">
        <f t="shared" si="51"/>
        <v>9</v>
      </c>
      <c r="K251" s="7" t="str">
        <f t="shared" si="52"/>
        <v>N</v>
      </c>
      <c r="L251" s="5">
        <f t="shared" si="57"/>
        <v>3</v>
      </c>
      <c r="M251" s="5">
        <f t="shared" si="53"/>
        <v>2019</v>
      </c>
      <c r="N251" s="5" t="str">
        <f t="shared" si="54"/>
        <v>2019-09</v>
      </c>
      <c r="O251" s="5" t="str">
        <f t="shared" si="58"/>
        <v>2019Q3</v>
      </c>
      <c r="P251" s="5" t="str">
        <f>IF(AND(Calendar[[#This Row],[TransDate]]&lt;=LastDate,Calendar[[#This Row],[TransDate]]&gt;=DATE(YEAR(LastDate)-5,MONTH(LastDate),DAY(LastDate))),Calendar[[#This Row],[CalendarYearMonth]],"")</f>
        <v>2019-09</v>
      </c>
    </row>
    <row r="252" spans="1:16" ht="15" x14ac:dyDescent="0.25">
      <c r="A252" s="5" t="str">
        <f t="shared" si="55"/>
        <v>20190908</v>
      </c>
      <c r="B252" s="7">
        <f t="shared" si="59"/>
        <v>43716</v>
      </c>
      <c r="C252" s="5">
        <f t="shared" si="45"/>
        <v>1</v>
      </c>
      <c r="D252" s="5" t="str">
        <f t="shared" si="46"/>
        <v>Sunday</v>
      </c>
      <c r="E252" s="5">
        <f t="shared" si="47"/>
        <v>8</v>
      </c>
      <c r="F252" s="8">
        <f t="shared" si="48"/>
        <v>251</v>
      </c>
      <c r="G252" s="5" t="str">
        <f t="shared" si="56"/>
        <v>Weekday</v>
      </c>
      <c r="H252" s="5">
        <f t="shared" si="49"/>
        <v>37</v>
      </c>
      <c r="I252" s="5" t="str">
        <f t="shared" si="50"/>
        <v>September</v>
      </c>
      <c r="J252" s="5">
        <f t="shared" si="51"/>
        <v>9</v>
      </c>
      <c r="K252" s="7" t="str">
        <f t="shared" si="52"/>
        <v>N</v>
      </c>
      <c r="L252" s="5">
        <f t="shared" si="57"/>
        <v>3</v>
      </c>
      <c r="M252" s="5">
        <f t="shared" si="53"/>
        <v>2019</v>
      </c>
      <c r="N252" s="5" t="str">
        <f t="shared" si="54"/>
        <v>2019-09</v>
      </c>
      <c r="O252" s="5" t="str">
        <f t="shared" si="58"/>
        <v>2019Q3</v>
      </c>
      <c r="P252" s="5" t="str">
        <f>IF(AND(Calendar[[#This Row],[TransDate]]&lt;=LastDate,Calendar[[#This Row],[TransDate]]&gt;=DATE(YEAR(LastDate)-5,MONTH(LastDate),DAY(LastDate))),Calendar[[#This Row],[CalendarYearMonth]],"")</f>
        <v>2019-09</v>
      </c>
    </row>
    <row r="253" spans="1:16" ht="15" x14ac:dyDescent="0.25">
      <c r="A253" s="5" t="str">
        <f t="shared" si="55"/>
        <v>20190909</v>
      </c>
      <c r="B253" s="7">
        <f t="shared" si="59"/>
        <v>43717</v>
      </c>
      <c r="C253" s="5">
        <f t="shared" si="45"/>
        <v>2</v>
      </c>
      <c r="D253" s="5" t="str">
        <f t="shared" si="46"/>
        <v>Monday</v>
      </c>
      <c r="E253" s="5">
        <f t="shared" si="47"/>
        <v>9</v>
      </c>
      <c r="F253" s="8">
        <f t="shared" si="48"/>
        <v>252</v>
      </c>
      <c r="G253" s="5" t="str">
        <f t="shared" si="56"/>
        <v>Weekday</v>
      </c>
      <c r="H253" s="5">
        <f t="shared" si="49"/>
        <v>37</v>
      </c>
      <c r="I253" s="5" t="str">
        <f t="shared" si="50"/>
        <v>September</v>
      </c>
      <c r="J253" s="5">
        <f t="shared" si="51"/>
        <v>9</v>
      </c>
      <c r="K253" s="7" t="str">
        <f t="shared" si="52"/>
        <v>N</v>
      </c>
      <c r="L253" s="5">
        <f t="shared" si="57"/>
        <v>3</v>
      </c>
      <c r="M253" s="5">
        <f t="shared" si="53"/>
        <v>2019</v>
      </c>
      <c r="N253" s="5" t="str">
        <f t="shared" si="54"/>
        <v>2019-09</v>
      </c>
      <c r="O253" s="5" t="str">
        <f t="shared" si="58"/>
        <v>2019Q3</v>
      </c>
      <c r="P253" s="5" t="str">
        <f>IF(AND(Calendar[[#This Row],[TransDate]]&lt;=LastDate,Calendar[[#This Row],[TransDate]]&gt;=DATE(YEAR(LastDate)-5,MONTH(LastDate),DAY(LastDate))),Calendar[[#This Row],[CalendarYearMonth]],"")</f>
        <v>2019-09</v>
      </c>
    </row>
    <row r="254" spans="1:16" ht="15" x14ac:dyDescent="0.25">
      <c r="A254" s="5" t="str">
        <f t="shared" si="55"/>
        <v>20190910</v>
      </c>
      <c r="B254" s="7">
        <f t="shared" si="59"/>
        <v>43718</v>
      </c>
      <c r="C254" s="5">
        <f t="shared" si="45"/>
        <v>3</v>
      </c>
      <c r="D254" s="5" t="str">
        <f t="shared" si="46"/>
        <v>Tuesday</v>
      </c>
      <c r="E254" s="5">
        <f t="shared" si="47"/>
        <v>10</v>
      </c>
      <c r="F254" s="8">
        <f t="shared" si="48"/>
        <v>253</v>
      </c>
      <c r="G254" s="5" t="str">
        <f t="shared" si="56"/>
        <v>Weekday</v>
      </c>
      <c r="H254" s="5">
        <f t="shared" si="49"/>
        <v>37</v>
      </c>
      <c r="I254" s="5" t="str">
        <f t="shared" si="50"/>
        <v>September</v>
      </c>
      <c r="J254" s="5">
        <f t="shared" si="51"/>
        <v>9</v>
      </c>
      <c r="K254" s="7" t="str">
        <f t="shared" si="52"/>
        <v>N</v>
      </c>
      <c r="L254" s="5">
        <f t="shared" si="57"/>
        <v>3</v>
      </c>
      <c r="M254" s="5">
        <f t="shared" si="53"/>
        <v>2019</v>
      </c>
      <c r="N254" s="5" t="str">
        <f t="shared" si="54"/>
        <v>2019-09</v>
      </c>
      <c r="O254" s="5" t="str">
        <f t="shared" si="58"/>
        <v>2019Q3</v>
      </c>
      <c r="P254" s="5" t="str">
        <f>IF(AND(Calendar[[#This Row],[TransDate]]&lt;=LastDate,Calendar[[#This Row],[TransDate]]&gt;=DATE(YEAR(LastDate)-5,MONTH(LastDate),DAY(LastDate))),Calendar[[#This Row],[CalendarYearMonth]],"")</f>
        <v>2019-09</v>
      </c>
    </row>
    <row r="255" spans="1:16" ht="15" x14ac:dyDescent="0.25">
      <c r="A255" s="5" t="str">
        <f t="shared" si="55"/>
        <v>20190911</v>
      </c>
      <c r="B255" s="7">
        <f t="shared" si="59"/>
        <v>43719</v>
      </c>
      <c r="C255" s="5">
        <f t="shared" si="45"/>
        <v>4</v>
      </c>
      <c r="D255" s="5" t="str">
        <f t="shared" si="46"/>
        <v>Wednesday</v>
      </c>
      <c r="E255" s="5">
        <f t="shared" si="47"/>
        <v>11</v>
      </c>
      <c r="F255" s="8">
        <f t="shared" si="48"/>
        <v>254</v>
      </c>
      <c r="G255" s="5" t="str">
        <f t="shared" si="56"/>
        <v>Weekday</v>
      </c>
      <c r="H255" s="5">
        <f t="shared" si="49"/>
        <v>37</v>
      </c>
      <c r="I255" s="5" t="str">
        <f t="shared" si="50"/>
        <v>September</v>
      </c>
      <c r="J255" s="5">
        <f t="shared" si="51"/>
        <v>9</v>
      </c>
      <c r="K255" s="7" t="str">
        <f t="shared" si="52"/>
        <v>N</v>
      </c>
      <c r="L255" s="5">
        <f t="shared" si="57"/>
        <v>3</v>
      </c>
      <c r="M255" s="5">
        <f t="shared" si="53"/>
        <v>2019</v>
      </c>
      <c r="N255" s="5" t="str">
        <f t="shared" si="54"/>
        <v>2019-09</v>
      </c>
      <c r="O255" s="5" t="str">
        <f t="shared" si="58"/>
        <v>2019Q3</v>
      </c>
      <c r="P255" s="5" t="str">
        <f>IF(AND(Calendar[[#This Row],[TransDate]]&lt;=LastDate,Calendar[[#This Row],[TransDate]]&gt;=DATE(YEAR(LastDate)-5,MONTH(LastDate),DAY(LastDate))),Calendar[[#This Row],[CalendarYearMonth]],"")</f>
        <v>2019-09</v>
      </c>
    </row>
    <row r="256" spans="1:16" ht="15" x14ac:dyDescent="0.25">
      <c r="A256" s="5" t="str">
        <f t="shared" si="55"/>
        <v>20190912</v>
      </c>
      <c r="B256" s="7">
        <f t="shared" si="59"/>
        <v>43720</v>
      </c>
      <c r="C256" s="5">
        <f t="shared" si="45"/>
        <v>5</v>
      </c>
      <c r="D256" s="5" t="str">
        <f t="shared" si="46"/>
        <v>Thursday</v>
      </c>
      <c r="E256" s="5">
        <f t="shared" si="47"/>
        <v>12</v>
      </c>
      <c r="F256" s="8">
        <f t="shared" si="48"/>
        <v>255</v>
      </c>
      <c r="G256" s="5" t="str">
        <f t="shared" si="56"/>
        <v>Weekday</v>
      </c>
      <c r="H256" s="5">
        <f t="shared" si="49"/>
        <v>37</v>
      </c>
      <c r="I256" s="5" t="str">
        <f t="shared" si="50"/>
        <v>September</v>
      </c>
      <c r="J256" s="5">
        <f t="shared" si="51"/>
        <v>9</v>
      </c>
      <c r="K256" s="7" t="str">
        <f t="shared" si="52"/>
        <v>N</v>
      </c>
      <c r="L256" s="5">
        <f t="shared" si="57"/>
        <v>3</v>
      </c>
      <c r="M256" s="5">
        <f t="shared" si="53"/>
        <v>2019</v>
      </c>
      <c r="N256" s="5" t="str">
        <f t="shared" si="54"/>
        <v>2019-09</v>
      </c>
      <c r="O256" s="5" t="str">
        <f t="shared" si="58"/>
        <v>2019Q3</v>
      </c>
      <c r="P256" s="5" t="str">
        <f>IF(AND(Calendar[[#This Row],[TransDate]]&lt;=LastDate,Calendar[[#This Row],[TransDate]]&gt;=DATE(YEAR(LastDate)-5,MONTH(LastDate),DAY(LastDate))),Calendar[[#This Row],[CalendarYearMonth]],"")</f>
        <v>2019-09</v>
      </c>
    </row>
    <row r="257" spans="1:16" ht="15" x14ac:dyDescent="0.25">
      <c r="A257" s="5" t="str">
        <f t="shared" si="55"/>
        <v>20190913</v>
      </c>
      <c r="B257" s="7">
        <f t="shared" si="59"/>
        <v>43721</v>
      </c>
      <c r="C257" s="5">
        <f t="shared" si="45"/>
        <v>6</v>
      </c>
      <c r="D257" s="5" t="str">
        <f t="shared" si="46"/>
        <v>Friday</v>
      </c>
      <c r="E257" s="5">
        <f t="shared" si="47"/>
        <v>13</v>
      </c>
      <c r="F257" s="8">
        <f t="shared" si="48"/>
        <v>256</v>
      </c>
      <c r="G257" s="5" t="str">
        <f t="shared" si="56"/>
        <v>Weekend</v>
      </c>
      <c r="H257" s="5">
        <f t="shared" si="49"/>
        <v>37</v>
      </c>
      <c r="I257" s="5" t="str">
        <f t="shared" si="50"/>
        <v>September</v>
      </c>
      <c r="J257" s="5">
        <f t="shared" si="51"/>
        <v>9</v>
      </c>
      <c r="K257" s="7" t="str">
        <f t="shared" si="52"/>
        <v>N</v>
      </c>
      <c r="L257" s="5">
        <f t="shared" si="57"/>
        <v>3</v>
      </c>
      <c r="M257" s="5">
        <f t="shared" si="53"/>
        <v>2019</v>
      </c>
      <c r="N257" s="5" t="str">
        <f t="shared" si="54"/>
        <v>2019-09</v>
      </c>
      <c r="O257" s="5" t="str">
        <f t="shared" si="58"/>
        <v>2019Q3</v>
      </c>
      <c r="P257" s="5" t="str">
        <f>IF(AND(Calendar[[#This Row],[TransDate]]&lt;=LastDate,Calendar[[#This Row],[TransDate]]&gt;=DATE(YEAR(LastDate)-5,MONTH(LastDate),DAY(LastDate))),Calendar[[#This Row],[CalendarYearMonth]],"")</f>
        <v>2019-09</v>
      </c>
    </row>
    <row r="258" spans="1:16" ht="15" x14ac:dyDescent="0.25">
      <c r="A258" s="5" t="str">
        <f t="shared" si="55"/>
        <v>20190914</v>
      </c>
      <c r="B258" s="7">
        <f t="shared" si="59"/>
        <v>43722</v>
      </c>
      <c r="C258" s="5">
        <f t="shared" ref="C258:C321" si="60">WEEKDAY(B258)</f>
        <v>7</v>
      </c>
      <c r="D258" s="5" t="str">
        <f t="shared" ref="D258:D321" si="61">TEXT(B258, "dddd")</f>
        <v>Saturday</v>
      </c>
      <c r="E258" s="5">
        <f t="shared" ref="E258:E321" si="62">DAY(B258)</f>
        <v>14</v>
      </c>
      <c r="F258" s="8">
        <f t="shared" ref="F258:F321" si="63">B258-DATEVALUE("1/1/"&amp;YEAR(B258))+1</f>
        <v>257</v>
      </c>
      <c r="G258" s="5" t="str">
        <f t="shared" si="56"/>
        <v>Weekend</v>
      </c>
      <c r="H258" s="5">
        <f t="shared" ref="H258:H321" si="64">WEEKNUM(B258,1)</f>
        <v>37</v>
      </c>
      <c r="I258" s="5" t="str">
        <f t="shared" ref="I258:I321" si="65">TEXT(B258,"Mmmm")</f>
        <v>September</v>
      </c>
      <c r="J258" s="5">
        <f t="shared" ref="J258:J321" si="66">MONTH(B258)</f>
        <v>9</v>
      </c>
      <c r="K258" s="7" t="str">
        <f t="shared" ref="K258:K321" si="67">IF(B258=EOMONTH(B258,0),"Y","N")</f>
        <v>N</v>
      </c>
      <c r="L258" s="5">
        <f t="shared" si="57"/>
        <v>3</v>
      </c>
      <c r="M258" s="5">
        <f t="shared" ref="M258:M321" si="68">YEAR(B258)</f>
        <v>2019</v>
      </c>
      <c r="N258" s="5" t="str">
        <f t="shared" ref="N258:N321" si="69">M258&amp;"-"&amp;IF(J258&lt;10,"0","")&amp;J258</f>
        <v>2019-09</v>
      </c>
      <c r="O258" s="5" t="str">
        <f t="shared" si="58"/>
        <v>2019Q3</v>
      </c>
      <c r="P258" s="5" t="str">
        <f>IF(AND(Calendar[[#This Row],[TransDate]]&lt;=LastDate,Calendar[[#This Row],[TransDate]]&gt;=DATE(YEAR(LastDate)-5,MONTH(LastDate),DAY(LastDate))),Calendar[[#This Row],[CalendarYearMonth]],"")</f>
        <v>2019-09</v>
      </c>
    </row>
    <row r="259" spans="1:16" ht="15" x14ac:dyDescent="0.25">
      <c r="A259" s="5" t="str">
        <f t="shared" ref="A259:A322" si="70">TEXT(B259,"yyyymmdd")</f>
        <v>20190915</v>
      </c>
      <c r="B259" s="7">
        <f t="shared" si="59"/>
        <v>43723</v>
      </c>
      <c r="C259" s="5">
        <f t="shared" si="60"/>
        <v>1</v>
      </c>
      <c r="D259" s="5" t="str">
        <f t="shared" si="61"/>
        <v>Sunday</v>
      </c>
      <c r="E259" s="5">
        <f t="shared" si="62"/>
        <v>15</v>
      </c>
      <c r="F259" s="8">
        <f t="shared" si="63"/>
        <v>258</v>
      </c>
      <c r="G259" s="5" t="str">
        <f t="shared" ref="G259:G322" si="71">IF(C259&lt;6,"Weekday","Weekend")</f>
        <v>Weekday</v>
      </c>
      <c r="H259" s="5">
        <f t="shared" si="64"/>
        <v>38</v>
      </c>
      <c r="I259" s="5" t="str">
        <f t="shared" si="65"/>
        <v>September</v>
      </c>
      <c r="J259" s="5">
        <f t="shared" si="66"/>
        <v>9</v>
      </c>
      <c r="K259" s="7" t="str">
        <f t="shared" si="67"/>
        <v>N</v>
      </c>
      <c r="L259" s="5">
        <f t="shared" ref="L259:L322" si="72">IF(J259&lt;4,1,IF(J259&lt;7,2,IF(J259&lt;10,3,4)))</f>
        <v>3</v>
      </c>
      <c r="M259" s="5">
        <f t="shared" si="68"/>
        <v>2019</v>
      </c>
      <c r="N259" s="5" t="str">
        <f t="shared" si="69"/>
        <v>2019-09</v>
      </c>
      <c r="O259" s="5" t="str">
        <f t="shared" ref="O259:O322" si="73">M259&amp;"Q"&amp;L259</f>
        <v>2019Q3</v>
      </c>
      <c r="P259" s="5" t="str">
        <f>IF(AND(Calendar[[#This Row],[TransDate]]&lt;=LastDate,Calendar[[#This Row],[TransDate]]&gt;=DATE(YEAR(LastDate)-5,MONTH(LastDate),DAY(LastDate))),Calendar[[#This Row],[CalendarYearMonth]],"")</f>
        <v>2019-09</v>
      </c>
    </row>
    <row r="260" spans="1:16" ht="15" x14ac:dyDescent="0.25">
      <c r="A260" s="5" t="str">
        <f t="shared" si="70"/>
        <v>20190916</v>
      </c>
      <c r="B260" s="7">
        <f t="shared" ref="B260:B323" si="74">B259+1</f>
        <v>43724</v>
      </c>
      <c r="C260" s="5">
        <f t="shared" si="60"/>
        <v>2</v>
      </c>
      <c r="D260" s="5" t="str">
        <f t="shared" si="61"/>
        <v>Monday</v>
      </c>
      <c r="E260" s="5">
        <f t="shared" si="62"/>
        <v>16</v>
      </c>
      <c r="F260" s="8">
        <f t="shared" si="63"/>
        <v>259</v>
      </c>
      <c r="G260" s="5" t="str">
        <f t="shared" si="71"/>
        <v>Weekday</v>
      </c>
      <c r="H260" s="5">
        <f t="shared" si="64"/>
        <v>38</v>
      </c>
      <c r="I260" s="5" t="str">
        <f t="shared" si="65"/>
        <v>September</v>
      </c>
      <c r="J260" s="5">
        <f t="shared" si="66"/>
        <v>9</v>
      </c>
      <c r="K260" s="7" t="str">
        <f t="shared" si="67"/>
        <v>N</v>
      </c>
      <c r="L260" s="5">
        <f t="shared" si="72"/>
        <v>3</v>
      </c>
      <c r="M260" s="5">
        <f t="shared" si="68"/>
        <v>2019</v>
      </c>
      <c r="N260" s="5" t="str">
        <f t="shared" si="69"/>
        <v>2019-09</v>
      </c>
      <c r="O260" s="5" t="str">
        <f t="shared" si="73"/>
        <v>2019Q3</v>
      </c>
      <c r="P260" s="5" t="str">
        <f>IF(AND(Calendar[[#This Row],[TransDate]]&lt;=LastDate,Calendar[[#This Row],[TransDate]]&gt;=DATE(YEAR(LastDate)-5,MONTH(LastDate),DAY(LastDate))),Calendar[[#This Row],[CalendarYearMonth]],"")</f>
        <v>2019-09</v>
      </c>
    </row>
    <row r="261" spans="1:16" ht="15" x14ac:dyDescent="0.25">
      <c r="A261" s="5" t="str">
        <f t="shared" si="70"/>
        <v>20190917</v>
      </c>
      <c r="B261" s="7">
        <f t="shared" si="74"/>
        <v>43725</v>
      </c>
      <c r="C261" s="5">
        <f t="shared" si="60"/>
        <v>3</v>
      </c>
      <c r="D261" s="5" t="str">
        <f t="shared" si="61"/>
        <v>Tuesday</v>
      </c>
      <c r="E261" s="5">
        <f t="shared" si="62"/>
        <v>17</v>
      </c>
      <c r="F261" s="8">
        <f t="shared" si="63"/>
        <v>260</v>
      </c>
      <c r="G261" s="5" t="str">
        <f t="shared" si="71"/>
        <v>Weekday</v>
      </c>
      <c r="H261" s="5">
        <f t="shared" si="64"/>
        <v>38</v>
      </c>
      <c r="I261" s="5" t="str">
        <f t="shared" si="65"/>
        <v>September</v>
      </c>
      <c r="J261" s="5">
        <f t="shared" si="66"/>
        <v>9</v>
      </c>
      <c r="K261" s="7" t="str">
        <f t="shared" si="67"/>
        <v>N</v>
      </c>
      <c r="L261" s="5">
        <f t="shared" si="72"/>
        <v>3</v>
      </c>
      <c r="M261" s="5">
        <f t="shared" si="68"/>
        <v>2019</v>
      </c>
      <c r="N261" s="5" t="str">
        <f t="shared" si="69"/>
        <v>2019-09</v>
      </c>
      <c r="O261" s="5" t="str">
        <f t="shared" si="73"/>
        <v>2019Q3</v>
      </c>
      <c r="P261" s="5" t="str">
        <f>IF(AND(Calendar[[#This Row],[TransDate]]&lt;=LastDate,Calendar[[#This Row],[TransDate]]&gt;=DATE(YEAR(LastDate)-5,MONTH(LastDate),DAY(LastDate))),Calendar[[#This Row],[CalendarYearMonth]],"")</f>
        <v>2019-09</v>
      </c>
    </row>
    <row r="262" spans="1:16" ht="15" x14ac:dyDescent="0.25">
      <c r="A262" s="5" t="str">
        <f t="shared" si="70"/>
        <v>20190918</v>
      </c>
      <c r="B262" s="7">
        <f t="shared" si="74"/>
        <v>43726</v>
      </c>
      <c r="C262" s="5">
        <f t="shared" si="60"/>
        <v>4</v>
      </c>
      <c r="D262" s="5" t="str">
        <f t="shared" si="61"/>
        <v>Wednesday</v>
      </c>
      <c r="E262" s="5">
        <f t="shared" si="62"/>
        <v>18</v>
      </c>
      <c r="F262" s="8">
        <f t="shared" si="63"/>
        <v>261</v>
      </c>
      <c r="G262" s="5" t="str">
        <f t="shared" si="71"/>
        <v>Weekday</v>
      </c>
      <c r="H262" s="5">
        <f t="shared" si="64"/>
        <v>38</v>
      </c>
      <c r="I262" s="5" t="str">
        <f t="shared" si="65"/>
        <v>September</v>
      </c>
      <c r="J262" s="5">
        <f t="shared" si="66"/>
        <v>9</v>
      </c>
      <c r="K262" s="7" t="str">
        <f t="shared" si="67"/>
        <v>N</v>
      </c>
      <c r="L262" s="5">
        <f t="shared" si="72"/>
        <v>3</v>
      </c>
      <c r="M262" s="5">
        <f t="shared" si="68"/>
        <v>2019</v>
      </c>
      <c r="N262" s="5" t="str">
        <f t="shared" si="69"/>
        <v>2019-09</v>
      </c>
      <c r="O262" s="5" t="str">
        <f t="shared" si="73"/>
        <v>2019Q3</v>
      </c>
      <c r="P262" s="5" t="str">
        <f>IF(AND(Calendar[[#This Row],[TransDate]]&lt;=LastDate,Calendar[[#This Row],[TransDate]]&gt;=DATE(YEAR(LastDate)-5,MONTH(LastDate),DAY(LastDate))),Calendar[[#This Row],[CalendarYearMonth]],"")</f>
        <v>2019-09</v>
      </c>
    </row>
    <row r="263" spans="1:16" ht="15" x14ac:dyDescent="0.25">
      <c r="A263" s="5" t="str">
        <f t="shared" si="70"/>
        <v>20190919</v>
      </c>
      <c r="B263" s="7">
        <f t="shared" si="74"/>
        <v>43727</v>
      </c>
      <c r="C263" s="5">
        <f t="shared" si="60"/>
        <v>5</v>
      </c>
      <c r="D263" s="5" t="str">
        <f t="shared" si="61"/>
        <v>Thursday</v>
      </c>
      <c r="E263" s="5">
        <f t="shared" si="62"/>
        <v>19</v>
      </c>
      <c r="F263" s="8">
        <f t="shared" si="63"/>
        <v>262</v>
      </c>
      <c r="G263" s="5" t="str">
        <f t="shared" si="71"/>
        <v>Weekday</v>
      </c>
      <c r="H263" s="5">
        <f t="shared" si="64"/>
        <v>38</v>
      </c>
      <c r="I263" s="5" t="str">
        <f t="shared" si="65"/>
        <v>September</v>
      </c>
      <c r="J263" s="5">
        <f t="shared" si="66"/>
        <v>9</v>
      </c>
      <c r="K263" s="7" t="str">
        <f t="shared" si="67"/>
        <v>N</v>
      </c>
      <c r="L263" s="5">
        <f t="shared" si="72"/>
        <v>3</v>
      </c>
      <c r="M263" s="5">
        <f t="shared" si="68"/>
        <v>2019</v>
      </c>
      <c r="N263" s="5" t="str">
        <f t="shared" si="69"/>
        <v>2019-09</v>
      </c>
      <c r="O263" s="5" t="str">
        <f t="shared" si="73"/>
        <v>2019Q3</v>
      </c>
      <c r="P263" s="5" t="str">
        <f>IF(AND(Calendar[[#This Row],[TransDate]]&lt;=LastDate,Calendar[[#This Row],[TransDate]]&gt;=DATE(YEAR(LastDate)-5,MONTH(LastDate),DAY(LastDate))),Calendar[[#This Row],[CalendarYearMonth]],"")</f>
        <v>2019-09</v>
      </c>
    </row>
    <row r="264" spans="1:16" ht="15" x14ac:dyDescent="0.25">
      <c r="A264" s="5" t="str">
        <f t="shared" si="70"/>
        <v>20190920</v>
      </c>
      <c r="B264" s="7">
        <f t="shared" si="74"/>
        <v>43728</v>
      </c>
      <c r="C264" s="5">
        <f t="shared" si="60"/>
        <v>6</v>
      </c>
      <c r="D264" s="5" t="str">
        <f t="shared" si="61"/>
        <v>Friday</v>
      </c>
      <c r="E264" s="5">
        <f t="shared" si="62"/>
        <v>20</v>
      </c>
      <c r="F264" s="8">
        <f t="shared" si="63"/>
        <v>263</v>
      </c>
      <c r="G264" s="5" t="str">
        <f t="shared" si="71"/>
        <v>Weekend</v>
      </c>
      <c r="H264" s="5">
        <f t="shared" si="64"/>
        <v>38</v>
      </c>
      <c r="I264" s="5" t="str">
        <f t="shared" si="65"/>
        <v>September</v>
      </c>
      <c r="J264" s="5">
        <f t="shared" si="66"/>
        <v>9</v>
      </c>
      <c r="K264" s="7" t="str">
        <f t="shared" si="67"/>
        <v>N</v>
      </c>
      <c r="L264" s="5">
        <f t="shared" si="72"/>
        <v>3</v>
      </c>
      <c r="M264" s="5">
        <f t="shared" si="68"/>
        <v>2019</v>
      </c>
      <c r="N264" s="5" t="str">
        <f t="shared" si="69"/>
        <v>2019-09</v>
      </c>
      <c r="O264" s="5" t="str">
        <f t="shared" si="73"/>
        <v>2019Q3</v>
      </c>
      <c r="P264" s="5" t="str">
        <f>IF(AND(Calendar[[#This Row],[TransDate]]&lt;=LastDate,Calendar[[#This Row],[TransDate]]&gt;=DATE(YEAR(LastDate)-5,MONTH(LastDate),DAY(LastDate))),Calendar[[#This Row],[CalendarYearMonth]],"")</f>
        <v>2019-09</v>
      </c>
    </row>
    <row r="265" spans="1:16" ht="15" x14ac:dyDescent="0.25">
      <c r="A265" s="5" t="str">
        <f t="shared" si="70"/>
        <v>20190921</v>
      </c>
      <c r="B265" s="7">
        <f t="shared" si="74"/>
        <v>43729</v>
      </c>
      <c r="C265" s="5">
        <f t="shared" si="60"/>
        <v>7</v>
      </c>
      <c r="D265" s="5" t="str">
        <f t="shared" si="61"/>
        <v>Saturday</v>
      </c>
      <c r="E265" s="5">
        <f t="shared" si="62"/>
        <v>21</v>
      </c>
      <c r="F265" s="8">
        <f t="shared" si="63"/>
        <v>264</v>
      </c>
      <c r="G265" s="5" t="str">
        <f t="shared" si="71"/>
        <v>Weekend</v>
      </c>
      <c r="H265" s="5">
        <f t="shared" si="64"/>
        <v>38</v>
      </c>
      <c r="I265" s="5" t="str">
        <f t="shared" si="65"/>
        <v>September</v>
      </c>
      <c r="J265" s="5">
        <f t="shared" si="66"/>
        <v>9</v>
      </c>
      <c r="K265" s="7" t="str">
        <f t="shared" si="67"/>
        <v>N</v>
      </c>
      <c r="L265" s="5">
        <f t="shared" si="72"/>
        <v>3</v>
      </c>
      <c r="M265" s="5">
        <f t="shared" si="68"/>
        <v>2019</v>
      </c>
      <c r="N265" s="5" t="str">
        <f t="shared" si="69"/>
        <v>2019-09</v>
      </c>
      <c r="O265" s="5" t="str">
        <f t="shared" si="73"/>
        <v>2019Q3</v>
      </c>
      <c r="P265" s="5" t="str">
        <f>IF(AND(Calendar[[#This Row],[TransDate]]&lt;=LastDate,Calendar[[#This Row],[TransDate]]&gt;=DATE(YEAR(LastDate)-5,MONTH(LastDate),DAY(LastDate))),Calendar[[#This Row],[CalendarYearMonth]],"")</f>
        <v>2019-09</v>
      </c>
    </row>
    <row r="266" spans="1:16" ht="15" x14ac:dyDescent="0.25">
      <c r="A266" s="5" t="str">
        <f t="shared" si="70"/>
        <v>20190922</v>
      </c>
      <c r="B266" s="7">
        <f t="shared" si="74"/>
        <v>43730</v>
      </c>
      <c r="C266" s="5">
        <f t="shared" si="60"/>
        <v>1</v>
      </c>
      <c r="D266" s="5" t="str">
        <f t="shared" si="61"/>
        <v>Sunday</v>
      </c>
      <c r="E266" s="5">
        <f t="shared" si="62"/>
        <v>22</v>
      </c>
      <c r="F266" s="8">
        <f t="shared" si="63"/>
        <v>265</v>
      </c>
      <c r="G266" s="5" t="str">
        <f t="shared" si="71"/>
        <v>Weekday</v>
      </c>
      <c r="H266" s="5">
        <f t="shared" si="64"/>
        <v>39</v>
      </c>
      <c r="I266" s="5" t="str">
        <f t="shared" si="65"/>
        <v>September</v>
      </c>
      <c r="J266" s="5">
        <f t="shared" si="66"/>
        <v>9</v>
      </c>
      <c r="K266" s="7" t="str">
        <f t="shared" si="67"/>
        <v>N</v>
      </c>
      <c r="L266" s="5">
        <f t="shared" si="72"/>
        <v>3</v>
      </c>
      <c r="M266" s="5">
        <f t="shared" si="68"/>
        <v>2019</v>
      </c>
      <c r="N266" s="5" t="str">
        <f t="shared" si="69"/>
        <v>2019-09</v>
      </c>
      <c r="O266" s="5" t="str">
        <f t="shared" si="73"/>
        <v>2019Q3</v>
      </c>
      <c r="P266" s="5" t="str">
        <f>IF(AND(Calendar[[#This Row],[TransDate]]&lt;=LastDate,Calendar[[#This Row],[TransDate]]&gt;=DATE(YEAR(LastDate)-5,MONTH(LastDate),DAY(LastDate))),Calendar[[#This Row],[CalendarYearMonth]],"")</f>
        <v>2019-09</v>
      </c>
    </row>
    <row r="267" spans="1:16" ht="15" x14ac:dyDescent="0.25">
      <c r="A267" s="5" t="str">
        <f t="shared" si="70"/>
        <v>20190923</v>
      </c>
      <c r="B267" s="7">
        <f t="shared" si="74"/>
        <v>43731</v>
      </c>
      <c r="C267" s="5">
        <f t="shared" si="60"/>
        <v>2</v>
      </c>
      <c r="D267" s="5" t="str">
        <f t="shared" si="61"/>
        <v>Monday</v>
      </c>
      <c r="E267" s="5">
        <f t="shared" si="62"/>
        <v>23</v>
      </c>
      <c r="F267" s="8">
        <f t="shared" si="63"/>
        <v>266</v>
      </c>
      <c r="G267" s="5" t="str">
        <f t="shared" si="71"/>
        <v>Weekday</v>
      </c>
      <c r="H267" s="5">
        <f t="shared" si="64"/>
        <v>39</v>
      </c>
      <c r="I267" s="5" t="str">
        <f t="shared" si="65"/>
        <v>September</v>
      </c>
      <c r="J267" s="5">
        <f t="shared" si="66"/>
        <v>9</v>
      </c>
      <c r="K267" s="7" t="str">
        <f t="shared" si="67"/>
        <v>N</v>
      </c>
      <c r="L267" s="5">
        <f t="shared" si="72"/>
        <v>3</v>
      </c>
      <c r="M267" s="5">
        <f t="shared" si="68"/>
        <v>2019</v>
      </c>
      <c r="N267" s="5" t="str">
        <f t="shared" si="69"/>
        <v>2019-09</v>
      </c>
      <c r="O267" s="5" t="str">
        <f t="shared" si="73"/>
        <v>2019Q3</v>
      </c>
      <c r="P267" s="5" t="str">
        <f>IF(AND(Calendar[[#This Row],[TransDate]]&lt;=LastDate,Calendar[[#This Row],[TransDate]]&gt;=DATE(YEAR(LastDate)-5,MONTH(LastDate),DAY(LastDate))),Calendar[[#This Row],[CalendarYearMonth]],"")</f>
        <v>2019-09</v>
      </c>
    </row>
    <row r="268" spans="1:16" ht="15" x14ac:dyDescent="0.25">
      <c r="A268" s="5" t="str">
        <f t="shared" si="70"/>
        <v>20190924</v>
      </c>
      <c r="B268" s="7">
        <f t="shared" si="74"/>
        <v>43732</v>
      </c>
      <c r="C268" s="5">
        <f t="shared" si="60"/>
        <v>3</v>
      </c>
      <c r="D268" s="5" t="str">
        <f t="shared" si="61"/>
        <v>Tuesday</v>
      </c>
      <c r="E268" s="5">
        <f t="shared" si="62"/>
        <v>24</v>
      </c>
      <c r="F268" s="8">
        <f t="shared" si="63"/>
        <v>267</v>
      </c>
      <c r="G268" s="5" t="str">
        <f t="shared" si="71"/>
        <v>Weekday</v>
      </c>
      <c r="H268" s="5">
        <f t="shared" si="64"/>
        <v>39</v>
      </c>
      <c r="I268" s="5" t="str">
        <f t="shared" si="65"/>
        <v>September</v>
      </c>
      <c r="J268" s="5">
        <f t="shared" si="66"/>
        <v>9</v>
      </c>
      <c r="K268" s="7" t="str">
        <f t="shared" si="67"/>
        <v>N</v>
      </c>
      <c r="L268" s="5">
        <f t="shared" si="72"/>
        <v>3</v>
      </c>
      <c r="M268" s="5">
        <f t="shared" si="68"/>
        <v>2019</v>
      </c>
      <c r="N268" s="5" t="str">
        <f t="shared" si="69"/>
        <v>2019-09</v>
      </c>
      <c r="O268" s="5" t="str">
        <f t="shared" si="73"/>
        <v>2019Q3</v>
      </c>
      <c r="P268" s="5" t="str">
        <f>IF(AND(Calendar[[#This Row],[TransDate]]&lt;=LastDate,Calendar[[#This Row],[TransDate]]&gt;=DATE(YEAR(LastDate)-5,MONTH(LastDate),DAY(LastDate))),Calendar[[#This Row],[CalendarYearMonth]],"")</f>
        <v>2019-09</v>
      </c>
    </row>
    <row r="269" spans="1:16" ht="15" x14ac:dyDescent="0.25">
      <c r="A269" s="5" t="str">
        <f t="shared" si="70"/>
        <v>20190925</v>
      </c>
      <c r="B269" s="7">
        <f t="shared" si="74"/>
        <v>43733</v>
      </c>
      <c r="C269" s="5">
        <f t="shared" si="60"/>
        <v>4</v>
      </c>
      <c r="D269" s="5" t="str">
        <f t="shared" si="61"/>
        <v>Wednesday</v>
      </c>
      <c r="E269" s="5">
        <f t="shared" si="62"/>
        <v>25</v>
      </c>
      <c r="F269" s="8">
        <f t="shared" si="63"/>
        <v>268</v>
      </c>
      <c r="G269" s="5" t="str">
        <f t="shared" si="71"/>
        <v>Weekday</v>
      </c>
      <c r="H269" s="5">
        <f t="shared" si="64"/>
        <v>39</v>
      </c>
      <c r="I269" s="5" t="str">
        <f t="shared" si="65"/>
        <v>September</v>
      </c>
      <c r="J269" s="5">
        <f t="shared" si="66"/>
        <v>9</v>
      </c>
      <c r="K269" s="7" t="str">
        <f t="shared" si="67"/>
        <v>N</v>
      </c>
      <c r="L269" s="5">
        <f t="shared" si="72"/>
        <v>3</v>
      </c>
      <c r="M269" s="5">
        <f t="shared" si="68"/>
        <v>2019</v>
      </c>
      <c r="N269" s="5" t="str">
        <f t="shared" si="69"/>
        <v>2019-09</v>
      </c>
      <c r="O269" s="5" t="str">
        <f t="shared" si="73"/>
        <v>2019Q3</v>
      </c>
      <c r="P269" s="5" t="str">
        <f>IF(AND(Calendar[[#This Row],[TransDate]]&lt;=LastDate,Calendar[[#This Row],[TransDate]]&gt;=DATE(YEAR(LastDate)-5,MONTH(LastDate),DAY(LastDate))),Calendar[[#This Row],[CalendarYearMonth]],"")</f>
        <v>2019-09</v>
      </c>
    </row>
    <row r="270" spans="1:16" ht="15" x14ac:dyDescent="0.25">
      <c r="A270" s="5" t="str">
        <f t="shared" si="70"/>
        <v>20190926</v>
      </c>
      <c r="B270" s="7">
        <f t="shared" si="74"/>
        <v>43734</v>
      </c>
      <c r="C270" s="5">
        <f t="shared" si="60"/>
        <v>5</v>
      </c>
      <c r="D270" s="5" t="str">
        <f t="shared" si="61"/>
        <v>Thursday</v>
      </c>
      <c r="E270" s="5">
        <f t="shared" si="62"/>
        <v>26</v>
      </c>
      <c r="F270" s="8">
        <f t="shared" si="63"/>
        <v>269</v>
      </c>
      <c r="G270" s="5" t="str">
        <f t="shared" si="71"/>
        <v>Weekday</v>
      </c>
      <c r="H270" s="5">
        <f t="shared" si="64"/>
        <v>39</v>
      </c>
      <c r="I270" s="5" t="str">
        <f t="shared" si="65"/>
        <v>September</v>
      </c>
      <c r="J270" s="5">
        <f t="shared" si="66"/>
        <v>9</v>
      </c>
      <c r="K270" s="7" t="str">
        <f t="shared" si="67"/>
        <v>N</v>
      </c>
      <c r="L270" s="5">
        <f t="shared" si="72"/>
        <v>3</v>
      </c>
      <c r="M270" s="5">
        <f t="shared" si="68"/>
        <v>2019</v>
      </c>
      <c r="N270" s="5" t="str">
        <f t="shared" si="69"/>
        <v>2019-09</v>
      </c>
      <c r="O270" s="5" t="str">
        <f t="shared" si="73"/>
        <v>2019Q3</v>
      </c>
      <c r="P270" s="5" t="str">
        <f>IF(AND(Calendar[[#This Row],[TransDate]]&lt;=LastDate,Calendar[[#This Row],[TransDate]]&gt;=DATE(YEAR(LastDate)-5,MONTH(LastDate),DAY(LastDate))),Calendar[[#This Row],[CalendarYearMonth]],"")</f>
        <v>2019-09</v>
      </c>
    </row>
    <row r="271" spans="1:16" ht="15" x14ac:dyDescent="0.25">
      <c r="A271" s="5" t="str">
        <f t="shared" si="70"/>
        <v>20190927</v>
      </c>
      <c r="B271" s="7">
        <f t="shared" si="74"/>
        <v>43735</v>
      </c>
      <c r="C271" s="5">
        <f t="shared" si="60"/>
        <v>6</v>
      </c>
      <c r="D271" s="5" t="str">
        <f t="shared" si="61"/>
        <v>Friday</v>
      </c>
      <c r="E271" s="5">
        <f t="shared" si="62"/>
        <v>27</v>
      </c>
      <c r="F271" s="8">
        <f t="shared" si="63"/>
        <v>270</v>
      </c>
      <c r="G271" s="5" t="str">
        <f t="shared" si="71"/>
        <v>Weekend</v>
      </c>
      <c r="H271" s="5">
        <f t="shared" si="64"/>
        <v>39</v>
      </c>
      <c r="I271" s="5" t="str">
        <f t="shared" si="65"/>
        <v>September</v>
      </c>
      <c r="J271" s="5">
        <f t="shared" si="66"/>
        <v>9</v>
      </c>
      <c r="K271" s="7" t="str">
        <f t="shared" si="67"/>
        <v>N</v>
      </c>
      <c r="L271" s="5">
        <f t="shared" si="72"/>
        <v>3</v>
      </c>
      <c r="M271" s="5">
        <f t="shared" si="68"/>
        <v>2019</v>
      </c>
      <c r="N271" s="5" t="str">
        <f t="shared" si="69"/>
        <v>2019-09</v>
      </c>
      <c r="O271" s="5" t="str">
        <f t="shared" si="73"/>
        <v>2019Q3</v>
      </c>
      <c r="P271" s="5" t="str">
        <f>IF(AND(Calendar[[#This Row],[TransDate]]&lt;=LastDate,Calendar[[#This Row],[TransDate]]&gt;=DATE(YEAR(LastDate)-5,MONTH(LastDate),DAY(LastDate))),Calendar[[#This Row],[CalendarYearMonth]],"")</f>
        <v>2019-09</v>
      </c>
    </row>
    <row r="272" spans="1:16" ht="15" x14ac:dyDescent="0.25">
      <c r="A272" s="5" t="str">
        <f t="shared" si="70"/>
        <v>20190928</v>
      </c>
      <c r="B272" s="7">
        <f t="shared" si="74"/>
        <v>43736</v>
      </c>
      <c r="C272" s="5">
        <f t="shared" si="60"/>
        <v>7</v>
      </c>
      <c r="D272" s="5" t="str">
        <f t="shared" si="61"/>
        <v>Saturday</v>
      </c>
      <c r="E272" s="5">
        <f t="shared" si="62"/>
        <v>28</v>
      </c>
      <c r="F272" s="8">
        <f t="shared" si="63"/>
        <v>271</v>
      </c>
      <c r="G272" s="5" t="str">
        <f t="shared" si="71"/>
        <v>Weekend</v>
      </c>
      <c r="H272" s="5">
        <f t="shared" si="64"/>
        <v>39</v>
      </c>
      <c r="I272" s="5" t="str">
        <f t="shared" si="65"/>
        <v>September</v>
      </c>
      <c r="J272" s="5">
        <f t="shared" si="66"/>
        <v>9</v>
      </c>
      <c r="K272" s="7" t="str">
        <f t="shared" si="67"/>
        <v>N</v>
      </c>
      <c r="L272" s="5">
        <f t="shared" si="72"/>
        <v>3</v>
      </c>
      <c r="M272" s="5">
        <f t="shared" si="68"/>
        <v>2019</v>
      </c>
      <c r="N272" s="5" t="str">
        <f t="shared" si="69"/>
        <v>2019-09</v>
      </c>
      <c r="O272" s="5" t="str">
        <f t="shared" si="73"/>
        <v>2019Q3</v>
      </c>
      <c r="P272" s="5" t="str">
        <f>IF(AND(Calendar[[#This Row],[TransDate]]&lt;=LastDate,Calendar[[#This Row],[TransDate]]&gt;=DATE(YEAR(LastDate)-5,MONTH(LastDate),DAY(LastDate))),Calendar[[#This Row],[CalendarYearMonth]],"")</f>
        <v>2019-09</v>
      </c>
    </row>
    <row r="273" spans="1:16" ht="15" x14ac:dyDescent="0.25">
      <c r="A273" s="5" t="str">
        <f t="shared" si="70"/>
        <v>20190929</v>
      </c>
      <c r="B273" s="7">
        <f t="shared" si="74"/>
        <v>43737</v>
      </c>
      <c r="C273" s="5">
        <f t="shared" si="60"/>
        <v>1</v>
      </c>
      <c r="D273" s="5" t="str">
        <f t="shared" si="61"/>
        <v>Sunday</v>
      </c>
      <c r="E273" s="5">
        <f t="shared" si="62"/>
        <v>29</v>
      </c>
      <c r="F273" s="8">
        <f t="shared" si="63"/>
        <v>272</v>
      </c>
      <c r="G273" s="5" t="str">
        <f t="shared" si="71"/>
        <v>Weekday</v>
      </c>
      <c r="H273" s="5">
        <f t="shared" si="64"/>
        <v>40</v>
      </c>
      <c r="I273" s="5" t="str">
        <f t="shared" si="65"/>
        <v>September</v>
      </c>
      <c r="J273" s="5">
        <f t="shared" si="66"/>
        <v>9</v>
      </c>
      <c r="K273" s="7" t="str">
        <f t="shared" si="67"/>
        <v>N</v>
      </c>
      <c r="L273" s="5">
        <f t="shared" si="72"/>
        <v>3</v>
      </c>
      <c r="M273" s="5">
        <f t="shared" si="68"/>
        <v>2019</v>
      </c>
      <c r="N273" s="5" t="str">
        <f t="shared" si="69"/>
        <v>2019-09</v>
      </c>
      <c r="O273" s="5" t="str">
        <f t="shared" si="73"/>
        <v>2019Q3</v>
      </c>
      <c r="P273" s="5" t="str">
        <f>IF(AND(Calendar[[#This Row],[TransDate]]&lt;=LastDate,Calendar[[#This Row],[TransDate]]&gt;=DATE(YEAR(LastDate)-5,MONTH(LastDate),DAY(LastDate))),Calendar[[#This Row],[CalendarYearMonth]],"")</f>
        <v>2019-09</v>
      </c>
    </row>
    <row r="274" spans="1:16" ht="15" x14ac:dyDescent="0.25">
      <c r="A274" s="5" t="str">
        <f t="shared" si="70"/>
        <v>20190930</v>
      </c>
      <c r="B274" s="7">
        <f t="shared" si="74"/>
        <v>43738</v>
      </c>
      <c r="C274" s="5">
        <f t="shared" si="60"/>
        <v>2</v>
      </c>
      <c r="D274" s="5" t="str">
        <f t="shared" si="61"/>
        <v>Monday</v>
      </c>
      <c r="E274" s="5">
        <f t="shared" si="62"/>
        <v>30</v>
      </c>
      <c r="F274" s="8">
        <f t="shared" si="63"/>
        <v>273</v>
      </c>
      <c r="G274" s="5" t="str">
        <f t="shared" si="71"/>
        <v>Weekday</v>
      </c>
      <c r="H274" s="5">
        <f t="shared" si="64"/>
        <v>40</v>
      </c>
      <c r="I274" s="5" t="str">
        <f t="shared" si="65"/>
        <v>September</v>
      </c>
      <c r="J274" s="5">
        <f t="shared" si="66"/>
        <v>9</v>
      </c>
      <c r="K274" s="7" t="str">
        <f t="shared" si="67"/>
        <v>Y</v>
      </c>
      <c r="L274" s="5">
        <f t="shared" si="72"/>
        <v>3</v>
      </c>
      <c r="M274" s="5">
        <f t="shared" si="68"/>
        <v>2019</v>
      </c>
      <c r="N274" s="5" t="str">
        <f t="shared" si="69"/>
        <v>2019-09</v>
      </c>
      <c r="O274" s="5" t="str">
        <f t="shared" si="73"/>
        <v>2019Q3</v>
      </c>
      <c r="P274" s="5" t="str">
        <f>IF(AND(Calendar[[#This Row],[TransDate]]&lt;=LastDate,Calendar[[#This Row],[TransDate]]&gt;=DATE(YEAR(LastDate)-5,MONTH(LastDate),DAY(LastDate))),Calendar[[#This Row],[CalendarYearMonth]],"")</f>
        <v>2019-09</v>
      </c>
    </row>
    <row r="275" spans="1:16" ht="15" x14ac:dyDescent="0.25">
      <c r="A275" s="5" t="str">
        <f t="shared" si="70"/>
        <v>20191001</v>
      </c>
      <c r="B275" s="7">
        <f t="shared" si="74"/>
        <v>43739</v>
      </c>
      <c r="C275" s="5">
        <f t="shared" si="60"/>
        <v>3</v>
      </c>
      <c r="D275" s="5" t="str">
        <f t="shared" si="61"/>
        <v>Tuesday</v>
      </c>
      <c r="E275" s="5">
        <f t="shared" si="62"/>
        <v>1</v>
      </c>
      <c r="F275" s="8">
        <f t="shared" si="63"/>
        <v>274</v>
      </c>
      <c r="G275" s="5" t="str">
        <f t="shared" si="71"/>
        <v>Weekday</v>
      </c>
      <c r="H275" s="5">
        <f t="shared" si="64"/>
        <v>40</v>
      </c>
      <c r="I275" s="5" t="str">
        <f t="shared" si="65"/>
        <v>October</v>
      </c>
      <c r="J275" s="5">
        <f t="shared" si="66"/>
        <v>10</v>
      </c>
      <c r="K275" s="7" t="str">
        <f t="shared" si="67"/>
        <v>N</v>
      </c>
      <c r="L275" s="5">
        <f t="shared" si="72"/>
        <v>4</v>
      </c>
      <c r="M275" s="5">
        <f t="shared" si="68"/>
        <v>2019</v>
      </c>
      <c r="N275" s="5" t="str">
        <f t="shared" si="69"/>
        <v>2019-10</v>
      </c>
      <c r="O275" s="5" t="str">
        <f t="shared" si="73"/>
        <v>2019Q4</v>
      </c>
      <c r="P275" s="5" t="str">
        <f>IF(AND(Calendar[[#This Row],[TransDate]]&lt;=LastDate,Calendar[[#This Row],[TransDate]]&gt;=DATE(YEAR(LastDate)-5,MONTH(LastDate),DAY(LastDate))),Calendar[[#This Row],[CalendarYearMonth]],"")</f>
        <v>2019-10</v>
      </c>
    </row>
    <row r="276" spans="1:16" ht="15" x14ac:dyDescent="0.25">
      <c r="A276" s="5" t="str">
        <f t="shared" si="70"/>
        <v>20191002</v>
      </c>
      <c r="B276" s="7">
        <f t="shared" si="74"/>
        <v>43740</v>
      </c>
      <c r="C276" s="5">
        <f t="shared" si="60"/>
        <v>4</v>
      </c>
      <c r="D276" s="5" t="str">
        <f t="shared" si="61"/>
        <v>Wednesday</v>
      </c>
      <c r="E276" s="5">
        <f t="shared" si="62"/>
        <v>2</v>
      </c>
      <c r="F276" s="8">
        <f t="shared" si="63"/>
        <v>275</v>
      </c>
      <c r="G276" s="5" t="str">
        <f t="shared" si="71"/>
        <v>Weekday</v>
      </c>
      <c r="H276" s="5">
        <f t="shared" si="64"/>
        <v>40</v>
      </c>
      <c r="I276" s="5" t="str">
        <f t="shared" si="65"/>
        <v>October</v>
      </c>
      <c r="J276" s="5">
        <f t="shared" si="66"/>
        <v>10</v>
      </c>
      <c r="K276" s="7" t="str">
        <f t="shared" si="67"/>
        <v>N</v>
      </c>
      <c r="L276" s="5">
        <f t="shared" si="72"/>
        <v>4</v>
      </c>
      <c r="M276" s="5">
        <f t="shared" si="68"/>
        <v>2019</v>
      </c>
      <c r="N276" s="5" t="str">
        <f t="shared" si="69"/>
        <v>2019-10</v>
      </c>
      <c r="O276" s="5" t="str">
        <f t="shared" si="73"/>
        <v>2019Q4</v>
      </c>
      <c r="P276" s="5" t="str">
        <f>IF(AND(Calendar[[#This Row],[TransDate]]&lt;=LastDate,Calendar[[#This Row],[TransDate]]&gt;=DATE(YEAR(LastDate)-5,MONTH(LastDate),DAY(LastDate))),Calendar[[#This Row],[CalendarYearMonth]],"")</f>
        <v>2019-10</v>
      </c>
    </row>
    <row r="277" spans="1:16" ht="15" x14ac:dyDescent="0.25">
      <c r="A277" s="5" t="str">
        <f t="shared" si="70"/>
        <v>20191003</v>
      </c>
      <c r="B277" s="7">
        <f t="shared" si="74"/>
        <v>43741</v>
      </c>
      <c r="C277" s="5">
        <f t="shared" si="60"/>
        <v>5</v>
      </c>
      <c r="D277" s="5" t="str">
        <f t="shared" si="61"/>
        <v>Thursday</v>
      </c>
      <c r="E277" s="5">
        <f t="shared" si="62"/>
        <v>3</v>
      </c>
      <c r="F277" s="8">
        <f t="shared" si="63"/>
        <v>276</v>
      </c>
      <c r="G277" s="5" t="str">
        <f t="shared" si="71"/>
        <v>Weekday</v>
      </c>
      <c r="H277" s="5">
        <f t="shared" si="64"/>
        <v>40</v>
      </c>
      <c r="I277" s="5" t="str">
        <f t="shared" si="65"/>
        <v>October</v>
      </c>
      <c r="J277" s="5">
        <f t="shared" si="66"/>
        <v>10</v>
      </c>
      <c r="K277" s="7" t="str">
        <f t="shared" si="67"/>
        <v>N</v>
      </c>
      <c r="L277" s="5">
        <f t="shared" si="72"/>
        <v>4</v>
      </c>
      <c r="M277" s="5">
        <f t="shared" si="68"/>
        <v>2019</v>
      </c>
      <c r="N277" s="5" t="str">
        <f t="shared" si="69"/>
        <v>2019-10</v>
      </c>
      <c r="O277" s="5" t="str">
        <f t="shared" si="73"/>
        <v>2019Q4</v>
      </c>
      <c r="P277" s="5" t="str">
        <f>IF(AND(Calendar[[#This Row],[TransDate]]&lt;=LastDate,Calendar[[#This Row],[TransDate]]&gt;=DATE(YEAR(LastDate)-5,MONTH(LastDate),DAY(LastDate))),Calendar[[#This Row],[CalendarYearMonth]],"")</f>
        <v>2019-10</v>
      </c>
    </row>
    <row r="278" spans="1:16" ht="15" x14ac:dyDescent="0.25">
      <c r="A278" s="5" t="str">
        <f t="shared" si="70"/>
        <v>20191004</v>
      </c>
      <c r="B278" s="7">
        <f t="shared" si="74"/>
        <v>43742</v>
      </c>
      <c r="C278" s="5">
        <f t="shared" si="60"/>
        <v>6</v>
      </c>
      <c r="D278" s="5" t="str">
        <f t="shared" si="61"/>
        <v>Friday</v>
      </c>
      <c r="E278" s="5">
        <f t="shared" si="62"/>
        <v>4</v>
      </c>
      <c r="F278" s="8">
        <f t="shared" si="63"/>
        <v>277</v>
      </c>
      <c r="G278" s="5" t="str">
        <f t="shared" si="71"/>
        <v>Weekend</v>
      </c>
      <c r="H278" s="5">
        <f t="shared" si="64"/>
        <v>40</v>
      </c>
      <c r="I278" s="5" t="str">
        <f t="shared" si="65"/>
        <v>October</v>
      </c>
      <c r="J278" s="5">
        <f t="shared" si="66"/>
        <v>10</v>
      </c>
      <c r="K278" s="7" t="str">
        <f t="shared" si="67"/>
        <v>N</v>
      </c>
      <c r="L278" s="5">
        <f t="shared" si="72"/>
        <v>4</v>
      </c>
      <c r="M278" s="5">
        <f t="shared" si="68"/>
        <v>2019</v>
      </c>
      <c r="N278" s="5" t="str">
        <f t="shared" si="69"/>
        <v>2019-10</v>
      </c>
      <c r="O278" s="5" t="str">
        <f t="shared" si="73"/>
        <v>2019Q4</v>
      </c>
      <c r="P278" s="5" t="str">
        <f>IF(AND(Calendar[[#This Row],[TransDate]]&lt;=LastDate,Calendar[[#This Row],[TransDate]]&gt;=DATE(YEAR(LastDate)-5,MONTH(LastDate),DAY(LastDate))),Calendar[[#This Row],[CalendarYearMonth]],"")</f>
        <v>2019-10</v>
      </c>
    </row>
    <row r="279" spans="1:16" ht="15" x14ac:dyDescent="0.25">
      <c r="A279" s="5" t="str">
        <f t="shared" si="70"/>
        <v>20191005</v>
      </c>
      <c r="B279" s="7">
        <f t="shared" si="74"/>
        <v>43743</v>
      </c>
      <c r="C279" s="5">
        <f t="shared" si="60"/>
        <v>7</v>
      </c>
      <c r="D279" s="5" t="str">
        <f t="shared" si="61"/>
        <v>Saturday</v>
      </c>
      <c r="E279" s="5">
        <f t="shared" si="62"/>
        <v>5</v>
      </c>
      <c r="F279" s="8">
        <f t="shared" si="63"/>
        <v>278</v>
      </c>
      <c r="G279" s="5" t="str">
        <f t="shared" si="71"/>
        <v>Weekend</v>
      </c>
      <c r="H279" s="5">
        <f t="shared" si="64"/>
        <v>40</v>
      </c>
      <c r="I279" s="5" t="str">
        <f t="shared" si="65"/>
        <v>October</v>
      </c>
      <c r="J279" s="5">
        <f t="shared" si="66"/>
        <v>10</v>
      </c>
      <c r="K279" s="7" t="str">
        <f t="shared" si="67"/>
        <v>N</v>
      </c>
      <c r="L279" s="5">
        <f t="shared" si="72"/>
        <v>4</v>
      </c>
      <c r="M279" s="5">
        <f t="shared" si="68"/>
        <v>2019</v>
      </c>
      <c r="N279" s="5" t="str">
        <f t="shared" si="69"/>
        <v>2019-10</v>
      </c>
      <c r="O279" s="5" t="str">
        <f t="shared" si="73"/>
        <v>2019Q4</v>
      </c>
      <c r="P279" s="5" t="str">
        <f>IF(AND(Calendar[[#This Row],[TransDate]]&lt;=LastDate,Calendar[[#This Row],[TransDate]]&gt;=DATE(YEAR(LastDate)-5,MONTH(LastDate),DAY(LastDate))),Calendar[[#This Row],[CalendarYearMonth]],"")</f>
        <v>2019-10</v>
      </c>
    </row>
    <row r="280" spans="1:16" ht="15" x14ac:dyDescent="0.25">
      <c r="A280" s="5" t="str">
        <f t="shared" si="70"/>
        <v>20191006</v>
      </c>
      <c r="B280" s="7">
        <f t="shared" si="74"/>
        <v>43744</v>
      </c>
      <c r="C280" s="5">
        <f t="shared" si="60"/>
        <v>1</v>
      </c>
      <c r="D280" s="5" t="str">
        <f t="shared" si="61"/>
        <v>Sunday</v>
      </c>
      <c r="E280" s="5">
        <f t="shared" si="62"/>
        <v>6</v>
      </c>
      <c r="F280" s="8">
        <f t="shared" si="63"/>
        <v>279</v>
      </c>
      <c r="G280" s="5" t="str">
        <f t="shared" si="71"/>
        <v>Weekday</v>
      </c>
      <c r="H280" s="5">
        <f t="shared" si="64"/>
        <v>41</v>
      </c>
      <c r="I280" s="5" t="str">
        <f t="shared" si="65"/>
        <v>October</v>
      </c>
      <c r="J280" s="5">
        <f t="shared" si="66"/>
        <v>10</v>
      </c>
      <c r="K280" s="7" t="str">
        <f t="shared" si="67"/>
        <v>N</v>
      </c>
      <c r="L280" s="5">
        <f t="shared" si="72"/>
        <v>4</v>
      </c>
      <c r="M280" s="5">
        <f t="shared" si="68"/>
        <v>2019</v>
      </c>
      <c r="N280" s="5" t="str">
        <f t="shared" si="69"/>
        <v>2019-10</v>
      </c>
      <c r="O280" s="5" t="str">
        <f t="shared" si="73"/>
        <v>2019Q4</v>
      </c>
      <c r="P280" s="5" t="str">
        <f>IF(AND(Calendar[[#This Row],[TransDate]]&lt;=LastDate,Calendar[[#This Row],[TransDate]]&gt;=DATE(YEAR(LastDate)-5,MONTH(LastDate),DAY(LastDate))),Calendar[[#This Row],[CalendarYearMonth]],"")</f>
        <v>2019-10</v>
      </c>
    </row>
    <row r="281" spans="1:16" ht="15" x14ac:dyDescent="0.25">
      <c r="A281" s="5" t="str">
        <f t="shared" si="70"/>
        <v>20191007</v>
      </c>
      <c r="B281" s="7">
        <f t="shared" si="74"/>
        <v>43745</v>
      </c>
      <c r="C281" s="5">
        <f t="shared" si="60"/>
        <v>2</v>
      </c>
      <c r="D281" s="5" t="str">
        <f t="shared" si="61"/>
        <v>Monday</v>
      </c>
      <c r="E281" s="5">
        <f t="shared" si="62"/>
        <v>7</v>
      </c>
      <c r="F281" s="8">
        <f t="shared" si="63"/>
        <v>280</v>
      </c>
      <c r="G281" s="5" t="str">
        <f t="shared" si="71"/>
        <v>Weekday</v>
      </c>
      <c r="H281" s="5">
        <f t="shared" si="64"/>
        <v>41</v>
      </c>
      <c r="I281" s="5" t="str">
        <f t="shared" si="65"/>
        <v>October</v>
      </c>
      <c r="J281" s="5">
        <f t="shared" si="66"/>
        <v>10</v>
      </c>
      <c r="K281" s="7" t="str">
        <f t="shared" si="67"/>
        <v>N</v>
      </c>
      <c r="L281" s="5">
        <f t="shared" si="72"/>
        <v>4</v>
      </c>
      <c r="M281" s="5">
        <f t="shared" si="68"/>
        <v>2019</v>
      </c>
      <c r="N281" s="5" t="str">
        <f t="shared" si="69"/>
        <v>2019-10</v>
      </c>
      <c r="O281" s="5" t="str">
        <f t="shared" si="73"/>
        <v>2019Q4</v>
      </c>
      <c r="P281" s="5" t="str">
        <f>IF(AND(Calendar[[#This Row],[TransDate]]&lt;=LastDate,Calendar[[#This Row],[TransDate]]&gt;=DATE(YEAR(LastDate)-5,MONTH(LastDate),DAY(LastDate))),Calendar[[#This Row],[CalendarYearMonth]],"")</f>
        <v>2019-10</v>
      </c>
    </row>
    <row r="282" spans="1:16" ht="15" x14ac:dyDescent="0.25">
      <c r="A282" s="5" t="str">
        <f t="shared" si="70"/>
        <v>20191008</v>
      </c>
      <c r="B282" s="7">
        <f t="shared" si="74"/>
        <v>43746</v>
      </c>
      <c r="C282" s="5">
        <f t="shared" si="60"/>
        <v>3</v>
      </c>
      <c r="D282" s="5" t="str">
        <f t="shared" si="61"/>
        <v>Tuesday</v>
      </c>
      <c r="E282" s="5">
        <f t="shared" si="62"/>
        <v>8</v>
      </c>
      <c r="F282" s="8">
        <f t="shared" si="63"/>
        <v>281</v>
      </c>
      <c r="G282" s="5" t="str">
        <f t="shared" si="71"/>
        <v>Weekday</v>
      </c>
      <c r="H282" s="5">
        <f t="shared" si="64"/>
        <v>41</v>
      </c>
      <c r="I282" s="5" t="str">
        <f t="shared" si="65"/>
        <v>October</v>
      </c>
      <c r="J282" s="5">
        <f t="shared" si="66"/>
        <v>10</v>
      </c>
      <c r="K282" s="7" t="str">
        <f t="shared" si="67"/>
        <v>N</v>
      </c>
      <c r="L282" s="5">
        <f t="shared" si="72"/>
        <v>4</v>
      </c>
      <c r="M282" s="5">
        <f t="shared" si="68"/>
        <v>2019</v>
      </c>
      <c r="N282" s="5" t="str">
        <f t="shared" si="69"/>
        <v>2019-10</v>
      </c>
      <c r="O282" s="5" t="str">
        <f t="shared" si="73"/>
        <v>2019Q4</v>
      </c>
      <c r="P282" s="5" t="str">
        <f>IF(AND(Calendar[[#This Row],[TransDate]]&lt;=LastDate,Calendar[[#This Row],[TransDate]]&gt;=DATE(YEAR(LastDate)-5,MONTH(LastDate),DAY(LastDate))),Calendar[[#This Row],[CalendarYearMonth]],"")</f>
        <v>2019-10</v>
      </c>
    </row>
    <row r="283" spans="1:16" ht="15" x14ac:dyDescent="0.25">
      <c r="A283" s="5" t="str">
        <f t="shared" si="70"/>
        <v>20191009</v>
      </c>
      <c r="B283" s="7">
        <f t="shared" si="74"/>
        <v>43747</v>
      </c>
      <c r="C283" s="5">
        <f t="shared" si="60"/>
        <v>4</v>
      </c>
      <c r="D283" s="5" t="str">
        <f t="shared" si="61"/>
        <v>Wednesday</v>
      </c>
      <c r="E283" s="5">
        <f t="shared" si="62"/>
        <v>9</v>
      </c>
      <c r="F283" s="8">
        <f t="shared" si="63"/>
        <v>282</v>
      </c>
      <c r="G283" s="5" t="str">
        <f t="shared" si="71"/>
        <v>Weekday</v>
      </c>
      <c r="H283" s="5">
        <f t="shared" si="64"/>
        <v>41</v>
      </c>
      <c r="I283" s="5" t="str">
        <f t="shared" si="65"/>
        <v>October</v>
      </c>
      <c r="J283" s="5">
        <f t="shared" si="66"/>
        <v>10</v>
      </c>
      <c r="K283" s="7" t="str">
        <f t="shared" si="67"/>
        <v>N</v>
      </c>
      <c r="L283" s="5">
        <f t="shared" si="72"/>
        <v>4</v>
      </c>
      <c r="M283" s="5">
        <f t="shared" si="68"/>
        <v>2019</v>
      </c>
      <c r="N283" s="5" t="str">
        <f t="shared" si="69"/>
        <v>2019-10</v>
      </c>
      <c r="O283" s="5" t="str">
        <f t="shared" si="73"/>
        <v>2019Q4</v>
      </c>
      <c r="P283" s="5" t="str">
        <f>IF(AND(Calendar[[#This Row],[TransDate]]&lt;=LastDate,Calendar[[#This Row],[TransDate]]&gt;=DATE(YEAR(LastDate)-5,MONTH(LastDate),DAY(LastDate))),Calendar[[#This Row],[CalendarYearMonth]],"")</f>
        <v>2019-10</v>
      </c>
    </row>
    <row r="284" spans="1:16" ht="15" x14ac:dyDescent="0.25">
      <c r="A284" s="5" t="str">
        <f t="shared" si="70"/>
        <v>20191010</v>
      </c>
      <c r="B284" s="7">
        <f t="shared" si="74"/>
        <v>43748</v>
      </c>
      <c r="C284" s="5">
        <f t="shared" si="60"/>
        <v>5</v>
      </c>
      <c r="D284" s="5" t="str">
        <f t="shared" si="61"/>
        <v>Thursday</v>
      </c>
      <c r="E284" s="5">
        <f t="shared" si="62"/>
        <v>10</v>
      </c>
      <c r="F284" s="8">
        <f t="shared" si="63"/>
        <v>283</v>
      </c>
      <c r="G284" s="5" t="str">
        <f t="shared" si="71"/>
        <v>Weekday</v>
      </c>
      <c r="H284" s="5">
        <f t="shared" si="64"/>
        <v>41</v>
      </c>
      <c r="I284" s="5" t="str">
        <f t="shared" si="65"/>
        <v>October</v>
      </c>
      <c r="J284" s="5">
        <f t="shared" si="66"/>
        <v>10</v>
      </c>
      <c r="K284" s="7" t="str">
        <f t="shared" si="67"/>
        <v>N</v>
      </c>
      <c r="L284" s="5">
        <f t="shared" si="72"/>
        <v>4</v>
      </c>
      <c r="M284" s="5">
        <f t="shared" si="68"/>
        <v>2019</v>
      </c>
      <c r="N284" s="5" t="str">
        <f t="shared" si="69"/>
        <v>2019-10</v>
      </c>
      <c r="O284" s="5" t="str">
        <f t="shared" si="73"/>
        <v>2019Q4</v>
      </c>
      <c r="P284" s="5" t="str">
        <f>IF(AND(Calendar[[#This Row],[TransDate]]&lt;=LastDate,Calendar[[#This Row],[TransDate]]&gt;=DATE(YEAR(LastDate)-5,MONTH(LastDate),DAY(LastDate))),Calendar[[#This Row],[CalendarYearMonth]],"")</f>
        <v>2019-10</v>
      </c>
    </row>
    <row r="285" spans="1:16" ht="15" x14ac:dyDescent="0.25">
      <c r="A285" s="5" t="str">
        <f t="shared" si="70"/>
        <v>20191011</v>
      </c>
      <c r="B285" s="7">
        <f t="shared" si="74"/>
        <v>43749</v>
      </c>
      <c r="C285" s="5">
        <f t="shared" si="60"/>
        <v>6</v>
      </c>
      <c r="D285" s="5" t="str">
        <f t="shared" si="61"/>
        <v>Friday</v>
      </c>
      <c r="E285" s="5">
        <f t="shared" si="62"/>
        <v>11</v>
      </c>
      <c r="F285" s="8">
        <f t="shared" si="63"/>
        <v>284</v>
      </c>
      <c r="G285" s="5" t="str">
        <f t="shared" si="71"/>
        <v>Weekend</v>
      </c>
      <c r="H285" s="5">
        <f t="shared" si="64"/>
        <v>41</v>
      </c>
      <c r="I285" s="5" t="str">
        <f t="shared" si="65"/>
        <v>October</v>
      </c>
      <c r="J285" s="5">
        <f t="shared" si="66"/>
        <v>10</v>
      </c>
      <c r="K285" s="7" t="str">
        <f t="shared" si="67"/>
        <v>N</v>
      </c>
      <c r="L285" s="5">
        <f t="shared" si="72"/>
        <v>4</v>
      </c>
      <c r="M285" s="5">
        <f t="shared" si="68"/>
        <v>2019</v>
      </c>
      <c r="N285" s="5" t="str">
        <f t="shared" si="69"/>
        <v>2019-10</v>
      </c>
      <c r="O285" s="5" t="str">
        <f t="shared" si="73"/>
        <v>2019Q4</v>
      </c>
      <c r="P285" s="5" t="str">
        <f>IF(AND(Calendar[[#This Row],[TransDate]]&lt;=LastDate,Calendar[[#This Row],[TransDate]]&gt;=DATE(YEAR(LastDate)-5,MONTH(LastDate),DAY(LastDate))),Calendar[[#This Row],[CalendarYearMonth]],"")</f>
        <v>2019-10</v>
      </c>
    </row>
    <row r="286" spans="1:16" ht="15" x14ac:dyDescent="0.25">
      <c r="A286" s="5" t="str">
        <f t="shared" si="70"/>
        <v>20191012</v>
      </c>
      <c r="B286" s="7">
        <f t="shared" si="74"/>
        <v>43750</v>
      </c>
      <c r="C286" s="5">
        <f t="shared" si="60"/>
        <v>7</v>
      </c>
      <c r="D286" s="5" t="str">
        <f t="shared" si="61"/>
        <v>Saturday</v>
      </c>
      <c r="E286" s="5">
        <f t="shared" si="62"/>
        <v>12</v>
      </c>
      <c r="F286" s="8">
        <f t="shared" si="63"/>
        <v>285</v>
      </c>
      <c r="G286" s="5" t="str">
        <f t="shared" si="71"/>
        <v>Weekend</v>
      </c>
      <c r="H286" s="5">
        <f t="shared" si="64"/>
        <v>41</v>
      </c>
      <c r="I286" s="5" t="str">
        <f t="shared" si="65"/>
        <v>October</v>
      </c>
      <c r="J286" s="5">
        <f t="shared" si="66"/>
        <v>10</v>
      </c>
      <c r="K286" s="7" t="str">
        <f t="shared" si="67"/>
        <v>N</v>
      </c>
      <c r="L286" s="5">
        <f t="shared" si="72"/>
        <v>4</v>
      </c>
      <c r="M286" s="5">
        <f t="shared" si="68"/>
        <v>2019</v>
      </c>
      <c r="N286" s="5" t="str">
        <f t="shared" si="69"/>
        <v>2019-10</v>
      </c>
      <c r="O286" s="5" t="str">
        <f t="shared" si="73"/>
        <v>2019Q4</v>
      </c>
      <c r="P286" s="5" t="str">
        <f>IF(AND(Calendar[[#This Row],[TransDate]]&lt;=LastDate,Calendar[[#This Row],[TransDate]]&gt;=DATE(YEAR(LastDate)-5,MONTH(LastDate),DAY(LastDate))),Calendar[[#This Row],[CalendarYearMonth]],"")</f>
        <v>2019-10</v>
      </c>
    </row>
    <row r="287" spans="1:16" ht="15" x14ac:dyDescent="0.25">
      <c r="A287" s="5" t="str">
        <f t="shared" si="70"/>
        <v>20191013</v>
      </c>
      <c r="B287" s="7">
        <f t="shared" si="74"/>
        <v>43751</v>
      </c>
      <c r="C287" s="5">
        <f t="shared" si="60"/>
        <v>1</v>
      </c>
      <c r="D287" s="5" t="str">
        <f t="shared" si="61"/>
        <v>Sunday</v>
      </c>
      <c r="E287" s="5">
        <f t="shared" si="62"/>
        <v>13</v>
      </c>
      <c r="F287" s="8">
        <f t="shared" si="63"/>
        <v>286</v>
      </c>
      <c r="G287" s="5" t="str">
        <f t="shared" si="71"/>
        <v>Weekday</v>
      </c>
      <c r="H287" s="5">
        <f t="shared" si="64"/>
        <v>42</v>
      </c>
      <c r="I287" s="5" t="str">
        <f t="shared" si="65"/>
        <v>October</v>
      </c>
      <c r="J287" s="5">
        <f t="shared" si="66"/>
        <v>10</v>
      </c>
      <c r="K287" s="7" t="str">
        <f t="shared" si="67"/>
        <v>N</v>
      </c>
      <c r="L287" s="5">
        <f t="shared" si="72"/>
        <v>4</v>
      </c>
      <c r="M287" s="5">
        <f t="shared" si="68"/>
        <v>2019</v>
      </c>
      <c r="N287" s="5" t="str">
        <f t="shared" si="69"/>
        <v>2019-10</v>
      </c>
      <c r="O287" s="5" t="str">
        <f t="shared" si="73"/>
        <v>2019Q4</v>
      </c>
      <c r="P287" s="5" t="str">
        <f>IF(AND(Calendar[[#This Row],[TransDate]]&lt;=LastDate,Calendar[[#This Row],[TransDate]]&gt;=DATE(YEAR(LastDate)-5,MONTH(LastDate),DAY(LastDate))),Calendar[[#This Row],[CalendarYearMonth]],"")</f>
        <v>2019-10</v>
      </c>
    </row>
    <row r="288" spans="1:16" ht="15" x14ac:dyDescent="0.25">
      <c r="A288" s="5" t="str">
        <f t="shared" si="70"/>
        <v>20191014</v>
      </c>
      <c r="B288" s="7">
        <f t="shared" si="74"/>
        <v>43752</v>
      </c>
      <c r="C288" s="5">
        <f t="shared" si="60"/>
        <v>2</v>
      </c>
      <c r="D288" s="5" t="str">
        <f t="shared" si="61"/>
        <v>Monday</v>
      </c>
      <c r="E288" s="5">
        <f t="shared" si="62"/>
        <v>14</v>
      </c>
      <c r="F288" s="8">
        <f t="shared" si="63"/>
        <v>287</v>
      </c>
      <c r="G288" s="5" t="str">
        <f t="shared" si="71"/>
        <v>Weekday</v>
      </c>
      <c r="H288" s="5">
        <f t="shared" si="64"/>
        <v>42</v>
      </c>
      <c r="I288" s="5" t="str">
        <f t="shared" si="65"/>
        <v>October</v>
      </c>
      <c r="J288" s="5">
        <f t="shared" si="66"/>
        <v>10</v>
      </c>
      <c r="K288" s="7" t="str">
        <f t="shared" si="67"/>
        <v>N</v>
      </c>
      <c r="L288" s="5">
        <f t="shared" si="72"/>
        <v>4</v>
      </c>
      <c r="M288" s="5">
        <f t="shared" si="68"/>
        <v>2019</v>
      </c>
      <c r="N288" s="5" t="str">
        <f t="shared" si="69"/>
        <v>2019-10</v>
      </c>
      <c r="O288" s="5" t="str">
        <f t="shared" si="73"/>
        <v>2019Q4</v>
      </c>
      <c r="P288" s="5" t="str">
        <f>IF(AND(Calendar[[#This Row],[TransDate]]&lt;=LastDate,Calendar[[#This Row],[TransDate]]&gt;=DATE(YEAR(LastDate)-5,MONTH(LastDate),DAY(LastDate))),Calendar[[#This Row],[CalendarYearMonth]],"")</f>
        <v>2019-10</v>
      </c>
    </row>
    <row r="289" spans="1:16" ht="15" x14ac:dyDescent="0.25">
      <c r="A289" s="5" t="str">
        <f t="shared" si="70"/>
        <v>20191015</v>
      </c>
      <c r="B289" s="7">
        <f t="shared" si="74"/>
        <v>43753</v>
      </c>
      <c r="C289" s="5">
        <f t="shared" si="60"/>
        <v>3</v>
      </c>
      <c r="D289" s="5" t="str">
        <f t="shared" si="61"/>
        <v>Tuesday</v>
      </c>
      <c r="E289" s="5">
        <f t="shared" si="62"/>
        <v>15</v>
      </c>
      <c r="F289" s="8">
        <f t="shared" si="63"/>
        <v>288</v>
      </c>
      <c r="G289" s="5" t="str">
        <f t="shared" si="71"/>
        <v>Weekday</v>
      </c>
      <c r="H289" s="5">
        <f t="shared" si="64"/>
        <v>42</v>
      </c>
      <c r="I289" s="5" t="str">
        <f t="shared" si="65"/>
        <v>October</v>
      </c>
      <c r="J289" s="5">
        <f t="shared" si="66"/>
        <v>10</v>
      </c>
      <c r="K289" s="7" t="str">
        <f t="shared" si="67"/>
        <v>N</v>
      </c>
      <c r="L289" s="5">
        <f t="shared" si="72"/>
        <v>4</v>
      </c>
      <c r="M289" s="5">
        <f t="shared" si="68"/>
        <v>2019</v>
      </c>
      <c r="N289" s="5" t="str">
        <f t="shared" si="69"/>
        <v>2019-10</v>
      </c>
      <c r="O289" s="5" t="str">
        <f t="shared" si="73"/>
        <v>2019Q4</v>
      </c>
      <c r="P289" s="5" t="str">
        <f>IF(AND(Calendar[[#This Row],[TransDate]]&lt;=LastDate,Calendar[[#This Row],[TransDate]]&gt;=DATE(YEAR(LastDate)-5,MONTH(LastDate),DAY(LastDate))),Calendar[[#This Row],[CalendarYearMonth]],"")</f>
        <v>2019-10</v>
      </c>
    </row>
    <row r="290" spans="1:16" ht="15" x14ac:dyDescent="0.25">
      <c r="A290" s="5" t="str">
        <f t="shared" si="70"/>
        <v>20191016</v>
      </c>
      <c r="B290" s="7">
        <f t="shared" si="74"/>
        <v>43754</v>
      </c>
      <c r="C290" s="5">
        <f t="shared" si="60"/>
        <v>4</v>
      </c>
      <c r="D290" s="5" t="str">
        <f t="shared" si="61"/>
        <v>Wednesday</v>
      </c>
      <c r="E290" s="5">
        <f t="shared" si="62"/>
        <v>16</v>
      </c>
      <c r="F290" s="8">
        <f t="shared" si="63"/>
        <v>289</v>
      </c>
      <c r="G290" s="5" t="str">
        <f t="shared" si="71"/>
        <v>Weekday</v>
      </c>
      <c r="H290" s="5">
        <f t="shared" si="64"/>
        <v>42</v>
      </c>
      <c r="I290" s="5" t="str">
        <f t="shared" si="65"/>
        <v>October</v>
      </c>
      <c r="J290" s="5">
        <f t="shared" si="66"/>
        <v>10</v>
      </c>
      <c r="K290" s="7" t="str">
        <f t="shared" si="67"/>
        <v>N</v>
      </c>
      <c r="L290" s="5">
        <f t="shared" si="72"/>
        <v>4</v>
      </c>
      <c r="M290" s="5">
        <f t="shared" si="68"/>
        <v>2019</v>
      </c>
      <c r="N290" s="5" t="str">
        <f t="shared" si="69"/>
        <v>2019-10</v>
      </c>
      <c r="O290" s="5" t="str">
        <f t="shared" si="73"/>
        <v>2019Q4</v>
      </c>
      <c r="P290" s="5" t="str">
        <f>IF(AND(Calendar[[#This Row],[TransDate]]&lt;=LastDate,Calendar[[#This Row],[TransDate]]&gt;=DATE(YEAR(LastDate)-5,MONTH(LastDate),DAY(LastDate))),Calendar[[#This Row],[CalendarYearMonth]],"")</f>
        <v>2019-10</v>
      </c>
    </row>
    <row r="291" spans="1:16" ht="15" x14ac:dyDescent="0.25">
      <c r="A291" s="5" t="str">
        <f t="shared" si="70"/>
        <v>20191017</v>
      </c>
      <c r="B291" s="7">
        <f t="shared" si="74"/>
        <v>43755</v>
      </c>
      <c r="C291" s="5">
        <f t="shared" si="60"/>
        <v>5</v>
      </c>
      <c r="D291" s="5" t="str">
        <f t="shared" si="61"/>
        <v>Thursday</v>
      </c>
      <c r="E291" s="5">
        <f t="shared" si="62"/>
        <v>17</v>
      </c>
      <c r="F291" s="8">
        <f t="shared" si="63"/>
        <v>290</v>
      </c>
      <c r="G291" s="5" t="str">
        <f t="shared" si="71"/>
        <v>Weekday</v>
      </c>
      <c r="H291" s="5">
        <f t="shared" si="64"/>
        <v>42</v>
      </c>
      <c r="I291" s="5" t="str">
        <f t="shared" si="65"/>
        <v>October</v>
      </c>
      <c r="J291" s="5">
        <f t="shared" si="66"/>
        <v>10</v>
      </c>
      <c r="K291" s="7" t="str">
        <f t="shared" si="67"/>
        <v>N</v>
      </c>
      <c r="L291" s="5">
        <f t="shared" si="72"/>
        <v>4</v>
      </c>
      <c r="M291" s="5">
        <f t="shared" si="68"/>
        <v>2019</v>
      </c>
      <c r="N291" s="5" t="str">
        <f t="shared" si="69"/>
        <v>2019-10</v>
      </c>
      <c r="O291" s="5" t="str">
        <f t="shared" si="73"/>
        <v>2019Q4</v>
      </c>
      <c r="P291" s="5" t="str">
        <f>IF(AND(Calendar[[#This Row],[TransDate]]&lt;=LastDate,Calendar[[#This Row],[TransDate]]&gt;=DATE(YEAR(LastDate)-5,MONTH(LastDate),DAY(LastDate))),Calendar[[#This Row],[CalendarYearMonth]],"")</f>
        <v>2019-10</v>
      </c>
    </row>
    <row r="292" spans="1:16" ht="15" x14ac:dyDescent="0.25">
      <c r="A292" s="5" t="str">
        <f t="shared" si="70"/>
        <v>20191018</v>
      </c>
      <c r="B292" s="7">
        <f t="shared" si="74"/>
        <v>43756</v>
      </c>
      <c r="C292" s="5">
        <f t="shared" si="60"/>
        <v>6</v>
      </c>
      <c r="D292" s="5" t="str">
        <f t="shared" si="61"/>
        <v>Friday</v>
      </c>
      <c r="E292" s="5">
        <f t="shared" si="62"/>
        <v>18</v>
      </c>
      <c r="F292" s="8">
        <f t="shared" si="63"/>
        <v>291</v>
      </c>
      <c r="G292" s="5" t="str">
        <f t="shared" si="71"/>
        <v>Weekend</v>
      </c>
      <c r="H292" s="5">
        <f t="shared" si="64"/>
        <v>42</v>
      </c>
      <c r="I292" s="5" t="str">
        <f t="shared" si="65"/>
        <v>October</v>
      </c>
      <c r="J292" s="5">
        <f t="shared" si="66"/>
        <v>10</v>
      </c>
      <c r="K292" s="7" t="str">
        <f t="shared" si="67"/>
        <v>N</v>
      </c>
      <c r="L292" s="5">
        <f t="shared" si="72"/>
        <v>4</v>
      </c>
      <c r="M292" s="5">
        <f t="shared" si="68"/>
        <v>2019</v>
      </c>
      <c r="N292" s="5" t="str">
        <f t="shared" si="69"/>
        <v>2019-10</v>
      </c>
      <c r="O292" s="5" t="str">
        <f t="shared" si="73"/>
        <v>2019Q4</v>
      </c>
      <c r="P292" s="5" t="str">
        <f>IF(AND(Calendar[[#This Row],[TransDate]]&lt;=LastDate,Calendar[[#This Row],[TransDate]]&gt;=DATE(YEAR(LastDate)-5,MONTH(LastDate),DAY(LastDate))),Calendar[[#This Row],[CalendarYearMonth]],"")</f>
        <v>2019-10</v>
      </c>
    </row>
    <row r="293" spans="1:16" ht="15" x14ac:dyDescent="0.25">
      <c r="A293" s="5" t="str">
        <f t="shared" si="70"/>
        <v>20191019</v>
      </c>
      <c r="B293" s="7">
        <f t="shared" si="74"/>
        <v>43757</v>
      </c>
      <c r="C293" s="5">
        <f t="shared" si="60"/>
        <v>7</v>
      </c>
      <c r="D293" s="5" t="str">
        <f t="shared" si="61"/>
        <v>Saturday</v>
      </c>
      <c r="E293" s="5">
        <f t="shared" si="62"/>
        <v>19</v>
      </c>
      <c r="F293" s="8">
        <f t="shared" si="63"/>
        <v>292</v>
      </c>
      <c r="G293" s="5" t="str">
        <f t="shared" si="71"/>
        <v>Weekend</v>
      </c>
      <c r="H293" s="5">
        <f t="shared" si="64"/>
        <v>42</v>
      </c>
      <c r="I293" s="5" t="str">
        <f t="shared" si="65"/>
        <v>October</v>
      </c>
      <c r="J293" s="5">
        <f t="shared" si="66"/>
        <v>10</v>
      </c>
      <c r="K293" s="7" t="str">
        <f t="shared" si="67"/>
        <v>N</v>
      </c>
      <c r="L293" s="5">
        <f t="shared" si="72"/>
        <v>4</v>
      </c>
      <c r="M293" s="5">
        <f t="shared" si="68"/>
        <v>2019</v>
      </c>
      <c r="N293" s="5" t="str">
        <f t="shared" si="69"/>
        <v>2019-10</v>
      </c>
      <c r="O293" s="5" t="str">
        <f t="shared" si="73"/>
        <v>2019Q4</v>
      </c>
      <c r="P293" s="5" t="str">
        <f>IF(AND(Calendar[[#This Row],[TransDate]]&lt;=LastDate,Calendar[[#This Row],[TransDate]]&gt;=DATE(YEAR(LastDate)-5,MONTH(LastDate),DAY(LastDate))),Calendar[[#This Row],[CalendarYearMonth]],"")</f>
        <v>2019-10</v>
      </c>
    </row>
    <row r="294" spans="1:16" ht="15" x14ac:dyDescent="0.25">
      <c r="A294" s="5" t="str">
        <f t="shared" si="70"/>
        <v>20191020</v>
      </c>
      <c r="B294" s="7">
        <f t="shared" si="74"/>
        <v>43758</v>
      </c>
      <c r="C294" s="5">
        <f t="shared" si="60"/>
        <v>1</v>
      </c>
      <c r="D294" s="5" t="str">
        <f t="shared" si="61"/>
        <v>Sunday</v>
      </c>
      <c r="E294" s="5">
        <f t="shared" si="62"/>
        <v>20</v>
      </c>
      <c r="F294" s="8">
        <f t="shared" si="63"/>
        <v>293</v>
      </c>
      <c r="G294" s="5" t="str">
        <f t="shared" si="71"/>
        <v>Weekday</v>
      </c>
      <c r="H294" s="5">
        <f t="shared" si="64"/>
        <v>43</v>
      </c>
      <c r="I294" s="5" t="str">
        <f t="shared" si="65"/>
        <v>October</v>
      </c>
      <c r="J294" s="5">
        <f t="shared" si="66"/>
        <v>10</v>
      </c>
      <c r="K294" s="7" t="str">
        <f t="shared" si="67"/>
        <v>N</v>
      </c>
      <c r="L294" s="5">
        <f t="shared" si="72"/>
        <v>4</v>
      </c>
      <c r="M294" s="5">
        <f t="shared" si="68"/>
        <v>2019</v>
      </c>
      <c r="N294" s="5" t="str">
        <f t="shared" si="69"/>
        <v>2019-10</v>
      </c>
      <c r="O294" s="5" t="str">
        <f t="shared" si="73"/>
        <v>2019Q4</v>
      </c>
      <c r="P294" s="5" t="str">
        <f>IF(AND(Calendar[[#This Row],[TransDate]]&lt;=LastDate,Calendar[[#This Row],[TransDate]]&gt;=DATE(YEAR(LastDate)-5,MONTH(LastDate),DAY(LastDate))),Calendar[[#This Row],[CalendarYearMonth]],"")</f>
        <v>2019-10</v>
      </c>
    </row>
    <row r="295" spans="1:16" ht="15" x14ac:dyDescent="0.25">
      <c r="A295" s="5" t="str">
        <f t="shared" si="70"/>
        <v>20191021</v>
      </c>
      <c r="B295" s="7">
        <f t="shared" si="74"/>
        <v>43759</v>
      </c>
      <c r="C295" s="5">
        <f t="shared" si="60"/>
        <v>2</v>
      </c>
      <c r="D295" s="5" t="str">
        <f t="shared" si="61"/>
        <v>Monday</v>
      </c>
      <c r="E295" s="5">
        <f t="shared" si="62"/>
        <v>21</v>
      </c>
      <c r="F295" s="8">
        <f t="shared" si="63"/>
        <v>294</v>
      </c>
      <c r="G295" s="5" t="str">
        <f t="shared" si="71"/>
        <v>Weekday</v>
      </c>
      <c r="H295" s="5">
        <f t="shared" si="64"/>
        <v>43</v>
      </c>
      <c r="I295" s="5" t="str">
        <f t="shared" si="65"/>
        <v>October</v>
      </c>
      <c r="J295" s="5">
        <f t="shared" si="66"/>
        <v>10</v>
      </c>
      <c r="K295" s="7" t="str">
        <f t="shared" si="67"/>
        <v>N</v>
      </c>
      <c r="L295" s="5">
        <f t="shared" si="72"/>
        <v>4</v>
      </c>
      <c r="M295" s="5">
        <f t="shared" si="68"/>
        <v>2019</v>
      </c>
      <c r="N295" s="5" t="str">
        <f t="shared" si="69"/>
        <v>2019-10</v>
      </c>
      <c r="O295" s="5" t="str">
        <f t="shared" si="73"/>
        <v>2019Q4</v>
      </c>
      <c r="P295" s="5" t="str">
        <f>IF(AND(Calendar[[#This Row],[TransDate]]&lt;=LastDate,Calendar[[#This Row],[TransDate]]&gt;=DATE(YEAR(LastDate)-5,MONTH(LastDate),DAY(LastDate))),Calendar[[#This Row],[CalendarYearMonth]],"")</f>
        <v>2019-10</v>
      </c>
    </row>
    <row r="296" spans="1:16" ht="15" x14ac:dyDescent="0.25">
      <c r="A296" s="5" t="str">
        <f t="shared" si="70"/>
        <v>20191022</v>
      </c>
      <c r="B296" s="7">
        <f t="shared" si="74"/>
        <v>43760</v>
      </c>
      <c r="C296" s="5">
        <f t="shared" si="60"/>
        <v>3</v>
      </c>
      <c r="D296" s="5" t="str">
        <f t="shared" si="61"/>
        <v>Tuesday</v>
      </c>
      <c r="E296" s="5">
        <f t="shared" si="62"/>
        <v>22</v>
      </c>
      <c r="F296" s="8">
        <f t="shared" si="63"/>
        <v>295</v>
      </c>
      <c r="G296" s="5" t="str">
        <f t="shared" si="71"/>
        <v>Weekday</v>
      </c>
      <c r="H296" s="5">
        <f t="shared" si="64"/>
        <v>43</v>
      </c>
      <c r="I296" s="5" t="str">
        <f t="shared" si="65"/>
        <v>October</v>
      </c>
      <c r="J296" s="5">
        <f t="shared" si="66"/>
        <v>10</v>
      </c>
      <c r="K296" s="7" t="str">
        <f t="shared" si="67"/>
        <v>N</v>
      </c>
      <c r="L296" s="5">
        <f t="shared" si="72"/>
        <v>4</v>
      </c>
      <c r="M296" s="5">
        <f t="shared" si="68"/>
        <v>2019</v>
      </c>
      <c r="N296" s="5" t="str">
        <f t="shared" si="69"/>
        <v>2019-10</v>
      </c>
      <c r="O296" s="5" t="str">
        <f t="shared" si="73"/>
        <v>2019Q4</v>
      </c>
      <c r="P296" s="5" t="str">
        <f>IF(AND(Calendar[[#This Row],[TransDate]]&lt;=LastDate,Calendar[[#This Row],[TransDate]]&gt;=DATE(YEAR(LastDate)-5,MONTH(LastDate),DAY(LastDate))),Calendar[[#This Row],[CalendarYearMonth]],"")</f>
        <v>2019-10</v>
      </c>
    </row>
    <row r="297" spans="1:16" ht="15" x14ac:dyDescent="0.25">
      <c r="A297" s="5" t="str">
        <f t="shared" si="70"/>
        <v>20191023</v>
      </c>
      <c r="B297" s="7">
        <f t="shared" si="74"/>
        <v>43761</v>
      </c>
      <c r="C297" s="5">
        <f t="shared" si="60"/>
        <v>4</v>
      </c>
      <c r="D297" s="5" t="str">
        <f t="shared" si="61"/>
        <v>Wednesday</v>
      </c>
      <c r="E297" s="5">
        <f t="shared" si="62"/>
        <v>23</v>
      </c>
      <c r="F297" s="8">
        <f t="shared" si="63"/>
        <v>296</v>
      </c>
      <c r="G297" s="5" t="str">
        <f t="shared" si="71"/>
        <v>Weekday</v>
      </c>
      <c r="H297" s="5">
        <f t="shared" si="64"/>
        <v>43</v>
      </c>
      <c r="I297" s="5" t="str">
        <f t="shared" si="65"/>
        <v>October</v>
      </c>
      <c r="J297" s="5">
        <f t="shared" si="66"/>
        <v>10</v>
      </c>
      <c r="K297" s="7" t="str">
        <f t="shared" si="67"/>
        <v>N</v>
      </c>
      <c r="L297" s="5">
        <f t="shared" si="72"/>
        <v>4</v>
      </c>
      <c r="M297" s="5">
        <f t="shared" si="68"/>
        <v>2019</v>
      </c>
      <c r="N297" s="5" t="str">
        <f t="shared" si="69"/>
        <v>2019-10</v>
      </c>
      <c r="O297" s="5" t="str">
        <f t="shared" si="73"/>
        <v>2019Q4</v>
      </c>
      <c r="P297" s="5" t="str">
        <f>IF(AND(Calendar[[#This Row],[TransDate]]&lt;=LastDate,Calendar[[#This Row],[TransDate]]&gt;=DATE(YEAR(LastDate)-5,MONTH(LastDate),DAY(LastDate))),Calendar[[#This Row],[CalendarYearMonth]],"")</f>
        <v>2019-10</v>
      </c>
    </row>
    <row r="298" spans="1:16" ht="15" x14ac:dyDescent="0.25">
      <c r="A298" s="5" t="str">
        <f t="shared" si="70"/>
        <v>20191024</v>
      </c>
      <c r="B298" s="7">
        <f t="shared" si="74"/>
        <v>43762</v>
      </c>
      <c r="C298" s="5">
        <f t="shared" si="60"/>
        <v>5</v>
      </c>
      <c r="D298" s="5" t="str">
        <f t="shared" si="61"/>
        <v>Thursday</v>
      </c>
      <c r="E298" s="5">
        <f t="shared" si="62"/>
        <v>24</v>
      </c>
      <c r="F298" s="8">
        <f t="shared" si="63"/>
        <v>297</v>
      </c>
      <c r="G298" s="5" t="str">
        <f t="shared" si="71"/>
        <v>Weekday</v>
      </c>
      <c r="H298" s="5">
        <f t="shared" si="64"/>
        <v>43</v>
      </c>
      <c r="I298" s="5" t="str">
        <f t="shared" si="65"/>
        <v>October</v>
      </c>
      <c r="J298" s="5">
        <f t="shared" si="66"/>
        <v>10</v>
      </c>
      <c r="K298" s="7" t="str">
        <f t="shared" si="67"/>
        <v>N</v>
      </c>
      <c r="L298" s="5">
        <f t="shared" si="72"/>
        <v>4</v>
      </c>
      <c r="M298" s="5">
        <f t="shared" si="68"/>
        <v>2019</v>
      </c>
      <c r="N298" s="5" t="str">
        <f t="shared" si="69"/>
        <v>2019-10</v>
      </c>
      <c r="O298" s="5" t="str">
        <f t="shared" si="73"/>
        <v>2019Q4</v>
      </c>
      <c r="P298" s="5" t="str">
        <f>IF(AND(Calendar[[#This Row],[TransDate]]&lt;=LastDate,Calendar[[#This Row],[TransDate]]&gt;=DATE(YEAR(LastDate)-5,MONTH(LastDate),DAY(LastDate))),Calendar[[#This Row],[CalendarYearMonth]],"")</f>
        <v>2019-10</v>
      </c>
    </row>
    <row r="299" spans="1:16" ht="15" x14ac:dyDescent="0.25">
      <c r="A299" s="5" t="str">
        <f t="shared" si="70"/>
        <v>20191025</v>
      </c>
      <c r="B299" s="7">
        <f t="shared" si="74"/>
        <v>43763</v>
      </c>
      <c r="C299" s="5">
        <f t="shared" si="60"/>
        <v>6</v>
      </c>
      <c r="D299" s="5" t="str">
        <f t="shared" si="61"/>
        <v>Friday</v>
      </c>
      <c r="E299" s="5">
        <f t="shared" si="62"/>
        <v>25</v>
      </c>
      <c r="F299" s="8">
        <f t="shared" si="63"/>
        <v>298</v>
      </c>
      <c r="G299" s="5" t="str">
        <f t="shared" si="71"/>
        <v>Weekend</v>
      </c>
      <c r="H299" s="5">
        <f t="shared" si="64"/>
        <v>43</v>
      </c>
      <c r="I299" s="5" t="str">
        <f t="shared" si="65"/>
        <v>October</v>
      </c>
      <c r="J299" s="5">
        <f t="shared" si="66"/>
        <v>10</v>
      </c>
      <c r="K299" s="7" t="str">
        <f t="shared" si="67"/>
        <v>N</v>
      </c>
      <c r="L299" s="5">
        <f t="shared" si="72"/>
        <v>4</v>
      </c>
      <c r="M299" s="5">
        <f t="shared" si="68"/>
        <v>2019</v>
      </c>
      <c r="N299" s="5" t="str">
        <f t="shared" si="69"/>
        <v>2019-10</v>
      </c>
      <c r="O299" s="5" t="str">
        <f t="shared" si="73"/>
        <v>2019Q4</v>
      </c>
      <c r="P299" s="5" t="str">
        <f>IF(AND(Calendar[[#This Row],[TransDate]]&lt;=LastDate,Calendar[[#This Row],[TransDate]]&gt;=DATE(YEAR(LastDate)-5,MONTH(LastDate),DAY(LastDate))),Calendar[[#This Row],[CalendarYearMonth]],"")</f>
        <v>2019-10</v>
      </c>
    </row>
    <row r="300" spans="1:16" ht="15" x14ac:dyDescent="0.25">
      <c r="A300" s="5" t="str">
        <f t="shared" si="70"/>
        <v>20191026</v>
      </c>
      <c r="B300" s="7">
        <f t="shared" si="74"/>
        <v>43764</v>
      </c>
      <c r="C300" s="5">
        <f t="shared" si="60"/>
        <v>7</v>
      </c>
      <c r="D300" s="5" t="str">
        <f t="shared" si="61"/>
        <v>Saturday</v>
      </c>
      <c r="E300" s="5">
        <f t="shared" si="62"/>
        <v>26</v>
      </c>
      <c r="F300" s="8">
        <f t="shared" si="63"/>
        <v>299</v>
      </c>
      <c r="G300" s="5" t="str">
        <f t="shared" si="71"/>
        <v>Weekend</v>
      </c>
      <c r="H300" s="5">
        <f t="shared" si="64"/>
        <v>43</v>
      </c>
      <c r="I300" s="5" t="str">
        <f t="shared" si="65"/>
        <v>October</v>
      </c>
      <c r="J300" s="5">
        <f t="shared" si="66"/>
        <v>10</v>
      </c>
      <c r="K300" s="7" t="str">
        <f t="shared" si="67"/>
        <v>N</v>
      </c>
      <c r="L300" s="5">
        <f t="shared" si="72"/>
        <v>4</v>
      </c>
      <c r="M300" s="5">
        <f t="shared" si="68"/>
        <v>2019</v>
      </c>
      <c r="N300" s="5" t="str">
        <f t="shared" si="69"/>
        <v>2019-10</v>
      </c>
      <c r="O300" s="5" t="str">
        <f t="shared" si="73"/>
        <v>2019Q4</v>
      </c>
      <c r="P300" s="5" t="str">
        <f>IF(AND(Calendar[[#This Row],[TransDate]]&lt;=LastDate,Calendar[[#This Row],[TransDate]]&gt;=DATE(YEAR(LastDate)-5,MONTH(LastDate),DAY(LastDate))),Calendar[[#This Row],[CalendarYearMonth]],"")</f>
        <v>2019-10</v>
      </c>
    </row>
    <row r="301" spans="1:16" ht="15" x14ac:dyDescent="0.25">
      <c r="A301" s="5" t="str">
        <f t="shared" si="70"/>
        <v>20191027</v>
      </c>
      <c r="B301" s="7">
        <f t="shared" si="74"/>
        <v>43765</v>
      </c>
      <c r="C301" s="5">
        <f t="shared" si="60"/>
        <v>1</v>
      </c>
      <c r="D301" s="5" t="str">
        <f t="shared" si="61"/>
        <v>Sunday</v>
      </c>
      <c r="E301" s="5">
        <f t="shared" si="62"/>
        <v>27</v>
      </c>
      <c r="F301" s="8">
        <f t="shared" si="63"/>
        <v>300</v>
      </c>
      <c r="G301" s="5" t="str">
        <f t="shared" si="71"/>
        <v>Weekday</v>
      </c>
      <c r="H301" s="5">
        <f t="shared" si="64"/>
        <v>44</v>
      </c>
      <c r="I301" s="5" t="str">
        <f t="shared" si="65"/>
        <v>October</v>
      </c>
      <c r="J301" s="5">
        <f t="shared" si="66"/>
        <v>10</v>
      </c>
      <c r="K301" s="7" t="str">
        <f t="shared" si="67"/>
        <v>N</v>
      </c>
      <c r="L301" s="5">
        <f t="shared" si="72"/>
        <v>4</v>
      </c>
      <c r="M301" s="5">
        <f t="shared" si="68"/>
        <v>2019</v>
      </c>
      <c r="N301" s="5" t="str">
        <f t="shared" si="69"/>
        <v>2019-10</v>
      </c>
      <c r="O301" s="5" t="str">
        <f t="shared" si="73"/>
        <v>2019Q4</v>
      </c>
      <c r="P301" s="5" t="str">
        <f>IF(AND(Calendar[[#This Row],[TransDate]]&lt;=LastDate,Calendar[[#This Row],[TransDate]]&gt;=DATE(YEAR(LastDate)-5,MONTH(LastDate),DAY(LastDate))),Calendar[[#This Row],[CalendarYearMonth]],"")</f>
        <v>2019-10</v>
      </c>
    </row>
    <row r="302" spans="1:16" ht="15" x14ac:dyDescent="0.25">
      <c r="A302" s="5" t="str">
        <f t="shared" si="70"/>
        <v>20191028</v>
      </c>
      <c r="B302" s="7">
        <f t="shared" si="74"/>
        <v>43766</v>
      </c>
      <c r="C302" s="5">
        <f t="shared" si="60"/>
        <v>2</v>
      </c>
      <c r="D302" s="5" t="str">
        <f t="shared" si="61"/>
        <v>Monday</v>
      </c>
      <c r="E302" s="5">
        <f t="shared" si="62"/>
        <v>28</v>
      </c>
      <c r="F302" s="8">
        <f t="shared" si="63"/>
        <v>301</v>
      </c>
      <c r="G302" s="5" t="str">
        <f t="shared" si="71"/>
        <v>Weekday</v>
      </c>
      <c r="H302" s="5">
        <f t="shared" si="64"/>
        <v>44</v>
      </c>
      <c r="I302" s="5" t="str">
        <f t="shared" si="65"/>
        <v>October</v>
      </c>
      <c r="J302" s="5">
        <f t="shared" si="66"/>
        <v>10</v>
      </c>
      <c r="K302" s="7" t="str">
        <f t="shared" si="67"/>
        <v>N</v>
      </c>
      <c r="L302" s="5">
        <f t="shared" si="72"/>
        <v>4</v>
      </c>
      <c r="M302" s="5">
        <f t="shared" si="68"/>
        <v>2019</v>
      </c>
      <c r="N302" s="5" t="str">
        <f t="shared" si="69"/>
        <v>2019-10</v>
      </c>
      <c r="O302" s="5" t="str">
        <f t="shared" si="73"/>
        <v>2019Q4</v>
      </c>
      <c r="P302" s="5" t="str">
        <f>IF(AND(Calendar[[#This Row],[TransDate]]&lt;=LastDate,Calendar[[#This Row],[TransDate]]&gt;=DATE(YEAR(LastDate)-5,MONTH(LastDate),DAY(LastDate))),Calendar[[#This Row],[CalendarYearMonth]],"")</f>
        <v>2019-10</v>
      </c>
    </row>
    <row r="303" spans="1:16" ht="15" x14ac:dyDescent="0.25">
      <c r="A303" s="5" t="str">
        <f t="shared" si="70"/>
        <v>20191029</v>
      </c>
      <c r="B303" s="7">
        <f t="shared" si="74"/>
        <v>43767</v>
      </c>
      <c r="C303" s="5">
        <f t="shared" si="60"/>
        <v>3</v>
      </c>
      <c r="D303" s="5" t="str">
        <f t="shared" si="61"/>
        <v>Tuesday</v>
      </c>
      <c r="E303" s="5">
        <f t="shared" si="62"/>
        <v>29</v>
      </c>
      <c r="F303" s="8">
        <f t="shared" si="63"/>
        <v>302</v>
      </c>
      <c r="G303" s="5" t="str">
        <f t="shared" si="71"/>
        <v>Weekday</v>
      </c>
      <c r="H303" s="5">
        <f t="shared" si="64"/>
        <v>44</v>
      </c>
      <c r="I303" s="5" t="str">
        <f t="shared" si="65"/>
        <v>October</v>
      </c>
      <c r="J303" s="5">
        <f t="shared" si="66"/>
        <v>10</v>
      </c>
      <c r="K303" s="7" t="str">
        <f t="shared" si="67"/>
        <v>N</v>
      </c>
      <c r="L303" s="5">
        <f t="shared" si="72"/>
        <v>4</v>
      </c>
      <c r="M303" s="5">
        <f t="shared" si="68"/>
        <v>2019</v>
      </c>
      <c r="N303" s="5" t="str">
        <f t="shared" si="69"/>
        <v>2019-10</v>
      </c>
      <c r="O303" s="5" t="str">
        <f t="shared" si="73"/>
        <v>2019Q4</v>
      </c>
      <c r="P303" s="5" t="str">
        <f>IF(AND(Calendar[[#This Row],[TransDate]]&lt;=LastDate,Calendar[[#This Row],[TransDate]]&gt;=DATE(YEAR(LastDate)-5,MONTH(LastDate),DAY(LastDate))),Calendar[[#This Row],[CalendarYearMonth]],"")</f>
        <v>2019-10</v>
      </c>
    </row>
    <row r="304" spans="1:16" ht="15" x14ac:dyDescent="0.25">
      <c r="A304" s="5" t="str">
        <f t="shared" si="70"/>
        <v>20191030</v>
      </c>
      <c r="B304" s="7">
        <f t="shared" si="74"/>
        <v>43768</v>
      </c>
      <c r="C304" s="5">
        <f t="shared" si="60"/>
        <v>4</v>
      </c>
      <c r="D304" s="5" t="str">
        <f t="shared" si="61"/>
        <v>Wednesday</v>
      </c>
      <c r="E304" s="5">
        <f t="shared" si="62"/>
        <v>30</v>
      </c>
      <c r="F304" s="8">
        <f t="shared" si="63"/>
        <v>303</v>
      </c>
      <c r="G304" s="5" t="str">
        <f t="shared" si="71"/>
        <v>Weekday</v>
      </c>
      <c r="H304" s="5">
        <f t="shared" si="64"/>
        <v>44</v>
      </c>
      <c r="I304" s="5" t="str">
        <f t="shared" si="65"/>
        <v>October</v>
      </c>
      <c r="J304" s="5">
        <f t="shared" si="66"/>
        <v>10</v>
      </c>
      <c r="K304" s="7" t="str">
        <f t="shared" si="67"/>
        <v>N</v>
      </c>
      <c r="L304" s="5">
        <f t="shared" si="72"/>
        <v>4</v>
      </c>
      <c r="M304" s="5">
        <f t="shared" si="68"/>
        <v>2019</v>
      </c>
      <c r="N304" s="5" t="str">
        <f t="shared" si="69"/>
        <v>2019-10</v>
      </c>
      <c r="O304" s="5" t="str">
        <f t="shared" si="73"/>
        <v>2019Q4</v>
      </c>
      <c r="P304" s="5" t="str">
        <f>IF(AND(Calendar[[#This Row],[TransDate]]&lt;=LastDate,Calendar[[#This Row],[TransDate]]&gt;=DATE(YEAR(LastDate)-5,MONTH(LastDate),DAY(LastDate))),Calendar[[#This Row],[CalendarYearMonth]],"")</f>
        <v>2019-10</v>
      </c>
    </row>
    <row r="305" spans="1:16" ht="15" x14ac:dyDescent="0.25">
      <c r="A305" s="5" t="str">
        <f t="shared" si="70"/>
        <v>20191031</v>
      </c>
      <c r="B305" s="7">
        <f t="shared" si="74"/>
        <v>43769</v>
      </c>
      <c r="C305" s="5">
        <f t="shared" si="60"/>
        <v>5</v>
      </c>
      <c r="D305" s="5" t="str">
        <f t="shared" si="61"/>
        <v>Thursday</v>
      </c>
      <c r="E305" s="5">
        <f t="shared" si="62"/>
        <v>31</v>
      </c>
      <c r="F305" s="8">
        <f t="shared" si="63"/>
        <v>304</v>
      </c>
      <c r="G305" s="5" t="str">
        <f t="shared" si="71"/>
        <v>Weekday</v>
      </c>
      <c r="H305" s="5">
        <f t="shared" si="64"/>
        <v>44</v>
      </c>
      <c r="I305" s="5" t="str">
        <f t="shared" si="65"/>
        <v>October</v>
      </c>
      <c r="J305" s="5">
        <f t="shared" si="66"/>
        <v>10</v>
      </c>
      <c r="K305" s="7" t="str">
        <f t="shared" si="67"/>
        <v>Y</v>
      </c>
      <c r="L305" s="5">
        <f t="shared" si="72"/>
        <v>4</v>
      </c>
      <c r="M305" s="5">
        <f t="shared" si="68"/>
        <v>2019</v>
      </c>
      <c r="N305" s="5" t="str">
        <f t="shared" si="69"/>
        <v>2019-10</v>
      </c>
      <c r="O305" s="5" t="str">
        <f t="shared" si="73"/>
        <v>2019Q4</v>
      </c>
      <c r="P305" s="5" t="str">
        <f>IF(AND(Calendar[[#This Row],[TransDate]]&lt;=LastDate,Calendar[[#This Row],[TransDate]]&gt;=DATE(YEAR(LastDate)-5,MONTH(LastDate),DAY(LastDate))),Calendar[[#This Row],[CalendarYearMonth]],"")</f>
        <v>2019-10</v>
      </c>
    </row>
    <row r="306" spans="1:16" ht="15" x14ac:dyDescent="0.25">
      <c r="A306" s="5" t="str">
        <f t="shared" si="70"/>
        <v>20191101</v>
      </c>
      <c r="B306" s="7">
        <f t="shared" si="74"/>
        <v>43770</v>
      </c>
      <c r="C306" s="5">
        <f t="shared" si="60"/>
        <v>6</v>
      </c>
      <c r="D306" s="5" t="str">
        <f t="shared" si="61"/>
        <v>Friday</v>
      </c>
      <c r="E306" s="5">
        <f t="shared" si="62"/>
        <v>1</v>
      </c>
      <c r="F306" s="8">
        <f t="shared" si="63"/>
        <v>305</v>
      </c>
      <c r="G306" s="5" t="str">
        <f t="shared" si="71"/>
        <v>Weekend</v>
      </c>
      <c r="H306" s="5">
        <f t="shared" si="64"/>
        <v>44</v>
      </c>
      <c r="I306" s="5" t="str">
        <f t="shared" si="65"/>
        <v>November</v>
      </c>
      <c r="J306" s="5">
        <f t="shared" si="66"/>
        <v>11</v>
      </c>
      <c r="K306" s="7" t="str">
        <f t="shared" si="67"/>
        <v>N</v>
      </c>
      <c r="L306" s="5">
        <f t="shared" si="72"/>
        <v>4</v>
      </c>
      <c r="M306" s="5">
        <f t="shared" si="68"/>
        <v>2019</v>
      </c>
      <c r="N306" s="5" t="str">
        <f t="shared" si="69"/>
        <v>2019-11</v>
      </c>
      <c r="O306" s="5" t="str">
        <f t="shared" si="73"/>
        <v>2019Q4</v>
      </c>
      <c r="P306" s="5" t="str">
        <f>IF(AND(Calendar[[#This Row],[TransDate]]&lt;=LastDate,Calendar[[#This Row],[TransDate]]&gt;=DATE(YEAR(LastDate)-5,MONTH(LastDate),DAY(LastDate))),Calendar[[#This Row],[CalendarYearMonth]],"")</f>
        <v>2019-11</v>
      </c>
    </row>
    <row r="307" spans="1:16" ht="15" x14ac:dyDescent="0.25">
      <c r="A307" s="5" t="str">
        <f t="shared" si="70"/>
        <v>20191102</v>
      </c>
      <c r="B307" s="7">
        <f t="shared" si="74"/>
        <v>43771</v>
      </c>
      <c r="C307" s="5">
        <f t="shared" si="60"/>
        <v>7</v>
      </c>
      <c r="D307" s="5" t="str">
        <f t="shared" si="61"/>
        <v>Saturday</v>
      </c>
      <c r="E307" s="5">
        <f t="shared" si="62"/>
        <v>2</v>
      </c>
      <c r="F307" s="8">
        <f t="shared" si="63"/>
        <v>306</v>
      </c>
      <c r="G307" s="5" t="str">
        <f t="shared" si="71"/>
        <v>Weekend</v>
      </c>
      <c r="H307" s="5">
        <f t="shared" si="64"/>
        <v>44</v>
      </c>
      <c r="I307" s="5" t="str">
        <f t="shared" si="65"/>
        <v>November</v>
      </c>
      <c r="J307" s="5">
        <f t="shared" si="66"/>
        <v>11</v>
      </c>
      <c r="K307" s="7" t="str">
        <f t="shared" si="67"/>
        <v>N</v>
      </c>
      <c r="L307" s="5">
        <f t="shared" si="72"/>
        <v>4</v>
      </c>
      <c r="M307" s="5">
        <f t="shared" si="68"/>
        <v>2019</v>
      </c>
      <c r="N307" s="5" t="str">
        <f t="shared" si="69"/>
        <v>2019-11</v>
      </c>
      <c r="O307" s="5" t="str">
        <f t="shared" si="73"/>
        <v>2019Q4</v>
      </c>
      <c r="P307" s="5" t="str">
        <f>IF(AND(Calendar[[#This Row],[TransDate]]&lt;=LastDate,Calendar[[#This Row],[TransDate]]&gt;=DATE(YEAR(LastDate)-5,MONTH(LastDate),DAY(LastDate))),Calendar[[#This Row],[CalendarYearMonth]],"")</f>
        <v>2019-11</v>
      </c>
    </row>
    <row r="308" spans="1:16" ht="15" x14ac:dyDescent="0.25">
      <c r="A308" s="5" t="str">
        <f t="shared" si="70"/>
        <v>20191103</v>
      </c>
      <c r="B308" s="7">
        <f t="shared" si="74"/>
        <v>43772</v>
      </c>
      <c r="C308" s="5">
        <f t="shared" si="60"/>
        <v>1</v>
      </c>
      <c r="D308" s="5" t="str">
        <f t="shared" si="61"/>
        <v>Sunday</v>
      </c>
      <c r="E308" s="5">
        <f t="shared" si="62"/>
        <v>3</v>
      </c>
      <c r="F308" s="8">
        <f t="shared" si="63"/>
        <v>307</v>
      </c>
      <c r="G308" s="5" t="str">
        <f t="shared" si="71"/>
        <v>Weekday</v>
      </c>
      <c r="H308" s="5">
        <f t="shared" si="64"/>
        <v>45</v>
      </c>
      <c r="I308" s="5" t="str">
        <f t="shared" si="65"/>
        <v>November</v>
      </c>
      <c r="J308" s="5">
        <f t="shared" si="66"/>
        <v>11</v>
      </c>
      <c r="K308" s="7" t="str">
        <f t="shared" si="67"/>
        <v>N</v>
      </c>
      <c r="L308" s="5">
        <f t="shared" si="72"/>
        <v>4</v>
      </c>
      <c r="M308" s="5">
        <f t="shared" si="68"/>
        <v>2019</v>
      </c>
      <c r="N308" s="5" t="str">
        <f t="shared" si="69"/>
        <v>2019-11</v>
      </c>
      <c r="O308" s="5" t="str">
        <f t="shared" si="73"/>
        <v>2019Q4</v>
      </c>
      <c r="P308" s="5" t="str">
        <f>IF(AND(Calendar[[#This Row],[TransDate]]&lt;=LastDate,Calendar[[#This Row],[TransDate]]&gt;=DATE(YEAR(LastDate)-5,MONTH(LastDate),DAY(LastDate))),Calendar[[#This Row],[CalendarYearMonth]],"")</f>
        <v>2019-11</v>
      </c>
    </row>
    <row r="309" spans="1:16" ht="15" x14ac:dyDescent="0.25">
      <c r="A309" s="5" t="str">
        <f t="shared" si="70"/>
        <v>20191104</v>
      </c>
      <c r="B309" s="7">
        <f t="shared" si="74"/>
        <v>43773</v>
      </c>
      <c r="C309" s="5">
        <f t="shared" si="60"/>
        <v>2</v>
      </c>
      <c r="D309" s="5" t="str">
        <f t="shared" si="61"/>
        <v>Monday</v>
      </c>
      <c r="E309" s="5">
        <f t="shared" si="62"/>
        <v>4</v>
      </c>
      <c r="F309" s="8">
        <f t="shared" si="63"/>
        <v>308</v>
      </c>
      <c r="G309" s="5" t="str">
        <f t="shared" si="71"/>
        <v>Weekday</v>
      </c>
      <c r="H309" s="5">
        <f t="shared" si="64"/>
        <v>45</v>
      </c>
      <c r="I309" s="5" t="str">
        <f t="shared" si="65"/>
        <v>November</v>
      </c>
      <c r="J309" s="5">
        <f t="shared" si="66"/>
        <v>11</v>
      </c>
      <c r="K309" s="7" t="str">
        <f t="shared" si="67"/>
        <v>N</v>
      </c>
      <c r="L309" s="5">
        <f t="shared" si="72"/>
        <v>4</v>
      </c>
      <c r="M309" s="5">
        <f t="shared" si="68"/>
        <v>2019</v>
      </c>
      <c r="N309" s="5" t="str">
        <f t="shared" si="69"/>
        <v>2019-11</v>
      </c>
      <c r="O309" s="5" t="str">
        <f t="shared" si="73"/>
        <v>2019Q4</v>
      </c>
      <c r="P309" s="5" t="str">
        <f>IF(AND(Calendar[[#This Row],[TransDate]]&lt;=LastDate,Calendar[[#This Row],[TransDate]]&gt;=DATE(YEAR(LastDate)-5,MONTH(LastDate),DAY(LastDate))),Calendar[[#This Row],[CalendarYearMonth]],"")</f>
        <v>2019-11</v>
      </c>
    </row>
    <row r="310" spans="1:16" ht="15" x14ac:dyDescent="0.25">
      <c r="A310" s="5" t="str">
        <f t="shared" si="70"/>
        <v>20191105</v>
      </c>
      <c r="B310" s="7">
        <f t="shared" si="74"/>
        <v>43774</v>
      </c>
      <c r="C310" s="5">
        <f t="shared" si="60"/>
        <v>3</v>
      </c>
      <c r="D310" s="5" t="str">
        <f t="shared" si="61"/>
        <v>Tuesday</v>
      </c>
      <c r="E310" s="5">
        <f t="shared" si="62"/>
        <v>5</v>
      </c>
      <c r="F310" s="8">
        <f t="shared" si="63"/>
        <v>309</v>
      </c>
      <c r="G310" s="5" t="str">
        <f t="shared" si="71"/>
        <v>Weekday</v>
      </c>
      <c r="H310" s="5">
        <f t="shared" si="64"/>
        <v>45</v>
      </c>
      <c r="I310" s="5" t="str">
        <f t="shared" si="65"/>
        <v>November</v>
      </c>
      <c r="J310" s="5">
        <f t="shared" si="66"/>
        <v>11</v>
      </c>
      <c r="K310" s="7" t="str">
        <f t="shared" si="67"/>
        <v>N</v>
      </c>
      <c r="L310" s="5">
        <f t="shared" si="72"/>
        <v>4</v>
      </c>
      <c r="M310" s="5">
        <f t="shared" si="68"/>
        <v>2019</v>
      </c>
      <c r="N310" s="5" t="str">
        <f t="shared" si="69"/>
        <v>2019-11</v>
      </c>
      <c r="O310" s="5" t="str">
        <f t="shared" si="73"/>
        <v>2019Q4</v>
      </c>
      <c r="P310" s="5" t="str">
        <f>IF(AND(Calendar[[#This Row],[TransDate]]&lt;=LastDate,Calendar[[#This Row],[TransDate]]&gt;=DATE(YEAR(LastDate)-5,MONTH(LastDate),DAY(LastDate))),Calendar[[#This Row],[CalendarYearMonth]],"")</f>
        <v>2019-11</v>
      </c>
    </row>
    <row r="311" spans="1:16" ht="15" x14ac:dyDescent="0.25">
      <c r="A311" s="5" t="str">
        <f t="shared" si="70"/>
        <v>20191106</v>
      </c>
      <c r="B311" s="7">
        <f t="shared" si="74"/>
        <v>43775</v>
      </c>
      <c r="C311" s="5">
        <f t="shared" si="60"/>
        <v>4</v>
      </c>
      <c r="D311" s="5" t="str">
        <f t="shared" si="61"/>
        <v>Wednesday</v>
      </c>
      <c r="E311" s="5">
        <f t="shared" si="62"/>
        <v>6</v>
      </c>
      <c r="F311" s="8">
        <f t="shared" si="63"/>
        <v>310</v>
      </c>
      <c r="G311" s="5" t="str">
        <f t="shared" si="71"/>
        <v>Weekday</v>
      </c>
      <c r="H311" s="5">
        <f t="shared" si="64"/>
        <v>45</v>
      </c>
      <c r="I311" s="5" t="str">
        <f t="shared" si="65"/>
        <v>November</v>
      </c>
      <c r="J311" s="5">
        <f t="shared" si="66"/>
        <v>11</v>
      </c>
      <c r="K311" s="7" t="str">
        <f t="shared" si="67"/>
        <v>N</v>
      </c>
      <c r="L311" s="5">
        <f t="shared" si="72"/>
        <v>4</v>
      </c>
      <c r="M311" s="5">
        <f t="shared" si="68"/>
        <v>2019</v>
      </c>
      <c r="N311" s="5" t="str">
        <f t="shared" si="69"/>
        <v>2019-11</v>
      </c>
      <c r="O311" s="5" t="str">
        <f t="shared" si="73"/>
        <v>2019Q4</v>
      </c>
      <c r="P311" s="5" t="str">
        <f>IF(AND(Calendar[[#This Row],[TransDate]]&lt;=LastDate,Calendar[[#This Row],[TransDate]]&gt;=DATE(YEAR(LastDate)-5,MONTH(LastDate),DAY(LastDate))),Calendar[[#This Row],[CalendarYearMonth]],"")</f>
        <v>2019-11</v>
      </c>
    </row>
    <row r="312" spans="1:16" ht="15" x14ac:dyDescent="0.25">
      <c r="A312" s="5" t="str">
        <f t="shared" si="70"/>
        <v>20191107</v>
      </c>
      <c r="B312" s="7">
        <f t="shared" si="74"/>
        <v>43776</v>
      </c>
      <c r="C312" s="5">
        <f t="shared" si="60"/>
        <v>5</v>
      </c>
      <c r="D312" s="5" t="str">
        <f t="shared" si="61"/>
        <v>Thursday</v>
      </c>
      <c r="E312" s="5">
        <f t="shared" si="62"/>
        <v>7</v>
      </c>
      <c r="F312" s="8">
        <f t="shared" si="63"/>
        <v>311</v>
      </c>
      <c r="G312" s="5" t="str">
        <f t="shared" si="71"/>
        <v>Weekday</v>
      </c>
      <c r="H312" s="5">
        <f t="shared" si="64"/>
        <v>45</v>
      </c>
      <c r="I312" s="5" t="str">
        <f t="shared" si="65"/>
        <v>November</v>
      </c>
      <c r="J312" s="5">
        <f t="shared" si="66"/>
        <v>11</v>
      </c>
      <c r="K312" s="7" t="str">
        <f t="shared" si="67"/>
        <v>N</v>
      </c>
      <c r="L312" s="5">
        <f t="shared" si="72"/>
        <v>4</v>
      </c>
      <c r="M312" s="5">
        <f t="shared" si="68"/>
        <v>2019</v>
      </c>
      <c r="N312" s="5" t="str">
        <f t="shared" si="69"/>
        <v>2019-11</v>
      </c>
      <c r="O312" s="5" t="str">
        <f t="shared" si="73"/>
        <v>2019Q4</v>
      </c>
      <c r="P312" s="5" t="str">
        <f>IF(AND(Calendar[[#This Row],[TransDate]]&lt;=LastDate,Calendar[[#This Row],[TransDate]]&gt;=DATE(YEAR(LastDate)-5,MONTH(LastDate),DAY(LastDate))),Calendar[[#This Row],[CalendarYearMonth]],"")</f>
        <v>2019-11</v>
      </c>
    </row>
    <row r="313" spans="1:16" ht="15" x14ac:dyDescent="0.25">
      <c r="A313" s="5" t="str">
        <f t="shared" si="70"/>
        <v>20191108</v>
      </c>
      <c r="B313" s="7">
        <f t="shared" si="74"/>
        <v>43777</v>
      </c>
      <c r="C313" s="5">
        <f t="shared" si="60"/>
        <v>6</v>
      </c>
      <c r="D313" s="5" t="str">
        <f t="shared" si="61"/>
        <v>Friday</v>
      </c>
      <c r="E313" s="5">
        <f t="shared" si="62"/>
        <v>8</v>
      </c>
      <c r="F313" s="8">
        <f t="shared" si="63"/>
        <v>312</v>
      </c>
      <c r="G313" s="5" t="str">
        <f t="shared" si="71"/>
        <v>Weekend</v>
      </c>
      <c r="H313" s="5">
        <f t="shared" si="64"/>
        <v>45</v>
      </c>
      <c r="I313" s="5" t="str">
        <f t="shared" si="65"/>
        <v>November</v>
      </c>
      <c r="J313" s="5">
        <f t="shared" si="66"/>
        <v>11</v>
      </c>
      <c r="K313" s="7" t="str">
        <f t="shared" si="67"/>
        <v>N</v>
      </c>
      <c r="L313" s="5">
        <f t="shared" si="72"/>
        <v>4</v>
      </c>
      <c r="M313" s="5">
        <f t="shared" si="68"/>
        <v>2019</v>
      </c>
      <c r="N313" s="5" t="str">
        <f t="shared" si="69"/>
        <v>2019-11</v>
      </c>
      <c r="O313" s="5" t="str">
        <f t="shared" si="73"/>
        <v>2019Q4</v>
      </c>
      <c r="P313" s="5" t="str">
        <f>IF(AND(Calendar[[#This Row],[TransDate]]&lt;=LastDate,Calendar[[#This Row],[TransDate]]&gt;=DATE(YEAR(LastDate)-5,MONTH(LastDate),DAY(LastDate))),Calendar[[#This Row],[CalendarYearMonth]],"")</f>
        <v>2019-11</v>
      </c>
    </row>
    <row r="314" spans="1:16" ht="15" x14ac:dyDescent="0.25">
      <c r="A314" s="5" t="str">
        <f t="shared" si="70"/>
        <v>20191109</v>
      </c>
      <c r="B314" s="7">
        <f t="shared" si="74"/>
        <v>43778</v>
      </c>
      <c r="C314" s="5">
        <f t="shared" si="60"/>
        <v>7</v>
      </c>
      <c r="D314" s="5" t="str">
        <f t="shared" si="61"/>
        <v>Saturday</v>
      </c>
      <c r="E314" s="5">
        <f t="shared" si="62"/>
        <v>9</v>
      </c>
      <c r="F314" s="8">
        <f t="shared" si="63"/>
        <v>313</v>
      </c>
      <c r="G314" s="5" t="str">
        <f t="shared" si="71"/>
        <v>Weekend</v>
      </c>
      <c r="H314" s="5">
        <f t="shared" si="64"/>
        <v>45</v>
      </c>
      <c r="I314" s="5" t="str">
        <f t="shared" si="65"/>
        <v>November</v>
      </c>
      <c r="J314" s="5">
        <f t="shared" si="66"/>
        <v>11</v>
      </c>
      <c r="K314" s="7" t="str">
        <f t="shared" si="67"/>
        <v>N</v>
      </c>
      <c r="L314" s="5">
        <f t="shared" si="72"/>
        <v>4</v>
      </c>
      <c r="M314" s="5">
        <f t="shared" si="68"/>
        <v>2019</v>
      </c>
      <c r="N314" s="5" t="str">
        <f t="shared" si="69"/>
        <v>2019-11</v>
      </c>
      <c r="O314" s="5" t="str">
        <f t="shared" si="73"/>
        <v>2019Q4</v>
      </c>
      <c r="P314" s="5" t="str">
        <f>IF(AND(Calendar[[#This Row],[TransDate]]&lt;=LastDate,Calendar[[#This Row],[TransDate]]&gt;=DATE(YEAR(LastDate)-5,MONTH(LastDate),DAY(LastDate))),Calendar[[#This Row],[CalendarYearMonth]],"")</f>
        <v>2019-11</v>
      </c>
    </row>
    <row r="315" spans="1:16" ht="15" x14ac:dyDescent="0.25">
      <c r="A315" s="5" t="str">
        <f t="shared" si="70"/>
        <v>20191110</v>
      </c>
      <c r="B315" s="7">
        <f t="shared" si="74"/>
        <v>43779</v>
      </c>
      <c r="C315" s="5">
        <f t="shared" si="60"/>
        <v>1</v>
      </c>
      <c r="D315" s="5" t="str">
        <f t="shared" si="61"/>
        <v>Sunday</v>
      </c>
      <c r="E315" s="5">
        <f t="shared" si="62"/>
        <v>10</v>
      </c>
      <c r="F315" s="8">
        <f t="shared" si="63"/>
        <v>314</v>
      </c>
      <c r="G315" s="5" t="str">
        <f t="shared" si="71"/>
        <v>Weekday</v>
      </c>
      <c r="H315" s="5">
        <f t="shared" si="64"/>
        <v>46</v>
      </c>
      <c r="I315" s="5" t="str">
        <f t="shared" si="65"/>
        <v>November</v>
      </c>
      <c r="J315" s="5">
        <f t="shared" si="66"/>
        <v>11</v>
      </c>
      <c r="K315" s="7" t="str">
        <f t="shared" si="67"/>
        <v>N</v>
      </c>
      <c r="L315" s="5">
        <f t="shared" si="72"/>
        <v>4</v>
      </c>
      <c r="M315" s="5">
        <f t="shared" si="68"/>
        <v>2019</v>
      </c>
      <c r="N315" s="5" t="str">
        <f t="shared" si="69"/>
        <v>2019-11</v>
      </c>
      <c r="O315" s="5" t="str">
        <f t="shared" si="73"/>
        <v>2019Q4</v>
      </c>
      <c r="P315" s="5" t="str">
        <f>IF(AND(Calendar[[#This Row],[TransDate]]&lt;=LastDate,Calendar[[#This Row],[TransDate]]&gt;=DATE(YEAR(LastDate)-5,MONTH(LastDate),DAY(LastDate))),Calendar[[#This Row],[CalendarYearMonth]],"")</f>
        <v>2019-11</v>
      </c>
    </row>
    <row r="316" spans="1:16" ht="15" x14ac:dyDescent="0.25">
      <c r="A316" s="5" t="str">
        <f t="shared" si="70"/>
        <v>20191111</v>
      </c>
      <c r="B316" s="7">
        <f t="shared" si="74"/>
        <v>43780</v>
      </c>
      <c r="C316" s="5">
        <f t="shared" si="60"/>
        <v>2</v>
      </c>
      <c r="D316" s="5" t="str">
        <f t="shared" si="61"/>
        <v>Monday</v>
      </c>
      <c r="E316" s="5">
        <f t="shared" si="62"/>
        <v>11</v>
      </c>
      <c r="F316" s="8">
        <f t="shared" si="63"/>
        <v>315</v>
      </c>
      <c r="G316" s="5" t="str">
        <f t="shared" si="71"/>
        <v>Weekday</v>
      </c>
      <c r="H316" s="5">
        <f t="shared" si="64"/>
        <v>46</v>
      </c>
      <c r="I316" s="5" t="str">
        <f t="shared" si="65"/>
        <v>November</v>
      </c>
      <c r="J316" s="5">
        <f t="shared" si="66"/>
        <v>11</v>
      </c>
      <c r="K316" s="7" t="str">
        <f t="shared" si="67"/>
        <v>N</v>
      </c>
      <c r="L316" s="5">
        <f t="shared" si="72"/>
        <v>4</v>
      </c>
      <c r="M316" s="5">
        <f t="shared" si="68"/>
        <v>2019</v>
      </c>
      <c r="N316" s="5" t="str">
        <f t="shared" si="69"/>
        <v>2019-11</v>
      </c>
      <c r="O316" s="5" t="str">
        <f t="shared" si="73"/>
        <v>2019Q4</v>
      </c>
      <c r="P316" s="5" t="str">
        <f>IF(AND(Calendar[[#This Row],[TransDate]]&lt;=LastDate,Calendar[[#This Row],[TransDate]]&gt;=DATE(YEAR(LastDate)-5,MONTH(LastDate),DAY(LastDate))),Calendar[[#This Row],[CalendarYearMonth]],"")</f>
        <v>2019-11</v>
      </c>
    </row>
    <row r="317" spans="1:16" ht="15" x14ac:dyDescent="0.25">
      <c r="A317" s="5" t="str">
        <f t="shared" si="70"/>
        <v>20191112</v>
      </c>
      <c r="B317" s="7">
        <f t="shared" si="74"/>
        <v>43781</v>
      </c>
      <c r="C317" s="5">
        <f t="shared" si="60"/>
        <v>3</v>
      </c>
      <c r="D317" s="5" t="str">
        <f t="shared" si="61"/>
        <v>Tuesday</v>
      </c>
      <c r="E317" s="5">
        <f t="shared" si="62"/>
        <v>12</v>
      </c>
      <c r="F317" s="8">
        <f t="shared" si="63"/>
        <v>316</v>
      </c>
      <c r="G317" s="5" t="str">
        <f t="shared" si="71"/>
        <v>Weekday</v>
      </c>
      <c r="H317" s="5">
        <f t="shared" si="64"/>
        <v>46</v>
      </c>
      <c r="I317" s="5" t="str">
        <f t="shared" si="65"/>
        <v>November</v>
      </c>
      <c r="J317" s="5">
        <f t="shared" si="66"/>
        <v>11</v>
      </c>
      <c r="K317" s="7" t="str">
        <f t="shared" si="67"/>
        <v>N</v>
      </c>
      <c r="L317" s="5">
        <f t="shared" si="72"/>
        <v>4</v>
      </c>
      <c r="M317" s="5">
        <f t="shared" si="68"/>
        <v>2019</v>
      </c>
      <c r="N317" s="5" t="str">
        <f t="shared" si="69"/>
        <v>2019-11</v>
      </c>
      <c r="O317" s="5" t="str">
        <f t="shared" si="73"/>
        <v>2019Q4</v>
      </c>
      <c r="P317" s="5" t="str">
        <f>IF(AND(Calendar[[#This Row],[TransDate]]&lt;=LastDate,Calendar[[#This Row],[TransDate]]&gt;=DATE(YEAR(LastDate)-5,MONTH(LastDate),DAY(LastDate))),Calendar[[#This Row],[CalendarYearMonth]],"")</f>
        <v>2019-11</v>
      </c>
    </row>
    <row r="318" spans="1:16" ht="15" x14ac:dyDescent="0.25">
      <c r="A318" s="5" t="str">
        <f t="shared" si="70"/>
        <v>20191113</v>
      </c>
      <c r="B318" s="7">
        <f t="shared" si="74"/>
        <v>43782</v>
      </c>
      <c r="C318" s="5">
        <f t="shared" si="60"/>
        <v>4</v>
      </c>
      <c r="D318" s="5" t="str">
        <f t="shared" si="61"/>
        <v>Wednesday</v>
      </c>
      <c r="E318" s="5">
        <f t="shared" si="62"/>
        <v>13</v>
      </c>
      <c r="F318" s="8">
        <f t="shared" si="63"/>
        <v>317</v>
      </c>
      <c r="G318" s="5" t="str">
        <f t="shared" si="71"/>
        <v>Weekday</v>
      </c>
      <c r="H318" s="5">
        <f t="shared" si="64"/>
        <v>46</v>
      </c>
      <c r="I318" s="5" t="str">
        <f t="shared" si="65"/>
        <v>November</v>
      </c>
      <c r="J318" s="5">
        <f t="shared" si="66"/>
        <v>11</v>
      </c>
      <c r="K318" s="7" t="str">
        <f t="shared" si="67"/>
        <v>N</v>
      </c>
      <c r="L318" s="5">
        <f t="shared" si="72"/>
        <v>4</v>
      </c>
      <c r="M318" s="5">
        <f t="shared" si="68"/>
        <v>2019</v>
      </c>
      <c r="N318" s="5" t="str">
        <f t="shared" si="69"/>
        <v>2019-11</v>
      </c>
      <c r="O318" s="5" t="str">
        <f t="shared" si="73"/>
        <v>2019Q4</v>
      </c>
      <c r="P318" s="5" t="str">
        <f>IF(AND(Calendar[[#This Row],[TransDate]]&lt;=LastDate,Calendar[[#This Row],[TransDate]]&gt;=DATE(YEAR(LastDate)-5,MONTH(LastDate),DAY(LastDate))),Calendar[[#This Row],[CalendarYearMonth]],"")</f>
        <v>2019-11</v>
      </c>
    </row>
    <row r="319" spans="1:16" ht="15" x14ac:dyDescent="0.25">
      <c r="A319" s="5" t="str">
        <f t="shared" si="70"/>
        <v>20191114</v>
      </c>
      <c r="B319" s="7">
        <f t="shared" si="74"/>
        <v>43783</v>
      </c>
      <c r="C319" s="5">
        <f t="shared" si="60"/>
        <v>5</v>
      </c>
      <c r="D319" s="5" t="str">
        <f t="shared" si="61"/>
        <v>Thursday</v>
      </c>
      <c r="E319" s="5">
        <f t="shared" si="62"/>
        <v>14</v>
      </c>
      <c r="F319" s="8">
        <f t="shared" si="63"/>
        <v>318</v>
      </c>
      <c r="G319" s="5" t="str">
        <f t="shared" si="71"/>
        <v>Weekday</v>
      </c>
      <c r="H319" s="5">
        <f t="shared" si="64"/>
        <v>46</v>
      </c>
      <c r="I319" s="5" t="str">
        <f t="shared" si="65"/>
        <v>November</v>
      </c>
      <c r="J319" s="5">
        <f t="shared" si="66"/>
        <v>11</v>
      </c>
      <c r="K319" s="7" t="str">
        <f t="shared" si="67"/>
        <v>N</v>
      </c>
      <c r="L319" s="5">
        <f t="shared" si="72"/>
        <v>4</v>
      </c>
      <c r="M319" s="5">
        <f t="shared" si="68"/>
        <v>2019</v>
      </c>
      <c r="N319" s="5" t="str">
        <f t="shared" si="69"/>
        <v>2019-11</v>
      </c>
      <c r="O319" s="5" t="str">
        <f t="shared" si="73"/>
        <v>2019Q4</v>
      </c>
      <c r="P319" s="5" t="str">
        <f>IF(AND(Calendar[[#This Row],[TransDate]]&lt;=LastDate,Calendar[[#This Row],[TransDate]]&gt;=DATE(YEAR(LastDate)-5,MONTH(LastDate),DAY(LastDate))),Calendar[[#This Row],[CalendarYearMonth]],"")</f>
        <v>2019-11</v>
      </c>
    </row>
    <row r="320" spans="1:16" ht="15" x14ac:dyDescent="0.25">
      <c r="A320" s="5" t="str">
        <f t="shared" si="70"/>
        <v>20191115</v>
      </c>
      <c r="B320" s="7">
        <f t="shared" si="74"/>
        <v>43784</v>
      </c>
      <c r="C320" s="5">
        <f t="shared" si="60"/>
        <v>6</v>
      </c>
      <c r="D320" s="5" t="str">
        <f t="shared" si="61"/>
        <v>Friday</v>
      </c>
      <c r="E320" s="5">
        <f t="shared" si="62"/>
        <v>15</v>
      </c>
      <c r="F320" s="8">
        <f t="shared" si="63"/>
        <v>319</v>
      </c>
      <c r="G320" s="5" t="str">
        <f t="shared" si="71"/>
        <v>Weekend</v>
      </c>
      <c r="H320" s="5">
        <f t="shared" si="64"/>
        <v>46</v>
      </c>
      <c r="I320" s="5" t="str">
        <f t="shared" si="65"/>
        <v>November</v>
      </c>
      <c r="J320" s="5">
        <f t="shared" si="66"/>
        <v>11</v>
      </c>
      <c r="K320" s="7" t="str">
        <f t="shared" si="67"/>
        <v>N</v>
      </c>
      <c r="L320" s="5">
        <f t="shared" si="72"/>
        <v>4</v>
      </c>
      <c r="M320" s="5">
        <f t="shared" si="68"/>
        <v>2019</v>
      </c>
      <c r="N320" s="5" t="str">
        <f t="shared" si="69"/>
        <v>2019-11</v>
      </c>
      <c r="O320" s="5" t="str">
        <f t="shared" si="73"/>
        <v>2019Q4</v>
      </c>
      <c r="P320" s="5" t="str">
        <f>IF(AND(Calendar[[#This Row],[TransDate]]&lt;=LastDate,Calendar[[#This Row],[TransDate]]&gt;=DATE(YEAR(LastDate)-5,MONTH(LastDate),DAY(LastDate))),Calendar[[#This Row],[CalendarYearMonth]],"")</f>
        <v>2019-11</v>
      </c>
    </row>
    <row r="321" spans="1:16" ht="15" x14ac:dyDescent="0.25">
      <c r="A321" s="5" t="str">
        <f t="shared" si="70"/>
        <v>20191116</v>
      </c>
      <c r="B321" s="7">
        <f t="shared" si="74"/>
        <v>43785</v>
      </c>
      <c r="C321" s="5">
        <f t="shared" si="60"/>
        <v>7</v>
      </c>
      <c r="D321" s="5" t="str">
        <f t="shared" si="61"/>
        <v>Saturday</v>
      </c>
      <c r="E321" s="5">
        <f t="shared" si="62"/>
        <v>16</v>
      </c>
      <c r="F321" s="8">
        <f t="shared" si="63"/>
        <v>320</v>
      </c>
      <c r="G321" s="5" t="str">
        <f t="shared" si="71"/>
        <v>Weekend</v>
      </c>
      <c r="H321" s="5">
        <f t="shared" si="64"/>
        <v>46</v>
      </c>
      <c r="I321" s="5" t="str">
        <f t="shared" si="65"/>
        <v>November</v>
      </c>
      <c r="J321" s="5">
        <f t="shared" si="66"/>
        <v>11</v>
      </c>
      <c r="K321" s="7" t="str">
        <f t="shared" si="67"/>
        <v>N</v>
      </c>
      <c r="L321" s="5">
        <f t="shared" si="72"/>
        <v>4</v>
      </c>
      <c r="M321" s="5">
        <f t="shared" si="68"/>
        <v>2019</v>
      </c>
      <c r="N321" s="5" t="str">
        <f t="shared" si="69"/>
        <v>2019-11</v>
      </c>
      <c r="O321" s="5" t="str">
        <f t="shared" si="73"/>
        <v>2019Q4</v>
      </c>
      <c r="P321" s="5" t="str">
        <f>IF(AND(Calendar[[#This Row],[TransDate]]&lt;=LastDate,Calendar[[#This Row],[TransDate]]&gt;=DATE(YEAR(LastDate)-5,MONTH(LastDate),DAY(LastDate))),Calendar[[#This Row],[CalendarYearMonth]],"")</f>
        <v>2019-11</v>
      </c>
    </row>
    <row r="322" spans="1:16" ht="15" x14ac:dyDescent="0.25">
      <c r="A322" s="5" t="str">
        <f t="shared" si="70"/>
        <v>20191117</v>
      </c>
      <c r="B322" s="7">
        <f t="shared" si="74"/>
        <v>43786</v>
      </c>
      <c r="C322" s="5">
        <f t="shared" ref="C322:C385" si="75">WEEKDAY(B322)</f>
        <v>1</v>
      </c>
      <c r="D322" s="5" t="str">
        <f t="shared" ref="D322:D385" si="76">TEXT(B322, "dddd")</f>
        <v>Sunday</v>
      </c>
      <c r="E322" s="5">
        <f t="shared" ref="E322:E385" si="77">DAY(B322)</f>
        <v>17</v>
      </c>
      <c r="F322" s="8">
        <f t="shared" ref="F322:F385" si="78">B322-DATEVALUE("1/1/"&amp;YEAR(B322))+1</f>
        <v>321</v>
      </c>
      <c r="G322" s="5" t="str">
        <f t="shared" si="71"/>
        <v>Weekday</v>
      </c>
      <c r="H322" s="5">
        <f t="shared" ref="H322:H385" si="79">WEEKNUM(B322,1)</f>
        <v>47</v>
      </c>
      <c r="I322" s="5" t="str">
        <f t="shared" ref="I322:I385" si="80">TEXT(B322,"Mmmm")</f>
        <v>November</v>
      </c>
      <c r="J322" s="5">
        <f t="shared" ref="J322:J385" si="81">MONTH(B322)</f>
        <v>11</v>
      </c>
      <c r="K322" s="7" t="str">
        <f t="shared" ref="K322:K385" si="82">IF(B322=EOMONTH(B322,0),"Y","N")</f>
        <v>N</v>
      </c>
      <c r="L322" s="5">
        <f t="shared" si="72"/>
        <v>4</v>
      </c>
      <c r="M322" s="5">
        <f t="shared" ref="M322:M385" si="83">YEAR(B322)</f>
        <v>2019</v>
      </c>
      <c r="N322" s="5" t="str">
        <f t="shared" ref="N322:N385" si="84">M322&amp;"-"&amp;IF(J322&lt;10,"0","")&amp;J322</f>
        <v>2019-11</v>
      </c>
      <c r="O322" s="5" t="str">
        <f t="shared" si="73"/>
        <v>2019Q4</v>
      </c>
      <c r="P322" s="5" t="str">
        <f>IF(AND(Calendar[[#This Row],[TransDate]]&lt;=LastDate,Calendar[[#This Row],[TransDate]]&gt;=DATE(YEAR(LastDate)-5,MONTH(LastDate),DAY(LastDate))),Calendar[[#This Row],[CalendarYearMonth]],"")</f>
        <v>2019-11</v>
      </c>
    </row>
    <row r="323" spans="1:16" ht="15" x14ac:dyDescent="0.25">
      <c r="A323" s="5" t="str">
        <f t="shared" ref="A323:A386" si="85">TEXT(B323,"yyyymmdd")</f>
        <v>20191118</v>
      </c>
      <c r="B323" s="7">
        <f t="shared" si="74"/>
        <v>43787</v>
      </c>
      <c r="C323" s="5">
        <f t="shared" si="75"/>
        <v>2</v>
      </c>
      <c r="D323" s="5" t="str">
        <f t="shared" si="76"/>
        <v>Monday</v>
      </c>
      <c r="E323" s="5">
        <f t="shared" si="77"/>
        <v>18</v>
      </c>
      <c r="F323" s="8">
        <f t="shared" si="78"/>
        <v>322</v>
      </c>
      <c r="G323" s="5" t="str">
        <f t="shared" ref="G323:G386" si="86">IF(C323&lt;6,"Weekday","Weekend")</f>
        <v>Weekday</v>
      </c>
      <c r="H323" s="5">
        <f t="shared" si="79"/>
        <v>47</v>
      </c>
      <c r="I323" s="5" t="str">
        <f t="shared" si="80"/>
        <v>November</v>
      </c>
      <c r="J323" s="5">
        <f t="shared" si="81"/>
        <v>11</v>
      </c>
      <c r="K323" s="7" t="str">
        <f t="shared" si="82"/>
        <v>N</v>
      </c>
      <c r="L323" s="5">
        <f t="shared" ref="L323:L386" si="87">IF(J323&lt;4,1,IF(J323&lt;7,2,IF(J323&lt;10,3,4)))</f>
        <v>4</v>
      </c>
      <c r="M323" s="5">
        <f t="shared" si="83"/>
        <v>2019</v>
      </c>
      <c r="N323" s="5" t="str">
        <f t="shared" si="84"/>
        <v>2019-11</v>
      </c>
      <c r="O323" s="5" t="str">
        <f t="shared" ref="O323:O386" si="88">M323&amp;"Q"&amp;L323</f>
        <v>2019Q4</v>
      </c>
      <c r="P323" s="5" t="str">
        <f>IF(AND(Calendar[[#This Row],[TransDate]]&lt;=LastDate,Calendar[[#This Row],[TransDate]]&gt;=DATE(YEAR(LastDate)-5,MONTH(LastDate),DAY(LastDate))),Calendar[[#This Row],[CalendarYearMonth]],"")</f>
        <v>2019-11</v>
      </c>
    </row>
    <row r="324" spans="1:16" ht="15" x14ac:dyDescent="0.25">
      <c r="A324" s="5" t="str">
        <f t="shared" si="85"/>
        <v>20191119</v>
      </c>
      <c r="B324" s="7">
        <f t="shared" ref="B324:B387" si="89">B323+1</f>
        <v>43788</v>
      </c>
      <c r="C324" s="5">
        <f t="shared" si="75"/>
        <v>3</v>
      </c>
      <c r="D324" s="5" t="str">
        <f t="shared" si="76"/>
        <v>Tuesday</v>
      </c>
      <c r="E324" s="5">
        <f t="shared" si="77"/>
        <v>19</v>
      </c>
      <c r="F324" s="8">
        <f t="shared" si="78"/>
        <v>323</v>
      </c>
      <c r="G324" s="5" t="str">
        <f t="shared" si="86"/>
        <v>Weekday</v>
      </c>
      <c r="H324" s="5">
        <f t="shared" si="79"/>
        <v>47</v>
      </c>
      <c r="I324" s="5" t="str">
        <f t="shared" si="80"/>
        <v>November</v>
      </c>
      <c r="J324" s="5">
        <f t="shared" si="81"/>
        <v>11</v>
      </c>
      <c r="K324" s="7" t="str">
        <f t="shared" si="82"/>
        <v>N</v>
      </c>
      <c r="L324" s="5">
        <f t="shared" si="87"/>
        <v>4</v>
      </c>
      <c r="M324" s="5">
        <f t="shared" si="83"/>
        <v>2019</v>
      </c>
      <c r="N324" s="5" t="str">
        <f t="shared" si="84"/>
        <v>2019-11</v>
      </c>
      <c r="O324" s="5" t="str">
        <f t="shared" si="88"/>
        <v>2019Q4</v>
      </c>
      <c r="P324" s="5" t="str">
        <f>IF(AND(Calendar[[#This Row],[TransDate]]&lt;=LastDate,Calendar[[#This Row],[TransDate]]&gt;=DATE(YEAR(LastDate)-5,MONTH(LastDate),DAY(LastDate))),Calendar[[#This Row],[CalendarYearMonth]],"")</f>
        <v>2019-11</v>
      </c>
    </row>
    <row r="325" spans="1:16" ht="15" x14ac:dyDescent="0.25">
      <c r="A325" s="5" t="str">
        <f t="shared" si="85"/>
        <v>20191120</v>
      </c>
      <c r="B325" s="7">
        <f t="shared" si="89"/>
        <v>43789</v>
      </c>
      <c r="C325" s="5">
        <f t="shared" si="75"/>
        <v>4</v>
      </c>
      <c r="D325" s="5" t="str">
        <f t="shared" si="76"/>
        <v>Wednesday</v>
      </c>
      <c r="E325" s="5">
        <f t="shared" si="77"/>
        <v>20</v>
      </c>
      <c r="F325" s="8">
        <f t="shared" si="78"/>
        <v>324</v>
      </c>
      <c r="G325" s="5" t="str">
        <f t="shared" si="86"/>
        <v>Weekday</v>
      </c>
      <c r="H325" s="5">
        <f t="shared" si="79"/>
        <v>47</v>
      </c>
      <c r="I325" s="5" t="str">
        <f t="shared" si="80"/>
        <v>November</v>
      </c>
      <c r="J325" s="5">
        <f t="shared" si="81"/>
        <v>11</v>
      </c>
      <c r="K325" s="7" t="str">
        <f t="shared" si="82"/>
        <v>N</v>
      </c>
      <c r="L325" s="5">
        <f t="shared" si="87"/>
        <v>4</v>
      </c>
      <c r="M325" s="5">
        <f t="shared" si="83"/>
        <v>2019</v>
      </c>
      <c r="N325" s="5" t="str">
        <f t="shared" si="84"/>
        <v>2019-11</v>
      </c>
      <c r="O325" s="5" t="str">
        <f t="shared" si="88"/>
        <v>2019Q4</v>
      </c>
      <c r="P325" s="5" t="str">
        <f>IF(AND(Calendar[[#This Row],[TransDate]]&lt;=LastDate,Calendar[[#This Row],[TransDate]]&gt;=DATE(YEAR(LastDate)-5,MONTH(LastDate),DAY(LastDate))),Calendar[[#This Row],[CalendarYearMonth]],"")</f>
        <v>2019-11</v>
      </c>
    </row>
    <row r="326" spans="1:16" ht="15" x14ac:dyDescent="0.25">
      <c r="A326" s="5" t="str">
        <f t="shared" si="85"/>
        <v>20191121</v>
      </c>
      <c r="B326" s="7">
        <f t="shared" si="89"/>
        <v>43790</v>
      </c>
      <c r="C326" s="5">
        <f t="shared" si="75"/>
        <v>5</v>
      </c>
      <c r="D326" s="5" t="str">
        <f t="shared" si="76"/>
        <v>Thursday</v>
      </c>
      <c r="E326" s="5">
        <f t="shared" si="77"/>
        <v>21</v>
      </c>
      <c r="F326" s="8">
        <f t="shared" si="78"/>
        <v>325</v>
      </c>
      <c r="G326" s="5" t="str">
        <f t="shared" si="86"/>
        <v>Weekday</v>
      </c>
      <c r="H326" s="5">
        <f t="shared" si="79"/>
        <v>47</v>
      </c>
      <c r="I326" s="5" t="str">
        <f t="shared" si="80"/>
        <v>November</v>
      </c>
      <c r="J326" s="5">
        <f t="shared" si="81"/>
        <v>11</v>
      </c>
      <c r="K326" s="7" t="str">
        <f t="shared" si="82"/>
        <v>N</v>
      </c>
      <c r="L326" s="5">
        <f t="shared" si="87"/>
        <v>4</v>
      </c>
      <c r="M326" s="5">
        <f t="shared" si="83"/>
        <v>2019</v>
      </c>
      <c r="N326" s="5" t="str">
        <f t="shared" si="84"/>
        <v>2019-11</v>
      </c>
      <c r="O326" s="5" t="str">
        <f t="shared" si="88"/>
        <v>2019Q4</v>
      </c>
      <c r="P326" s="5" t="str">
        <f>IF(AND(Calendar[[#This Row],[TransDate]]&lt;=LastDate,Calendar[[#This Row],[TransDate]]&gt;=DATE(YEAR(LastDate)-5,MONTH(LastDate),DAY(LastDate))),Calendar[[#This Row],[CalendarYearMonth]],"")</f>
        <v>2019-11</v>
      </c>
    </row>
    <row r="327" spans="1:16" ht="15" x14ac:dyDescent="0.25">
      <c r="A327" s="5" t="str">
        <f t="shared" si="85"/>
        <v>20191122</v>
      </c>
      <c r="B327" s="7">
        <f t="shared" si="89"/>
        <v>43791</v>
      </c>
      <c r="C327" s="5">
        <f t="shared" si="75"/>
        <v>6</v>
      </c>
      <c r="D327" s="5" t="str">
        <f t="shared" si="76"/>
        <v>Friday</v>
      </c>
      <c r="E327" s="5">
        <f t="shared" si="77"/>
        <v>22</v>
      </c>
      <c r="F327" s="8">
        <f t="shared" si="78"/>
        <v>326</v>
      </c>
      <c r="G327" s="5" t="str">
        <f t="shared" si="86"/>
        <v>Weekend</v>
      </c>
      <c r="H327" s="5">
        <f t="shared" si="79"/>
        <v>47</v>
      </c>
      <c r="I327" s="5" t="str">
        <f t="shared" si="80"/>
        <v>November</v>
      </c>
      <c r="J327" s="5">
        <f t="shared" si="81"/>
        <v>11</v>
      </c>
      <c r="K327" s="7" t="str">
        <f t="shared" si="82"/>
        <v>N</v>
      </c>
      <c r="L327" s="5">
        <f t="shared" si="87"/>
        <v>4</v>
      </c>
      <c r="M327" s="5">
        <f t="shared" si="83"/>
        <v>2019</v>
      </c>
      <c r="N327" s="5" t="str">
        <f t="shared" si="84"/>
        <v>2019-11</v>
      </c>
      <c r="O327" s="5" t="str">
        <f t="shared" si="88"/>
        <v>2019Q4</v>
      </c>
      <c r="P327" s="5" t="str">
        <f>IF(AND(Calendar[[#This Row],[TransDate]]&lt;=LastDate,Calendar[[#This Row],[TransDate]]&gt;=DATE(YEAR(LastDate)-5,MONTH(LastDate),DAY(LastDate))),Calendar[[#This Row],[CalendarYearMonth]],"")</f>
        <v>2019-11</v>
      </c>
    </row>
    <row r="328" spans="1:16" ht="15" x14ac:dyDescent="0.25">
      <c r="A328" s="5" t="str">
        <f t="shared" si="85"/>
        <v>20191123</v>
      </c>
      <c r="B328" s="7">
        <f t="shared" si="89"/>
        <v>43792</v>
      </c>
      <c r="C328" s="5">
        <f t="shared" si="75"/>
        <v>7</v>
      </c>
      <c r="D328" s="5" t="str">
        <f t="shared" si="76"/>
        <v>Saturday</v>
      </c>
      <c r="E328" s="5">
        <f t="shared" si="77"/>
        <v>23</v>
      </c>
      <c r="F328" s="8">
        <f t="shared" si="78"/>
        <v>327</v>
      </c>
      <c r="G328" s="5" t="str">
        <f t="shared" si="86"/>
        <v>Weekend</v>
      </c>
      <c r="H328" s="5">
        <f t="shared" si="79"/>
        <v>47</v>
      </c>
      <c r="I328" s="5" t="str">
        <f t="shared" si="80"/>
        <v>November</v>
      </c>
      <c r="J328" s="5">
        <f t="shared" si="81"/>
        <v>11</v>
      </c>
      <c r="K328" s="7" t="str">
        <f t="shared" si="82"/>
        <v>N</v>
      </c>
      <c r="L328" s="5">
        <f t="shared" si="87"/>
        <v>4</v>
      </c>
      <c r="M328" s="5">
        <f t="shared" si="83"/>
        <v>2019</v>
      </c>
      <c r="N328" s="5" t="str">
        <f t="shared" si="84"/>
        <v>2019-11</v>
      </c>
      <c r="O328" s="5" t="str">
        <f t="shared" si="88"/>
        <v>2019Q4</v>
      </c>
      <c r="P328" s="5" t="str">
        <f>IF(AND(Calendar[[#This Row],[TransDate]]&lt;=LastDate,Calendar[[#This Row],[TransDate]]&gt;=DATE(YEAR(LastDate)-5,MONTH(LastDate),DAY(LastDate))),Calendar[[#This Row],[CalendarYearMonth]],"")</f>
        <v>2019-11</v>
      </c>
    </row>
    <row r="329" spans="1:16" ht="15" x14ac:dyDescent="0.25">
      <c r="A329" s="5" t="str">
        <f t="shared" si="85"/>
        <v>20191124</v>
      </c>
      <c r="B329" s="7">
        <f t="shared" si="89"/>
        <v>43793</v>
      </c>
      <c r="C329" s="5">
        <f t="shared" si="75"/>
        <v>1</v>
      </c>
      <c r="D329" s="5" t="str">
        <f t="shared" si="76"/>
        <v>Sunday</v>
      </c>
      <c r="E329" s="5">
        <f t="shared" si="77"/>
        <v>24</v>
      </c>
      <c r="F329" s="8">
        <f t="shared" si="78"/>
        <v>328</v>
      </c>
      <c r="G329" s="5" t="str">
        <f t="shared" si="86"/>
        <v>Weekday</v>
      </c>
      <c r="H329" s="5">
        <f t="shared" si="79"/>
        <v>48</v>
      </c>
      <c r="I329" s="5" t="str">
        <f t="shared" si="80"/>
        <v>November</v>
      </c>
      <c r="J329" s="5">
        <f t="shared" si="81"/>
        <v>11</v>
      </c>
      <c r="K329" s="7" t="str">
        <f t="shared" si="82"/>
        <v>N</v>
      </c>
      <c r="L329" s="5">
        <f t="shared" si="87"/>
        <v>4</v>
      </c>
      <c r="M329" s="5">
        <f t="shared" si="83"/>
        <v>2019</v>
      </c>
      <c r="N329" s="5" t="str">
        <f t="shared" si="84"/>
        <v>2019-11</v>
      </c>
      <c r="O329" s="5" t="str">
        <f t="shared" si="88"/>
        <v>2019Q4</v>
      </c>
      <c r="P329" s="5" t="str">
        <f>IF(AND(Calendar[[#This Row],[TransDate]]&lt;=LastDate,Calendar[[#This Row],[TransDate]]&gt;=DATE(YEAR(LastDate)-5,MONTH(LastDate),DAY(LastDate))),Calendar[[#This Row],[CalendarYearMonth]],"")</f>
        <v>2019-11</v>
      </c>
    </row>
    <row r="330" spans="1:16" ht="15" x14ac:dyDescent="0.25">
      <c r="A330" s="5" t="str">
        <f t="shared" si="85"/>
        <v>20191125</v>
      </c>
      <c r="B330" s="7">
        <f t="shared" si="89"/>
        <v>43794</v>
      </c>
      <c r="C330" s="5">
        <f t="shared" si="75"/>
        <v>2</v>
      </c>
      <c r="D330" s="5" t="str">
        <f t="shared" si="76"/>
        <v>Monday</v>
      </c>
      <c r="E330" s="5">
        <f t="shared" si="77"/>
        <v>25</v>
      </c>
      <c r="F330" s="8">
        <f t="shared" si="78"/>
        <v>329</v>
      </c>
      <c r="G330" s="5" t="str">
        <f t="shared" si="86"/>
        <v>Weekday</v>
      </c>
      <c r="H330" s="5">
        <f t="shared" si="79"/>
        <v>48</v>
      </c>
      <c r="I330" s="5" t="str">
        <f t="shared" si="80"/>
        <v>November</v>
      </c>
      <c r="J330" s="5">
        <f t="shared" si="81"/>
        <v>11</v>
      </c>
      <c r="K330" s="7" t="str">
        <f t="shared" si="82"/>
        <v>N</v>
      </c>
      <c r="L330" s="5">
        <f t="shared" si="87"/>
        <v>4</v>
      </c>
      <c r="M330" s="5">
        <f t="shared" si="83"/>
        <v>2019</v>
      </c>
      <c r="N330" s="5" t="str">
        <f t="shared" si="84"/>
        <v>2019-11</v>
      </c>
      <c r="O330" s="5" t="str">
        <f t="shared" si="88"/>
        <v>2019Q4</v>
      </c>
      <c r="P330" s="5" t="str">
        <f>IF(AND(Calendar[[#This Row],[TransDate]]&lt;=LastDate,Calendar[[#This Row],[TransDate]]&gt;=DATE(YEAR(LastDate)-5,MONTH(LastDate),DAY(LastDate))),Calendar[[#This Row],[CalendarYearMonth]],"")</f>
        <v>2019-11</v>
      </c>
    </row>
    <row r="331" spans="1:16" ht="15" x14ac:dyDescent="0.25">
      <c r="A331" s="5" t="str">
        <f t="shared" si="85"/>
        <v>20191126</v>
      </c>
      <c r="B331" s="7">
        <f t="shared" si="89"/>
        <v>43795</v>
      </c>
      <c r="C331" s="5">
        <f t="shared" si="75"/>
        <v>3</v>
      </c>
      <c r="D331" s="5" t="str">
        <f t="shared" si="76"/>
        <v>Tuesday</v>
      </c>
      <c r="E331" s="5">
        <f t="shared" si="77"/>
        <v>26</v>
      </c>
      <c r="F331" s="8">
        <f t="shared" si="78"/>
        <v>330</v>
      </c>
      <c r="G331" s="5" t="str">
        <f t="shared" si="86"/>
        <v>Weekday</v>
      </c>
      <c r="H331" s="5">
        <f t="shared" si="79"/>
        <v>48</v>
      </c>
      <c r="I331" s="5" t="str">
        <f t="shared" si="80"/>
        <v>November</v>
      </c>
      <c r="J331" s="5">
        <f t="shared" si="81"/>
        <v>11</v>
      </c>
      <c r="K331" s="7" t="str">
        <f t="shared" si="82"/>
        <v>N</v>
      </c>
      <c r="L331" s="5">
        <f t="shared" si="87"/>
        <v>4</v>
      </c>
      <c r="M331" s="5">
        <f t="shared" si="83"/>
        <v>2019</v>
      </c>
      <c r="N331" s="5" t="str">
        <f t="shared" si="84"/>
        <v>2019-11</v>
      </c>
      <c r="O331" s="5" t="str">
        <f t="shared" si="88"/>
        <v>2019Q4</v>
      </c>
      <c r="P331" s="5" t="str">
        <f>IF(AND(Calendar[[#This Row],[TransDate]]&lt;=LastDate,Calendar[[#This Row],[TransDate]]&gt;=DATE(YEAR(LastDate)-5,MONTH(LastDate),DAY(LastDate))),Calendar[[#This Row],[CalendarYearMonth]],"")</f>
        <v>2019-11</v>
      </c>
    </row>
    <row r="332" spans="1:16" ht="15" x14ac:dyDescent="0.25">
      <c r="A332" s="5" t="str">
        <f t="shared" si="85"/>
        <v>20191127</v>
      </c>
      <c r="B332" s="7">
        <f t="shared" si="89"/>
        <v>43796</v>
      </c>
      <c r="C332" s="5">
        <f t="shared" si="75"/>
        <v>4</v>
      </c>
      <c r="D332" s="5" t="str">
        <f t="shared" si="76"/>
        <v>Wednesday</v>
      </c>
      <c r="E332" s="5">
        <f t="shared" si="77"/>
        <v>27</v>
      </c>
      <c r="F332" s="8">
        <f t="shared" si="78"/>
        <v>331</v>
      </c>
      <c r="G332" s="5" t="str">
        <f t="shared" si="86"/>
        <v>Weekday</v>
      </c>
      <c r="H332" s="5">
        <f t="shared" si="79"/>
        <v>48</v>
      </c>
      <c r="I332" s="5" t="str">
        <f t="shared" si="80"/>
        <v>November</v>
      </c>
      <c r="J332" s="5">
        <f t="shared" si="81"/>
        <v>11</v>
      </c>
      <c r="K332" s="7" t="str">
        <f t="shared" si="82"/>
        <v>N</v>
      </c>
      <c r="L332" s="5">
        <f t="shared" si="87"/>
        <v>4</v>
      </c>
      <c r="M332" s="5">
        <f t="shared" si="83"/>
        <v>2019</v>
      </c>
      <c r="N332" s="5" t="str">
        <f t="shared" si="84"/>
        <v>2019-11</v>
      </c>
      <c r="O332" s="5" t="str">
        <f t="shared" si="88"/>
        <v>2019Q4</v>
      </c>
      <c r="P332" s="5" t="str">
        <f>IF(AND(Calendar[[#This Row],[TransDate]]&lt;=LastDate,Calendar[[#This Row],[TransDate]]&gt;=DATE(YEAR(LastDate)-5,MONTH(LastDate),DAY(LastDate))),Calendar[[#This Row],[CalendarYearMonth]],"")</f>
        <v>2019-11</v>
      </c>
    </row>
    <row r="333" spans="1:16" ht="15" x14ac:dyDescent="0.25">
      <c r="A333" s="5" t="str">
        <f t="shared" si="85"/>
        <v>20191128</v>
      </c>
      <c r="B333" s="7">
        <f t="shared" si="89"/>
        <v>43797</v>
      </c>
      <c r="C333" s="5">
        <f t="shared" si="75"/>
        <v>5</v>
      </c>
      <c r="D333" s="5" t="str">
        <f t="shared" si="76"/>
        <v>Thursday</v>
      </c>
      <c r="E333" s="5">
        <f t="shared" si="77"/>
        <v>28</v>
      </c>
      <c r="F333" s="8">
        <f t="shared" si="78"/>
        <v>332</v>
      </c>
      <c r="G333" s="5" t="str">
        <f t="shared" si="86"/>
        <v>Weekday</v>
      </c>
      <c r="H333" s="5">
        <f t="shared" si="79"/>
        <v>48</v>
      </c>
      <c r="I333" s="5" t="str">
        <f t="shared" si="80"/>
        <v>November</v>
      </c>
      <c r="J333" s="5">
        <f t="shared" si="81"/>
        <v>11</v>
      </c>
      <c r="K333" s="7" t="str">
        <f t="shared" si="82"/>
        <v>N</v>
      </c>
      <c r="L333" s="5">
        <f t="shared" si="87"/>
        <v>4</v>
      </c>
      <c r="M333" s="5">
        <f t="shared" si="83"/>
        <v>2019</v>
      </c>
      <c r="N333" s="5" t="str">
        <f t="shared" si="84"/>
        <v>2019-11</v>
      </c>
      <c r="O333" s="5" t="str">
        <f t="shared" si="88"/>
        <v>2019Q4</v>
      </c>
      <c r="P333" s="5" t="str">
        <f>IF(AND(Calendar[[#This Row],[TransDate]]&lt;=LastDate,Calendar[[#This Row],[TransDate]]&gt;=DATE(YEAR(LastDate)-5,MONTH(LastDate),DAY(LastDate))),Calendar[[#This Row],[CalendarYearMonth]],"")</f>
        <v>2019-11</v>
      </c>
    </row>
    <row r="334" spans="1:16" ht="15" x14ac:dyDescent="0.25">
      <c r="A334" s="5" t="str">
        <f t="shared" si="85"/>
        <v>20191129</v>
      </c>
      <c r="B334" s="7">
        <f t="shared" si="89"/>
        <v>43798</v>
      </c>
      <c r="C334" s="5">
        <f t="shared" si="75"/>
        <v>6</v>
      </c>
      <c r="D334" s="5" t="str">
        <f t="shared" si="76"/>
        <v>Friday</v>
      </c>
      <c r="E334" s="5">
        <f t="shared" si="77"/>
        <v>29</v>
      </c>
      <c r="F334" s="8">
        <f t="shared" si="78"/>
        <v>333</v>
      </c>
      <c r="G334" s="5" t="str">
        <f t="shared" si="86"/>
        <v>Weekend</v>
      </c>
      <c r="H334" s="5">
        <f t="shared" si="79"/>
        <v>48</v>
      </c>
      <c r="I334" s="5" t="str">
        <f t="shared" si="80"/>
        <v>November</v>
      </c>
      <c r="J334" s="5">
        <f t="shared" si="81"/>
        <v>11</v>
      </c>
      <c r="K334" s="7" t="str">
        <f t="shared" si="82"/>
        <v>N</v>
      </c>
      <c r="L334" s="5">
        <f t="shared" si="87"/>
        <v>4</v>
      </c>
      <c r="M334" s="5">
        <f t="shared" si="83"/>
        <v>2019</v>
      </c>
      <c r="N334" s="5" t="str">
        <f t="shared" si="84"/>
        <v>2019-11</v>
      </c>
      <c r="O334" s="5" t="str">
        <f t="shared" si="88"/>
        <v>2019Q4</v>
      </c>
      <c r="P334" s="5" t="str">
        <f>IF(AND(Calendar[[#This Row],[TransDate]]&lt;=LastDate,Calendar[[#This Row],[TransDate]]&gt;=DATE(YEAR(LastDate)-5,MONTH(LastDate),DAY(LastDate))),Calendar[[#This Row],[CalendarYearMonth]],"")</f>
        <v>2019-11</v>
      </c>
    </row>
    <row r="335" spans="1:16" ht="15" x14ac:dyDescent="0.25">
      <c r="A335" s="5" t="str">
        <f t="shared" si="85"/>
        <v>20191130</v>
      </c>
      <c r="B335" s="7">
        <f t="shared" si="89"/>
        <v>43799</v>
      </c>
      <c r="C335" s="5">
        <f t="shared" si="75"/>
        <v>7</v>
      </c>
      <c r="D335" s="5" t="str">
        <f t="shared" si="76"/>
        <v>Saturday</v>
      </c>
      <c r="E335" s="5">
        <f t="shared" si="77"/>
        <v>30</v>
      </c>
      <c r="F335" s="8">
        <f t="shared" si="78"/>
        <v>334</v>
      </c>
      <c r="G335" s="5" t="str">
        <f t="shared" si="86"/>
        <v>Weekend</v>
      </c>
      <c r="H335" s="5">
        <f t="shared" si="79"/>
        <v>48</v>
      </c>
      <c r="I335" s="5" t="str">
        <f t="shared" si="80"/>
        <v>November</v>
      </c>
      <c r="J335" s="5">
        <f t="shared" si="81"/>
        <v>11</v>
      </c>
      <c r="K335" s="7" t="str">
        <f t="shared" si="82"/>
        <v>Y</v>
      </c>
      <c r="L335" s="5">
        <f t="shared" si="87"/>
        <v>4</v>
      </c>
      <c r="M335" s="5">
        <f t="shared" si="83"/>
        <v>2019</v>
      </c>
      <c r="N335" s="5" t="str">
        <f t="shared" si="84"/>
        <v>2019-11</v>
      </c>
      <c r="O335" s="5" t="str">
        <f t="shared" si="88"/>
        <v>2019Q4</v>
      </c>
      <c r="P335" s="5" t="str">
        <f>IF(AND(Calendar[[#This Row],[TransDate]]&lt;=LastDate,Calendar[[#This Row],[TransDate]]&gt;=DATE(YEAR(LastDate)-5,MONTH(LastDate),DAY(LastDate))),Calendar[[#This Row],[CalendarYearMonth]],"")</f>
        <v>2019-11</v>
      </c>
    </row>
    <row r="336" spans="1:16" ht="15" x14ac:dyDescent="0.25">
      <c r="A336" s="5" t="str">
        <f t="shared" si="85"/>
        <v>20191201</v>
      </c>
      <c r="B336" s="7">
        <f t="shared" si="89"/>
        <v>43800</v>
      </c>
      <c r="C336" s="5">
        <f t="shared" si="75"/>
        <v>1</v>
      </c>
      <c r="D336" s="5" t="str">
        <f t="shared" si="76"/>
        <v>Sunday</v>
      </c>
      <c r="E336" s="5">
        <f t="shared" si="77"/>
        <v>1</v>
      </c>
      <c r="F336" s="8">
        <f t="shared" si="78"/>
        <v>335</v>
      </c>
      <c r="G336" s="5" t="str">
        <f t="shared" si="86"/>
        <v>Weekday</v>
      </c>
      <c r="H336" s="5">
        <f t="shared" si="79"/>
        <v>49</v>
      </c>
      <c r="I336" s="5" t="str">
        <f t="shared" si="80"/>
        <v>December</v>
      </c>
      <c r="J336" s="5">
        <f t="shared" si="81"/>
        <v>12</v>
      </c>
      <c r="K336" s="7" t="str">
        <f t="shared" si="82"/>
        <v>N</v>
      </c>
      <c r="L336" s="5">
        <f t="shared" si="87"/>
        <v>4</v>
      </c>
      <c r="M336" s="5">
        <f t="shared" si="83"/>
        <v>2019</v>
      </c>
      <c r="N336" s="5" t="str">
        <f t="shared" si="84"/>
        <v>2019-12</v>
      </c>
      <c r="O336" s="5" t="str">
        <f t="shared" si="88"/>
        <v>2019Q4</v>
      </c>
      <c r="P336" s="5" t="str">
        <f>IF(AND(Calendar[[#This Row],[TransDate]]&lt;=LastDate,Calendar[[#This Row],[TransDate]]&gt;=DATE(YEAR(LastDate)-5,MONTH(LastDate),DAY(LastDate))),Calendar[[#This Row],[CalendarYearMonth]],"")</f>
        <v>2019-12</v>
      </c>
    </row>
    <row r="337" spans="1:16" ht="15" x14ac:dyDescent="0.25">
      <c r="A337" s="5" t="str">
        <f t="shared" si="85"/>
        <v>20191202</v>
      </c>
      <c r="B337" s="7">
        <f t="shared" si="89"/>
        <v>43801</v>
      </c>
      <c r="C337" s="5">
        <f t="shared" si="75"/>
        <v>2</v>
      </c>
      <c r="D337" s="5" t="str">
        <f t="shared" si="76"/>
        <v>Monday</v>
      </c>
      <c r="E337" s="5">
        <f t="shared" si="77"/>
        <v>2</v>
      </c>
      <c r="F337" s="8">
        <f t="shared" si="78"/>
        <v>336</v>
      </c>
      <c r="G337" s="5" t="str">
        <f t="shared" si="86"/>
        <v>Weekday</v>
      </c>
      <c r="H337" s="5">
        <f t="shared" si="79"/>
        <v>49</v>
      </c>
      <c r="I337" s="5" t="str">
        <f t="shared" si="80"/>
        <v>December</v>
      </c>
      <c r="J337" s="5">
        <f t="shared" si="81"/>
        <v>12</v>
      </c>
      <c r="K337" s="7" t="str">
        <f t="shared" si="82"/>
        <v>N</v>
      </c>
      <c r="L337" s="5">
        <f t="shared" si="87"/>
        <v>4</v>
      </c>
      <c r="M337" s="5">
        <f t="shared" si="83"/>
        <v>2019</v>
      </c>
      <c r="N337" s="5" t="str">
        <f t="shared" si="84"/>
        <v>2019-12</v>
      </c>
      <c r="O337" s="5" t="str">
        <f t="shared" si="88"/>
        <v>2019Q4</v>
      </c>
      <c r="P337" s="5" t="str">
        <f>IF(AND(Calendar[[#This Row],[TransDate]]&lt;=LastDate,Calendar[[#This Row],[TransDate]]&gt;=DATE(YEAR(LastDate)-5,MONTH(LastDate),DAY(LastDate))),Calendar[[#This Row],[CalendarYearMonth]],"")</f>
        <v>2019-12</v>
      </c>
    </row>
    <row r="338" spans="1:16" ht="15" x14ac:dyDescent="0.25">
      <c r="A338" s="5" t="str">
        <f t="shared" si="85"/>
        <v>20191203</v>
      </c>
      <c r="B338" s="7">
        <f t="shared" si="89"/>
        <v>43802</v>
      </c>
      <c r="C338" s="5">
        <f t="shared" si="75"/>
        <v>3</v>
      </c>
      <c r="D338" s="5" t="str">
        <f t="shared" si="76"/>
        <v>Tuesday</v>
      </c>
      <c r="E338" s="5">
        <f t="shared" si="77"/>
        <v>3</v>
      </c>
      <c r="F338" s="8">
        <f t="shared" si="78"/>
        <v>337</v>
      </c>
      <c r="G338" s="5" t="str">
        <f t="shared" si="86"/>
        <v>Weekday</v>
      </c>
      <c r="H338" s="5">
        <f t="shared" si="79"/>
        <v>49</v>
      </c>
      <c r="I338" s="5" t="str">
        <f t="shared" si="80"/>
        <v>December</v>
      </c>
      <c r="J338" s="5">
        <f t="shared" si="81"/>
        <v>12</v>
      </c>
      <c r="K338" s="7" t="str">
        <f t="shared" si="82"/>
        <v>N</v>
      </c>
      <c r="L338" s="5">
        <f t="shared" si="87"/>
        <v>4</v>
      </c>
      <c r="M338" s="5">
        <f t="shared" si="83"/>
        <v>2019</v>
      </c>
      <c r="N338" s="5" t="str">
        <f t="shared" si="84"/>
        <v>2019-12</v>
      </c>
      <c r="O338" s="5" t="str">
        <f t="shared" si="88"/>
        <v>2019Q4</v>
      </c>
      <c r="P338" s="5" t="str">
        <f>IF(AND(Calendar[[#This Row],[TransDate]]&lt;=LastDate,Calendar[[#This Row],[TransDate]]&gt;=DATE(YEAR(LastDate)-5,MONTH(LastDate),DAY(LastDate))),Calendar[[#This Row],[CalendarYearMonth]],"")</f>
        <v>2019-12</v>
      </c>
    </row>
    <row r="339" spans="1:16" ht="15" x14ac:dyDescent="0.25">
      <c r="A339" s="5" t="str">
        <f t="shared" si="85"/>
        <v>20191204</v>
      </c>
      <c r="B339" s="7">
        <f t="shared" si="89"/>
        <v>43803</v>
      </c>
      <c r="C339" s="5">
        <f t="shared" si="75"/>
        <v>4</v>
      </c>
      <c r="D339" s="5" t="str">
        <f t="shared" si="76"/>
        <v>Wednesday</v>
      </c>
      <c r="E339" s="5">
        <f t="shared" si="77"/>
        <v>4</v>
      </c>
      <c r="F339" s="8">
        <f t="shared" si="78"/>
        <v>338</v>
      </c>
      <c r="G339" s="5" t="str">
        <f t="shared" si="86"/>
        <v>Weekday</v>
      </c>
      <c r="H339" s="5">
        <f t="shared" si="79"/>
        <v>49</v>
      </c>
      <c r="I339" s="5" t="str">
        <f t="shared" si="80"/>
        <v>December</v>
      </c>
      <c r="J339" s="5">
        <f t="shared" si="81"/>
        <v>12</v>
      </c>
      <c r="K339" s="7" t="str">
        <f t="shared" si="82"/>
        <v>N</v>
      </c>
      <c r="L339" s="5">
        <f t="shared" si="87"/>
        <v>4</v>
      </c>
      <c r="M339" s="5">
        <f t="shared" si="83"/>
        <v>2019</v>
      </c>
      <c r="N339" s="5" t="str">
        <f t="shared" si="84"/>
        <v>2019-12</v>
      </c>
      <c r="O339" s="5" t="str">
        <f t="shared" si="88"/>
        <v>2019Q4</v>
      </c>
      <c r="P339" s="5" t="str">
        <f>IF(AND(Calendar[[#This Row],[TransDate]]&lt;=LastDate,Calendar[[#This Row],[TransDate]]&gt;=DATE(YEAR(LastDate)-5,MONTH(LastDate),DAY(LastDate))),Calendar[[#This Row],[CalendarYearMonth]],"")</f>
        <v>2019-12</v>
      </c>
    </row>
    <row r="340" spans="1:16" ht="15" x14ac:dyDescent="0.25">
      <c r="A340" s="5" t="str">
        <f t="shared" si="85"/>
        <v>20191205</v>
      </c>
      <c r="B340" s="7">
        <f t="shared" si="89"/>
        <v>43804</v>
      </c>
      <c r="C340" s="5">
        <f t="shared" si="75"/>
        <v>5</v>
      </c>
      <c r="D340" s="5" t="str">
        <f t="shared" si="76"/>
        <v>Thursday</v>
      </c>
      <c r="E340" s="5">
        <f t="shared" si="77"/>
        <v>5</v>
      </c>
      <c r="F340" s="8">
        <f t="shared" si="78"/>
        <v>339</v>
      </c>
      <c r="G340" s="5" t="str">
        <f t="shared" si="86"/>
        <v>Weekday</v>
      </c>
      <c r="H340" s="5">
        <f t="shared" si="79"/>
        <v>49</v>
      </c>
      <c r="I340" s="5" t="str">
        <f t="shared" si="80"/>
        <v>December</v>
      </c>
      <c r="J340" s="5">
        <f t="shared" si="81"/>
        <v>12</v>
      </c>
      <c r="K340" s="7" t="str">
        <f t="shared" si="82"/>
        <v>N</v>
      </c>
      <c r="L340" s="5">
        <f t="shared" si="87"/>
        <v>4</v>
      </c>
      <c r="M340" s="5">
        <f t="shared" si="83"/>
        <v>2019</v>
      </c>
      <c r="N340" s="5" t="str">
        <f t="shared" si="84"/>
        <v>2019-12</v>
      </c>
      <c r="O340" s="5" t="str">
        <f t="shared" si="88"/>
        <v>2019Q4</v>
      </c>
      <c r="P340" s="5" t="str">
        <f>IF(AND(Calendar[[#This Row],[TransDate]]&lt;=LastDate,Calendar[[#This Row],[TransDate]]&gt;=DATE(YEAR(LastDate)-5,MONTH(LastDate),DAY(LastDate))),Calendar[[#This Row],[CalendarYearMonth]],"")</f>
        <v>2019-12</v>
      </c>
    </row>
    <row r="341" spans="1:16" ht="15" x14ac:dyDescent="0.25">
      <c r="A341" s="5" t="str">
        <f t="shared" si="85"/>
        <v>20191206</v>
      </c>
      <c r="B341" s="7">
        <f t="shared" si="89"/>
        <v>43805</v>
      </c>
      <c r="C341" s="5">
        <f t="shared" si="75"/>
        <v>6</v>
      </c>
      <c r="D341" s="5" t="str">
        <f t="shared" si="76"/>
        <v>Friday</v>
      </c>
      <c r="E341" s="5">
        <f t="shared" si="77"/>
        <v>6</v>
      </c>
      <c r="F341" s="8">
        <f t="shared" si="78"/>
        <v>340</v>
      </c>
      <c r="G341" s="5" t="str">
        <f t="shared" si="86"/>
        <v>Weekend</v>
      </c>
      <c r="H341" s="5">
        <f t="shared" si="79"/>
        <v>49</v>
      </c>
      <c r="I341" s="5" t="str">
        <f t="shared" si="80"/>
        <v>December</v>
      </c>
      <c r="J341" s="5">
        <f t="shared" si="81"/>
        <v>12</v>
      </c>
      <c r="K341" s="7" t="str">
        <f t="shared" si="82"/>
        <v>N</v>
      </c>
      <c r="L341" s="5">
        <f t="shared" si="87"/>
        <v>4</v>
      </c>
      <c r="M341" s="5">
        <f t="shared" si="83"/>
        <v>2019</v>
      </c>
      <c r="N341" s="5" t="str">
        <f t="shared" si="84"/>
        <v>2019-12</v>
      </c>
      <c r="O341" s="5" t="str">
        <f t="shared" si="88"/>
        <v>2019Q4</v>
      </c>
      <c r="P341" s="5" t="str">
        <f>IF(AND(Calendar[[#This Row],[TransDate]]&lt;=LastDate,Calendar[[#This Row],[TransDate]]&gt;=DATE(YEAR(LastDate)-5,MONTH(LastDate),DAY(LastDate))),Calendar[[#This Row],[CalendarYearMonth]],"")</f>
        <v>2019-12</v>
      </c>
    </row>
    <row r="342" spans="1:16" ht="15" x14ac:dyDescent="0.25">
      <c r="A342" s="5" t="str">
        <f t="shared" si="85"/>
        <v>20191207</v>
      </c>
      <c r="B342" s="7">
        <f t="shared" si="89"/>
        <v>43806</v>
      </c>
      <c r="C342" s="5">
        <f t="shared" si="75"/>
        <v>7</v>
      </c>
      <c r="D342" s="5" t="str">
        <f t="shared" si="76"/>
        <v>Saturday</v>
      </c>
      <c r="E342" s="5">
        <f t="shared" si="77"/>
        <v>7</v>
      </c>
      <c r="F342" s="8">
        <f t="shared" si="78"/>
        <v>341</v>
      </c>
      <c r="G342" s="5" t="str">
        <f t="shared" si="86"/>
        <v>Weekend</v>
      </c>
      <c r="H342" s="5">
        <f t="shared" si="79"/>
        <v>49</v>
      </c>
      <c r="I342" s="5" t="str">
        <f t="shared" si="80"/>
        <v>December</v>
      </c>
      <c r="J342" s="5">
        <f t="shared" si="81"/>
        <v>12</v>
      </c>
      <c r="K342" s="7" t="str">
        <f t="shared" si="82"/>
        <v>N</v>
      </c>
      <c r="L342" s="5">
        <f t="shared" si="87"/>
        <v>4</v>
      </c>
      <c r="M342" s="5">
        <f t="shared" si="83"/>
        <v>2019</v>
      </c>
      <c r="N342" s="5" t="str">
        <f t="shared" si="84"/>
        <v>2019-12</v>
      </c>
      <c r="O342" s="5" t="str">
        <f t="shared" si="88"/>
        <v>2019Q4</v>
      </c>
      <c r="P342" s="5" t="str">
        <f>IF(AND(Calendar[[#This Row],[TransDate]]&lt;=LastDate,Calendar[[#This Row],[TransDate]]&gt;=DATE(YEAR(LastDate)-5,MONTH(LastDate),DAY(LastDate))),Calendar[[#This Row],[CalendarYearMonth]],"")</f>
        <v>2019-12</v>
      </c>
    </row>
    <row r="343" spans="1:16" ht="15" x14ac:dyDescent="0.25">
      <c r="A343" s="5" t="str">
        <f t="shared" si="85"/>
        <v>20191208</v>
      </c>
      <c r="B343" s="7">
        <f t="shared" si="89"/>
        <v>43807</v>
      </c>
      <c r="C343" s="5">
        <f t="shared" si="75"/>
        <v>1</v>
      </c>
      <c r="D343" s="5" t="str">
        <f t="shared" si="76"/>
        <v>Sunday</v>
      </c>
      <c r="E343" s="5">
        <f t="shared" si="77"/>
        <v>8</v>
      </c>
      <c r="F343" s="8">
        <f t="shared" si="78"/>
        <v>342</v>
      </c>
      <c r="G343" s="5" t="str">
        <f t="shared" si="86"/>
        <v>Weekday</v>
      </c>
      <c r="H343" s="5">
        <f t="shared" si="79"/>
        <v>50</v>
      </c>
      <c r="I343" s="5" t="str">
        <f t="shared" si="80"/>
        <v>December</v>
      </c>
      <c r="J343" s="5">
        <f t="shared" si="81"/>
        <v>12</v>
      </c>
      <c r="K343" s="7" t="str">
        <f t="shared" si="82"/>
        <v>N</v>
      </c>
      <c r="L343" s="5">
        <f t="shared" si="87"/>
        <v>4</v>
      </c>
      <c r="M343" s="5">
        <f t="shared" si="83"/>
        <v>2019</v>
      </c>
      <c r="N343" s="5" t="str">
        <f t="shared" si="84"/>
        <v>2019-12</v>
      </c>
      <c r="O343" s="5" t="str">
        <f t="shared" si="88"/>
        <v>2019Q4</v>
      </c>
      <c r="P343" s="5" t="str">
        <f>IF(AND(Calendar[[#This Row],[TransDate]]&lt;=LastDate,Calendar[[#This Row],[TransDate]]&gt;=DATE(YEAR(LastDate)-5,MONTH(LastDate),DAY(LastDate))),Calendar[[#This Row],[CalendarYearMonth]],"")</f>
        <v>2019-12</v>
      </c>
    </row>
    <row r="344" spans="1:16" ht="15" x14ac:dyDescent="0.25">
      <c r="A344" s="5" t="str">
        <f t="shared" si="85"/>
        <v>20191209</v>
      </c>
      <c r="B344" s="7">
        <f t="shared" si="89"/>
        <v>43808</v>
      </c>
      <c r="C344" s="5">
        <f t="shared" si="75"/>
        <v>2</v>
      </c>
      <c r="D344" s="5" t="str">
        <f t="shared" si="76"/>
        <v>Monday</v>
      </c>
      <c r="E344" s="5">
        <f t="shared" si="77"/>
        <v>9</v>
      </c>
      <c r="F344" s="8">
        <f t="shared" si="78"/>
        <v>343</v>
      </c>
      <c r="G344" s="5" t="str">
        <f t="shared" si="86"/>
        <v>Weekday</v>
      </c>
      <c r="H344" s="5">
        <f t="shared" si="79"/>
        <v>50</v>
      </c>
      <c r="I344" s="5" t="str">
        <f t="shared" si="80"/>
        <v>December</v>
      </c>
      <c r="J344" s="5">
        <f t="shared" si="81"/>
        <v>12</v>
      </c>
      <c r="K344" s="7" t="str">
        <f t="shared" si="82"/>
        <v>N</v>
      </c>
      <c r="L344" s="5">
        <f t="shared" si="87"/>
        <v>4</v>
      </c>
      <c r="M344" s="5">
        <f t="shared" si="83"/>
        <v>2019</v>
      </c>
      <c r="N344" s="5" t="str">
        <f t="shared" si="84"/>
        <v>2019-12</v>
      </c>
      <c r="O344" s="5" t="str">
        <f t="shared" si="88"/>
        <v>2019Q4</v>
      </c>
      <c r="P344" s="5" t="str">
        <f>IF(AND(Calendar[[#This Row],[TransDate]]&lt;=LastDate,Calendar[[#This Row],[TransDate]]&gt;=DATE(YEAR(LastDate)-5,MONTH(LastDate),DAY(LastDate))),Calendar[[#This Row],[CalendarYearMonth]],"")</f>
        <v>2019-12</v>
      </c>
    </row>
    <row r="345" spans="1:16" ht="15" x14ac:dyDescent="0.25">
      <c r="A345" s="5" t="str">
        <f t="shared" si="85"/>
        <v>20191210</v>
      </c>
      <c r="B345" s="7">
        <f t="shared" si="89"/>
        <v>43809</v>
      </c>
      <c r="C345" s="5">
        <f t="shared" si="75"/>
        <v>3</v>
      </c>
      <c r="D345" s="5" t="str">
        <f t="shared" si="76"/>
        <v>Tuesday</v>
      </c>
      <c r="E345" s="5">
        <f t="shared" si="77"/>
        <v>10</v>
      </c>
      <c r="F345" s="8">
        <f t="shared" si="78"/>
        <v>344</v>
      </c>
      <c r="G345" s="5" t="str">
        <f t="shared" si="86"/>
        <v>Weekday</v>
      </c>
      <c r="H345" s="5">
        <f t="shared" si="79"/>
        <v>50</v>
      </c>
      <c r="I345" s="5" t="str">
        <f t="shared" si="80"/>
        <v>December</v>
      </c>
      <c r="J345" s="5">
        <f t="shared" si="81"/>
        <v>12</v>
      </c>
      <c r="K345" s="7" t="str">
        <f t="shared" si="82"/>
        <v>N</v>
      </c>
      <c r="L345" s="5">
        <f t="shared" si="87"/>
        <v>4</v>
      </c>
      <c r="M345" s="5">
        <f t="shared" si="83"/>
        <v>2019</v>
      </c>
      <c r="N345" s="5" t="str">
        <f t="shared" si="84"/>
        <v>2019-12</v>
      </c>
      <c r="O345" s="5" t="str">
        <f t="shared" si="88"/>
        <v>2019Q4</v>
      </c>
      <c r="P345" s="5" t="str">
        <f>IF(AND(Calendar[[#This Row],[TransDate]]&lt;=LastDate,Calendar[[#This Row],[TransDate]]&gt;=DATE(YEAR(LastDate)-5,MONTH(LastDate),DAY(LastDate))),Calendar[[#This Row],[CalendarYearMonth]],"")</f>
        <v>2019-12</v>
      </c>
    </row>
    <row r="346" spans="1:16" ht="15" x14ac:dyDescent="0.25">
      <c r="A346" s="5" t="str">
        <f t="shared" si="85"/>
        <v>20191211</v>
      </c>
      <c r="B346" s="7">
        <f t="shared" si="89"/>
        <v>43810</v>
      </c>
      <c r="C346" s="5">
        <f t="shared" si="75"/>
        <v>4</v>
      </c>
      <c r="D346" s="5" t="str">
        <f t="shared" si="76"/>
        <v>Wednesday</v>
      </c>
      <c r="E346" s="5">
        <f t="shared" si="77"/>
        <v>11</v>
      </c>
      <c r="F346" s="8">
        <f t="shared" si="78"/>
        <v>345</v>
      </c>
      <c r="G346" s="5" t="str">
        <f t="shared" si="86"/>
        <v>Weekday</v>
      </c>
      <c r="H346" s="5">
        <f t="shared" si="79"/>
        <v>50</v>
      </c>
      <c r="I346" s="5" t="str">
        <f t="shared" si="80"/>
        <v>December</v>
      </c>
      <c r="J346" s="5">
        <f t="shared" si="81"/>
        <v>12</v>
      </c>
      <c r="K346" s="7" t="str">
        <f t="shared" si="82"/>
        <v>N</v>
      </c>
      <c r="L346" s="5">
        <f t="shared" si="87"/>
        <v>4</v>
      </c>
      <c r="M346" s="5">
        <f t="shared" si="83"/>
        <v>2019</v>
      </c>
      <c r="N346" s="5" t="str">
        <f t="shared" si="84"/>
        <v>2019-12</v>
      </c>
      <c r="O346" s="5" t="str">
        <f t="shared" si="88"/>
        <v>2019Q4</v>
      </c>
      <c r="P346" s="5" t="str">
        <f>IF(AND(Calendar[[#This Row],[TransDate]]&lt;=LastDate,Calendar[[#This Row],[TransDate]]&gt;=DATE(YEAR(LastDate)-5,MONTH(LastDate),DAY(LastDate))),Calendar[[#This Row],[CalendarYearMonth]],"")</f>
        <v>2019-12</v>
      </c>
    </row>
    <row r="347" spans="1:16" ht="15" x14ac:dyDescent="0.25">
      <c r="A347" s="5" t="str">
        <f t="shared" si="85"/>
        <v>20191212</v>
      </c>
      <c r="B347" s="7">
        <f t="shared" si="89"/>
        <v>43811</v>
      </c>
      <c r="C347" s="5">
        <f t="shared" si="75"/>
        <v>5</v>
      </c>
      <c r="D347" s="5" t="str">
        <f t="shared" si="76"/>
        <v>Thursday</v>
      </c>
      <c r="E347" s="5">
        <f t="shared" si="77"/>
        <v>12</v>
      </c>
      <c r="F347" s="8">
        <f t="shared" si="78"/>
        <v>346</v>
      </c>
      <c r="G347" s="5" t="str">
        <f t="shared" si="86"/>
        <v>Weekday</v>
      </c>
      <c r="H347" s="5">
        <f t="shared" si="79"/>
        <v>50</v>
      </c>
      <c r="I347" s="5" t="str">
        <f t="shared" si="80"/>
        <v>December</v>
      </c>
      <c r="J347" s="5">
        <f t="shared" si="81"/>
        <v>12</v>
      </c>
      <c r="K347" s="7" t="str">
        <f t="shared" si="82"/>
        <v>N</v>
      </c>
      <c r="L347" s="5">
        <f t="shared" si="87"/>
        <v>4</v>
      </c>
      <c r="M347" s="5">
        <f t="shared" si="83"/>
        <v>2019</v>
      </c>
      <c r="N347" s="5" t="str">
        <f t="shared" si="84"/>
        <v>2019-12</v>
      </c>
      <c r="O347" s="5" t="str">
        <f t="shared" si="88"/>
        <v>2019Q4</v>
      </c>
      <c r="P347" s="5" t="str">
        <f>IF(AND(Calendar[[#This Row],[TransDate]]&lt;=LastDate,Calendar[[#This Row],[TransDate]]&gt;=DATE(YEAR(LastDate)-5,MONTH(LastDate),DAY(LastDate))),Calendar[[#This Row],[CalendarYearMonth]],"")</f>
        <v>2019-12</v>
      </c>
    </row>
    <row r="348" spans="1:16" ht="15" x14ac:dyDescent="0.25">
      <c r="A348" s="5" t="str">
        <f t="shared" si="85"/>
        <v>20191213</v>
      </c>
      <c r="B348" s="7">
        <f t="shared" si="89"/>
        <v>43812</v>
      </c>
      <c r="C348" s="5">
        <f t="shared" si="75"/>
        <v>6</v>
      </c>
      <c r="D348" s="5" t="str">
        <f t="shared" si="76"/>
        <v>Friday</v>
      </c>
      <c r="E348" s="5">
        <f t="shared" si="77"/>
        <v>13</v>
      </c>
      <c r="F348" s="8">
        <f t="shared" si="78"/>
        <v>347</v>
      </c>
      <c r="G348" s="5" t="str">
        <f t="shared" si="86"/>
        <v>Weekend</v>
      </c>
      <c r="H348" s="5">
        <f t="shared" si="79"/>
        <v>50</v>
      </c>
      <c r="I348" s="5" t="str">
        <f t="shared" si="80"/>
        <v>December</v>
      </c>
      <c r="J348" s="5">
        <f t="shared" si="81"/>
        <v>12</v>
      </c>
      <c r="K348" s="7" t="str">
        <f t="shared" si="82"/>
        <v>N</v>
      </c>
      <c r="L348" s="5">
        <f t="shared" si="87"/>
        <v>4</v>
      </c>
      <c r="M348" s="5">
        <f t="shared" si="83"/>
        <v>2019</v>
      </c>
      <c r="N348" s="5" t="str">
        <f t="shared" si="84"/>
        <v>2019-12</v>
      </c>
      <c r="O348" s="5" t="str">
        <f t="shared" si="88"/>
        <v>2019Q4</v>
      </c>
      <c r="P348" s="5" t="str">
        <f>IF(AND(Calendar[[#This Row],[TransDate]]&lt;=LastDate,Calendar[[#This Row],[TransDate]]&gt;=DATE(YEAR(LastDate)-5,MONTH(LastDate),DAY(LastDate))),Calendar[[#This Row],[CalendarYearMonth]],"")</f>
        <v>2019-12</v>
      </c>
    </row>
    <row r="349" spans="1:16" ht="15" x14ac:dyDescent="0.25">
      <c r="A349" s="5" t="str">
        <f t="shared" si="85"/>
        <v>20191214</v>
      </c>
      <c r="B349" s="7">
        <f t="shared" si="89"/>
        <v>43813</v>
      </c>
      <c r="C349" s="5">
        <f t="shared" si="75"/>
        <v>7</v>
      </c>
      <c r="D349" s="5" t="str">
        <f t="shared" si="76"/>
        <v>Saturday</v>
      </c>
      <c r="E349" s="5">
        <f t="shared" si="77"/>
        <v>14</v>
      </c>
      <c r="F349" s="8">
        <f t="shared" si="78"/>
        <v>348</v>
      </c>
      <c r="G349" s="5" t="str">
        <f t="shared" si="86"/>
        <v>Weekend</v>
      </c>
      <c r="H349" s="5">
        <f t="shared" si="79"/>
        <v>50</v>
      </c>
      <c r="I349" s="5" t="str">
        <f t="shared" si="80"/>
        <v>December</v>
      </c>
      <c r="J349" s="5">
        <f t="shared" si="81"/>
        <v>12</v>
      </c>
      <c r="K349" s="7" t="str">
        <f t="shared" si="82"/>
        <v>N</v>
      </c>
      <c r="L349" s="5">
        <f t="shared" si="87"/>
        <v>4</v>
      </c>
      <c r="M349" s="5">
        <f t="shared" si="83"/>
        <v>2019</v>
      </c>
      <c r="N349" s="5" t="str">
        <f t="shared" si="84"/>
        <v>2019-12</v>
      </c>
      <c r="O349" s="5" t="str">
        <f t="shared" si="88"/>
        <v>2019Q4</v>
      </c>
      <c r="P349" s="5" t="str">
        <f>IF(AND(Calendar[[#This Row],[TransDate]]&lt;=LastDate,Calendar[[#This Row],[TransDate]]&gt;=DATE(YEAR(LastDate)-5,MONTH(LastDate),DAY(LastDate))),Calendar[[#This Row],[CalendarYearMonth]],"")</f>
        <v>2019-12</v>
      </c>
    </row>
    <row r="350" spans="1:16" ht="15" x14ac:dyDescent="0.25">
      <c r="A350" s="5" t="str">
        <f t="shared" si="85"/>
        <v>20191215</v>
      </c>
      <c r="B350" s="7">
        <f t="shared" si="89"/>
        <v>43814</v>
      </c>
      <c r="C350" s="5">
        <f t="shared" si="75"/>
        <v>1</v>
      </c>
      <c r="D350" s="5" t="str">
        <f t="shared" si="76"/>
        <v>Sunday</v>
      </c>
      <c r="E350" s="5">
        <f t="shared" si="77"/>
        <v>15</v>
      </c>
      <c r="F350" s="8">
        <f t="shared" si="78"/>
        <v>349</v>
      </c>
      <c r="G350" s="5" t="str">
        <f t="shared" si="86"/>
        <v>Weekday</v>
      </c>
      <c r="H350" s="5">
        <f t="shared" si="79"/>
        <v>51</v>
      </c>
      <c r="I350" s="5" t="str">
        <f t="shared" si="80"/>
        <v>December</v>
      </c>
      <c r="J350" s="5">
        <f t="shared" si="81"/>
        <v>12</v>
      </c>
      <c r="K350" s="7" t="str">
        <f t="shared" si="82"/>
        <v>N</v>
      </c>
      <c r="L350" s="5">
        <f t="shared" si="87"/>
        <v>4</v>
      </c>
      <c r="M350" s="5">
        <f t="shared" si="83"/>
        <v>2019</v>
      </c>
      <c r="N350" s="5" t="str">
        <f t="shared" si="84"/>
        <v>2019-12</v>
      </c>
      <c r="O350" s="5" t="str">
        <f t="shared" si="88"/>
        <v>2019Q4</v>
      </c>
      <c r="P350" s="5" t="str">
        <f>IF(AND(Calendar[[#This Row],[TransDate]]&lt;=LastDate,Calendar[[#This Row],[TransDate]]&gt;=DATE(YEAR(LastDate)-5,MONTH(LastDate),DAY(LastDate))),Calendar[[#This Row],[CalendarYearMonth]],"")</f>
        <v>2019-12</v>
      </c>
    </row>
    <row r="351" spans="1:16" ht="15" x14ac:dyDescent="0.25">
      <c r="A351" s="5" t="str">
        <f t="shared" si="85"/>
        <v>20191216</v>
      </c>
      <c r="B351" s="7">
        <f t="shared" si="89"/>
        <v>43815</v>
      </c>
      <c r="C351" s="5">
        <f t="shared" si="75"/>
        <v>2</v>
      </c>
      <c r="D351" s="5" t="str">
        <f t="shared" si="76"/>
        <v>Monday</v>
      </c>
      <c r="E351" s="5">
        <f t="shared" si="77"/>
        <v>16</v>
      </c>
      <c r="F351" s="8">
        <f t="shared" si="78"/>
        <v>350</v>
      </c>
      <c r="G351" s="5" t="str">
        <f t="shared" si="86"/>
        <v>Weekday</v>
      </c>
      <c r="H351" s="5">
        <f t="shared" si="79"/>
        <v>51</v>
      </c>
      <c r="I351" s="5" t="str">
        <f t="shared" si="80"/>
        <v>December</v>
      </c>
      <c r="J351" s="5">
        <f t="shared" si="81"/>
        <v>12</v>
      </c>
      <c r="K351" s="7" t="str">
        <f t="shared" si="82"/>
        <v>N</v>
      </c>
      <c r="L351" s="5">
        <f t="shared" si="87"/>
        <v>4</v>
      </c>
      <c r="M351" s="5">
        <f t="shared" si="83"/>
        <v>2019</v>
      </c>
      <c r="N351" s="5" t="str">
        <f t="shared" si="84"/>
        <v>2019-12</v>
      </c>
      <c r="O351" s="5" t="str">
        <f t="shared" si="88"/>
        <v>2019Q4</v>
      </c>
      <c r="P351" s="5" t="str">
        <f>IF(AND(Calendar[[#This Row],[TransDate]]&lt;=LastDate,Calendar[[#This Row],[TransDate]]&gt;=DATE(YEAR(LastDate)-5,MONTH(LastDate),DAY(LastDate))),Calendar[[#This Row],[CalendarYearMonth]],"")</f>
        <v>2019-12</v>
      </c>
    </row>
    <row r="352" spans="1:16" ht="15" x14ac:dyDescent="0.25">
      <c r="A352" s="5" t="str">
        <f t="shared" si="85"/>
        <v>20191217</v>
      </c>
      <c r="B352" s="7">
        <f t="shared" si="89"/>
        <v>43816</v>
      </c>
      <c r="C352" s="5">
        <f t="shared" si="75"/>
        <v>3</v>
      </c>
      <c r="D352" s="5" t="str">
        <f t="shared" si="76"/>
        <v>Tuesday</v>
      </c>
      <c r="E352" s="5">
        <f t="shared" si="77"/>
        <v>17</v>
      </c>
      <c r="F352" s="8">
        <f t="shared" si="78"/>
        <v>351</v>
      </c>
      <c r="G352" s="5" t="str">
        <f t="shared" si="86"/>
        <v>Weekday</v>
      </c>
      <c r="H352" s="5">
        <f t="shared" si="79"/>
        <v>51</v>
      </c>
      <c r="I352" s="5" t="str">
        <f t="shared" si="80"/>
        <v>December</v>
      </c>
      <c r="J352" s="5">
        <f t="shared" si="81"/>
        <v>12</v>
      </c>
      <c r="K352" s="7" t="str">
        <f t="shared" si="82"/>
        <v>N</v>
      </c>
      <c r="L352" s="5">
        <f t="shared" si="87"/>
        <v>4</v>
      </c>
      <c r="M352" s="5">
        <f t="shared" si="83"/>
        <v>2019</v>
      </c>
      <c r="N352" s="5" t="str">
        <f t="shared" si="84"/>
        <v>2019-12</v>
      </c>
      <c r="O352" s="5" t="str">
        <f t="shared" si="88"/>
        <v>2019Q4</v>
      </c>
      <c r="P352" s="5" t="str">
        <f>IF(AND(Calendar[[#This Row],[TransDate]]&lt;=LastDate,Calendar[[#This Row],[TransDate]]&gt;=DATE(YEAR(LastDate)-5,MONTH(LastDate),DAY(LastDate))),Calendar[[#This Row],[CalendarYearMonth]],"")</f>
        <v>2019-12</v>
      </c>
    </row>
    <row r="353" spans="1:16" ht="15" x14ac:dyDescent="0.25">
      <c r="A353" s="5" t="str">
        <f t="shared" si="85"/>
        <v>20191218</v>
      </c>
      <c r="B353" s="7">
        <f t="shared" si="89"/>
        <v>43817</v>
      </c>
      <c r="C353" s="5">
        <f t="shared" si="75"/>
        <v>4</v>
      </c>
      <c r="D353" s="5" t="str">
        <f t="shared" si="76"/>
        <v>Wednesday</v>
      </c>
      <c r="E353" s="5">
        <f t="shared" si="77"/>
        <v>18</v>
      </c>
      <c r="F353" s="8">
        <f t="shared" si="78"/>
        <v>352</v>
      </c>
      <c r="G353" s="5" t="str">
        <f t="shared" si="86"/>
        <v>Weekday</v>
      </c>
      <c r="H353" s="5">
        <f t="shared" si="79"/>
        <v>51</v>
      </c>
      <c r="I353" s="5" t="str">
        <f t="shared" si="80"/>
        <v>December</v>
      </c>
      <c r="J353" s="5">
        <f t="shared" si="81"/>
        <v>12</v>
      </c>
      <c r="K353" s="7" t="str">
        <f t="shared" si="82"/>
        <v>N</v>
      </c>
      <c r="L353" s="5">
        <f t="shared" si="87"/>
        <v>4</v>
      </c>
      <c r="M353" s="5">
        <f t="shared" si="83"/>
        <v>2019</v>
      </c>
      <c r="N353" s="5" t="str">
        <f t="shared" si="84"/>
        <v>2019-12</v>
      </c>
      <c r="O353" s="5" t="str">
        <f t="shared" si="88"/>
        <v>2019Q4</v>
      </c>
      <c r="P353" s="5" t="str">
        <f>IF(AND(Calendar[[#This Row],[TransDate]]&lt;=LastDate,Calendar[[#This Row],[TransDate]]&gt;=DATE(YEAR(LastDate)-5,MONTH(LastDate),DAY(LastDate))),Calendar[[#This Row],[CalendarYearMonth]],"")</f>
        <v>2019-12</v>
      </c>
    </row>
    <row r="354" spans="1:16" ht="15" x14ac:dyDescent="0.25">
      <c r="A354" s="5" t="str">
        <f t="shared" si="85"/>
        <v>20191219</v>
      </c>
      <c r="B354" s="7">
        <f t="shared" si="89"/>
        <v>43818</v>
      </c>
      <c r="C354" s="5">
        <f t="shared" si="75"/>
        <v>5</v>
      </c>
      <c r="D354" s="5" t="str">
        <f t="shared" si="76"/>
        <v>Thursday</v>
      </c>
      <c r="E354" s="5">
        <f t="shared" si="77"/>
        <v>19</v>
      </c>
      <c r="F354" s="8">
        <f t="shared" si="78"/>
        <v>353</v>
      </c>
      <c r="G354" s="5" t="str">
        <f t="shared" si="86"/>
        <v>Weekday</v>
      </c>
      <c r="H354" s="5">
        <f t="shared" si="79"/>
        <v>51</v>
      </c>
      <c r="I354" s="5" t="str">
        <f t="shared" si="80"/>
        <v>December</v>
      </c>
      <c r="J354" s="5">
        <f t="shared" si="81"/>
        <v>12</v>
      </c>
      <c r="K354" s="7" t="str">
        <f t="shared" si="82"/>
        <v>N</v>
      </c>
      <c r="L354" s="5">
        <f t="shared" si="87"/>
        <v>4</v>
      </c>
      <c r="M354" s="5">
        <f t="shared" si="83"/>
        <v>2019</v>
      </c>
      <c r="N354" s="5" t="str">
        <f t="shared" si="84"/>
        <v>2019-12</v>
      </c>
      <c r="O354" s="5" t="str">
        <f t="shared" si="88"/>
        <v>2019Q4</v>
      </c>
      <c r="P354" s="5" t="str">
        <f>IF(AND(Calendar[[#This Row],[TransDate]]&lt;=LastDate,Calendar[[#This Row],[TransDate]]&gt;=DATE(YEAR(LastDate)-5,MONTH(LastDate),DAY(LastDate))),Calendar[[#This Row],[CalendarYearMonth]],"")</f>
        <v>2019-12</v>
      </c>
    </row>
    <row r="355" spans="1:16" ht="15" x14ac:dyDescent="0.25">
      <c r="A355" s="5" t="str">
        <f t="shared" si="85"/>
        <v>20191220</v>
      </c>
      <c r="B355" s="7">
        <f t="shared" si="89"/>
        <v>43819</v>
      </c>
      <c r="C355" s="5">
        <f t="shared" si="75"/>
        <v>6</v>
      </c>
      <c r="D355" s="5" t="str">
        <f t="shared" si="76"/>
        <v>Friday</v>
      </c>
      <c r="E355" s="5">
        <f t="shared" si="77"/>
        <v>20</v>
      </c>
      <c r="F355" s="8">
        <f t="shared" si="78"/>
        <v>354</v>
      </c>
      <c r="G355" s="5" t="str">
        <f t="shared" si="86"/>
        <v>Weekend</v>
      </c>
      <c r="H355" s="5">
        <f t="shared" si="79"/>
        <v>51</v>
      </c>
      <c r="I355" s="5" t="str">
        <f t="shared" si="80"/>
        <v>December</v>
      </c>
      <c r="J355" s="5">
        <f t="shared" si="81"/>
        <v>12</v>
      </c>
      <c r="K355" s="7" t="str">
        <f t="shared" si="82"/>
        <v>N</v>
      </c>
      <c r="L355" s="5">
        <f t="shared" si="87"/>
        <v>4</v>
      </c>
      <c r="M355" s="5">
        <f t="shared" si="83"/>
        <v>2019</v>
      </c>
      <c r="N355" s="5" t="str">
        <f t="shared" si="84"/>
        <v>2019-12</v>
      </c>
      <c r="O355" s="5" t="str">
        <f t="shared" si="88"/>
        <v>2019Q4</v>
      </c>
      <c r="P355" s="5" t="str">
        <f>IF(AND(Calendar[[#This Row],[TransDate]]&lt;=LastDate,Calendar[[#This Row],[TransDate]]&gt;=DATE(YEAR(LastDate)-5,MONTH(LastDate),DAY(LastDate))),Calendar[[#This Row],[CalendarYearMonth]],"")</f>
        <v>2019-12</v>
      </c>
    </row>
    <row r="356" spans="1:16" ht="15" x14ac:dyDescent="0.25">
      <c r="A356" s="5" t="str">
        <f t="shared" si="85"/>
        <v>20191221</v>
      </c>
      <c r="B356" s="7">
        <f t="shared" si="89"/>
        <v>43820</v>
      </c>
      <c r="C356" s="5">
        <f t="shared" si="75"/>
        <v>7</v>
      </c>
      <c r="D356" s="5" t="str">
        <f t="shared" si="76"/>
        <v>Saturday</v>
      </c>
      <c r="E356" s="5">
        <f t="shared" si="77"/>
        <v>21</v>
      </c>
      <c r="F356" s="8">
        <f t="shared" si="78"/>
        <v>355</v>
      </c>
      <c r="G356" s="5" t="str">
        <f t="shared" si="86"/>
        <v>Weekend</v>
      </c>
      <c r="H356" s="5">
        <f t="shared" si="79"/>
        <v>51</v>
      </c>
      <c r="I356" s="5" t="str">
        <f t="shared" si="80"/>
        <v>December</v>
      </c>
      <c r="J356" s="5">
        <f t="shared" si="81"/>
        <v>12</v>
      </c>
      <c r="K356" s="7" t="str">
        <f t="shared" si="82"/>
        <v>N</v>
      </c>
      <c r="L356" s="5">
        <f t="shared" si="87"/>
        <v>4</v>
      </c>
      <c r="M356" s="5">
        <f t="shared" si="83"/>
        <v>2019</v>
      </c>
      <c r="N356" s="5" t="str">
        <f t="shared" si="84"/>
        <v>2019-12</v>
      </c>
      <c r="O356" s="5" t="str">
        <f t="shared" si="88"/>
        <v>2019Q4</v>
      </c>
      <c r="P356" s="5" t="str">
        <f>IF(AND(Calendar[[#This Row],[TransDate]]&lt;=LastDate,Calendar[[#This Row],[TransDate]]&gt;=DATE(YEAR(LastDate)-5,MONTH(LastDate),DAY(LastDate))),Calendar[[#This Row],[CalendarYearMonth]],"")</f>
        <v>2019-12</v>
      </c>
    </row>
    <row r="357" spans="1:16" ht="15" x14ac:dyDescent="0.25">
      <c r="A357" s="5" t="str">
        <f t="shared" si="85"/>
        <v>20191222</v>
      </c>
      <c r="B357" s="7">
        <f t="shared" si="89"/>
        <v>43821</v>
      </c>
      <c r="C357" s="5">
        <f t="shared" si="75"/>
        <v>1</v>
      </c>
      <c r="D357" s="5" t="str">
        <f t="shared" si="76"/>
        <v>Sunday</v>
      </c>
      <c r="E357" s="5">
        <f t="shared" si="77"/>
        <v>22</v>
      </c>
      <c r="F357" s="8">
        <f t="shared" si="78"/>
        <v>356</v>
      </c>
      <c r="G357" s="5" t="str">
        <f t="shared" si="86"/>
        <v>Weekday</v>
      </c>
      <c r="H357" s="5">
        <f t="shared" si="79"/>
        <v>52</v>
      </c>
      <c r="I357" s="5" t="str">
        <f t="shared" si="80"/>
        <v>December</v>
      </c>
      <c r="J357" s="5">
        <f t="shared" si="81"/>
        <v>12</v>
      </c>
      <c r="K357" s="7" t="str">
        <f t="shared" si="82"/>
        <v>N</v>
      </c>
      <c r="L357" s="5">
        <f t="shared" si="87"/>
        <v>4</v>
      </c>
      <c r="M357" s="5">
        <f t="shared" si="83"/>
        <v>2019</v>
      </c>
      <c r="N357" s="5" t="str">
        <f t="shared" si="84"/>
        <v>2019-12</v>
      </c>
      <c r="O357" s="5" t="str">
        <f t="shared" si="88"/>
        <v>2019Q4</v>
      </c>
      <c r="P357" s="5" t="str">
        <f>IF(AND(Calendar[[#This Row],[TransDate]]&lt;=LastDate,Calendar[[#This Row],[TransDate]]&gt;=DATE(YEAR(LastDate)-5,MONTH(LastDate),DAY(LastDate))),Calendar[[#This Row],[CalendarYearMonth]],"")</f>
        <v>2019-12</v>
      </c>
    </row>
    <row r="358" spans="1:16" ht="15" x14ac:dyDescent="0.25">
      <c r="A358" s="5" t="str">
        <f t="shared" si="85"/>
        <v>20191223</v>
      </c>
      <c r="B358" s="7">
        <f t="shared" si="89"/>
        <v>43822</v>
      </c>
      <c r="C358" s="5">
        <f t="shared" si="75"/>
        <v>2</v>
      </c>
      <c r="D358" s="5" t="str">
        <f t="shared" si="76"/>
        <v>Monday</v>
      </c>
      <c r="E358" s="5">
        <f t="shared" si="77"/>
        <v>23</v>
      </c>
      <c r="F358" s="8">
        <f t="shared" si="78"/>
        <v>357</v>
      </c>
      <c r="G358" s="5" t="str">
        <f t="shared" si="86"/>
        <v>Weekday</v>
      </c>
      <c r="H358" s="5">
        <f t="shared" si="79"/>
        <v>52</v>
      </c>
      <c r="I358" s="5" t="str">
        <f t="shared" si="80"/>
        <v>December</v>
      </c>
      <c r="J358" s="5">
        <f t="shared" si="81"/>
        <v>12</v>
      </c>
      <c r="K358" s="7" t="str">
        <f t="shared" si="82"/>
        <v>N</v>
      </c>
      <c r="L358" s="5">
        <f t="shared" si="87"/>
        <v>4</v>
      </c>
      <c r="M358" s="5">
        <f t="shared" si="83"/>
        <v>2019</v>
      </c>
      <c r="N358" s="5" t="str">
        <f t="shared" si="84"/>
        <v>2019-12</v>
      </c>
      <c r="O358" s="5" t="str">
        <f t="shared" si="88"/>
        <v>2019Q4</v>
      </c>
      <c r="P358" s="5" t="str">
        <f>IF(AND(Calendar[[#This Row],[TransDate]]&lt;=LastDate,Calendar[[#This Row],[TransDate]]&gt;=DATE(YEAR(LastDate)-5,MONTH(LastDate),DAY(LastDate))),Calendar[[#This Row],[CalendarYearMonth]],"")</f>
        <v>2019-12</v>
      </c>
    </row>
    <row r="359" spans="1:16" ht="15" x14ac:dyDescent="0.25">
      <c r="A359" s="5" t="str">
        <f t="shared" si="85"/>
        <v>20191224</v>
      </c>
      <c r="B359" s="7">
        <f t="shared" si="89"/>
        <v>43823</v>
      </c>
      <c r="C359" s="5">
        <f t="shared" si="75"/>
        <v>3</v>
      </c>
      <c r="D359" s="5" t="str">
        <f t="shared" si="76"/>
        <v>Tuesday</v>
      </c>
      <c r="E359" s="5">
        <f t="shared" si="77"/>
        <v>24</v>
      </c>
      <c r="F359" s="8">
        <f t="shared" si="78"/>
        <v>358</v>
      </c>
      <c r="G359" s="5" t="str">
        <f t="shared" si="86"/>
        <v>Weekday</v>
      </c>
      <c r="H359" s="5">
        <f t="shared" si="79"/>
        <v>52</v>
      </c>
      <c r="I359" s="5" t="str">
        <f t="shared" si="80"/>
        <v>December</v>
      </c>
      <c r="J359" s="5">
        <f t="shared" si="81"/>
        <v>12</v>
      </c>
      <c r="K359" s="7" t="str">
        <f t="shared" si="82"/>
        <v>N</v>
      </c>
      <c r="L359" s="5">
        <f t="shared" si="87"/>
        <v>4</v>
      </c>
      <c r="M359" s="5">
        <f t="shared" si="83"/>
        <v>2019</v>
      </c>
      <c r="N359" s="5" t="str">
        <f t="shared" si="84"/>
        <v>2019-12</v>
      </c>
      <c r="O359" s="5" t="str">
        <f t="shared" si="88"/>
        <v>2019Q4</v>
      </c>
      <c r="P359" s="5" t="str">
        <f>IF(AND(Calendar[[#This Row],[TransDate]]&lt;=LastDate,Calendar[[#This Row],[TransDate]]&gt;=DATE(YEAR(LastDate)-5,MONTH(LastDate),DAY(LastDate))),Calendar[[#This Row],[CalendarYearMonth]],"")</f>
        <v>2019-12</v>
      </c>
    </row>
    <row r="360" spans="1:16" ht="15" x14ac:dyDescent="0.25">
      <c r="A360" s="5" t="str">
        <f t="shared" si="85"/>
        <v>20191225</v>
      </c>
      <c r="B360" s="7">
        <f t="shared" si="89"/>
        <v>43824</v>
      </c>
      <c r="C360" s="5">
        <f t="shared" si="75"/>
        <v>4</v>
      </c>
      <c r="D360" s="5" t="str">
        <f t="shared" si="76"/>
        <v>Wednesday</v>
      </c>
      <c r="E360" s="5">
        <f t="shared" si="77"/>
        <v>25</v>
      </c>
      <c r="F360" s="8">
        <f t="shared" si="78"/>
        <v>359</v>
      </c>
      <c r="G360" s="5" t="str">
        <f t="shared" si="86"/>
        <v>Weekday</v>
      </c>
      <c r="H360" s="5">
        <f t="shared" si="79"/>
        <v>52</v>
      </c>
      <c r="I360" s="5" t="str">
        <f t="shared" si="80"/>
        <v>December</v>
      </c>
      <c r="J360" s="5">
        <f t="shared" si="81"/>
        <v>12</v>
      </c>
      <c r="K360" s="7" t="str">
        <f t="shared" si="82"/>
        <v>N</v>
      </c>
      <c r="L360" s="5">
        <f t="shared" si="87"/>
        <v>4</v>
      </c>
      <c r="M360" s="5">
        <f t="shared" si="83"/>
        <v>2019</v>
      </c>
      <c r="N360" s="5" t="str">
        <f t="shared" si="84"/>
        <v>2019-12</v>
      </c>
      <c r="O360" s="5" t="str">
        <f t="shared" si="88"/>
        <v>2019Q4</v>
      </c>
      <c r="P360" s="5" t="str">
        <f>IF(AND(Calendar[[#This Row],[TransDate]]&lt;=LastDate,Calendar[[#This Row],[TransDate]]&gt;=DATE(YEAR(LastDate)-5,MONTH(LastDate),DAY(LastDate))),Calendar[[#This Row],[CalendarYearMonth]],"")</f>
        <v>2019-12</v>
      </c>
    </row>
    <row r="361" spans="1:16" ht="15" x14ac:dyDescent="0.25">
      <c r="A361" s="5" t="str">
        <f t="shared" si="85"/>
        <v>20191226</v>
      </c>
      <c r="B361" s="7">
        <f t="shared" si="89"/>
        <v>43825</v>
      </c>
      <c r="C361" s="5">
        <f t="shared" si="75"/>
        <v>5</v>
      </c>
      <c r="D361" s="5" t="str">
        <f t="shared" si="76"/>
        <v>Thursday</v>
      </c>
      <c r="E361" s="5">
        <f t="shared" si="77"/>
        <v>26</v>
      </c>
      <c r="F361" s="8">
        <f t="shared" si="78"/>
        <v>360</v>
      </c>
      <c r="G361" s="5" t="str">
        <f t="shared" si="86"/>
        <v>Weekday</v>
      </c>
      <c r="H361" s="5">
        <f t="shared" si="79"/>
        <v>52</v>
      </c>
      <c r="I361" s="5" t="str">
        <f t="shared" si="80"/>
        <v>December</v>
      </c>
      <c r="J361" s="5">
        <f t="shared" si="81"/>
        <v>12</v>
      </c>
      <c r="K361" s="7" t="str">
        <f t="shared" si="82"/>
        <v>N</v>
      </c>
      <c r="L361" s="5">
        <f t="shared" si="87"/>
        <v>4</v>
      </c>
      <c r="M361" s="5">
        <f t="shared" si="83"/>
        <v>2019</v>
      </c>
      <c r="N361" s="5" t="str">
        <f t="shared" si="84"/>
        <v>2019-12</v>
      </c>
      <c r="O361" s="5" t="str">
        <f t="shared" si="88"/>
        <v>2019Q4</v>
      </c>
      <c r="P361" s="5" t="str">
        <f>IF(AND(Calendar[[#This Row],[TransDate]]&lt;=LastDate,Calendar[[#This Row],[TransDate]]&gt;=DATE(YEAR(LastDate)-5,MONTH(LastDate),DAY(LastDate))),Calendar[[#This Row],[CalendarYearMonth]],"")</f>
        <v>2019-12</v>
      </c>
    </row>
    <row r="362" spans="1:16" ht="15" x14ac:dyDescent="0.25">
      <c r="A362" s="5" t="str">
        <f t="shared" si="85"/>
        <v>20191227</v>
      </c>
      <c r="B362" s="7">
        <f t="shared" si="89"/>
        <v>43826</v>
      </c>
      <c r="C362" s="5">
        <f t="shared" si="75"/>
        <v>6</v>
      </c>
      <c r="D362" s="5" t="str">
        <f t="shared" si="76"/>
        <v>Friday</v>
      </c>
      <c r="E362" s="5">
        <f t="shared" si="77"/>
        <v>27</v>
      </c>
      <c r="F362" s="8">
        <f t="shared" si="78"/>
        <v>361</v>
      </c>
      <c r="G362" s="5" t="str">
        <f t="shared" si="86"/>
        <v>Weekend</v>
      </c>
      <c r="H362" s="5">
        <f t="shared" si="79"/>
        <v>52</v>
      </c>
      <c r="I362" s="5" t="str">
        <f t="shared" si="80"/>
        <v>December</v>
      </c>
      <c r="J362" s="5">
        <f t="shared" si="81"/>
        <v>12</v>
      </c>
      <c r="K362" s="7" t="str">
        <f t="shared" si="82"/>
        <v>N</v>
      </c>
      <c r="L362" s="5">
        <f t="shared" si="87"/>
        <v>4</v>
      </c>
      <c r="M362" s="5">
        <f t="shared" si="83"/>
        <v>2019</v>
      </c>
      <c r="N362" s="5" t="str">
        <f t="shared" si="84"/>
        <v>2019-12</v>
      </c>
      <c r="O362" s="5" t="str">
        <f t="shared" si="88"/>
        <v>2019Q4</v>
      </c>
      <c r="P362" s="5" t="str">
        <f>IF(AND(Calendar[[#This Row],[TransDate]]&lt;=LastDate,Calendar[[#This Row],[TransDate]]&gt;=DATE(YEAR(LastDate)-5,MONTH(LastDate),DAY(LastDate))),Calendar[[#This Row],[CalendarYearMonth]],"")</f>
        <v>2019-12</v>
      </c>
    </row>
    <row r="363" spans="1:16" ht="15" x14ac:dyDescent="0.25">
      <c r="A363" s="5" t="str">
        <f t="shared" si="85"/>
        <v>20191228</v>
      </c>
      <c r="B363" s="7">
        <f t="shared" si="89"/>
        <v>43827</v>
      </c>
      <c r="C363" s="5">
        <f t="shared" si="75"/>
        <v>7</v>
      </c>
      <c r="D363" s="5" t="str">
        <f t="shared" si="76"/>
        <v>Saturday</v>
      </c>
      <c r="E363" s="5">
        <f t="shared" si="77"/>
        <v>28</v>
      </c>
      <c r="F363" s="8">
        <f t="shared" si="78"/>
        <v>362</v>
      </c>
      <c r="G363" s="5" t="str">
        <f t="shared" si="86"/>
        <v>Weekend</v>
      </c>
      <c r="H363" s="5">
        <f t="shared" si="79"/>
        <v>52</v>
      </c>
      <c r="I363" s="5" t="str">
        <f t="shared" si="80"/>
        <v>December</v>
      </c>
      <c r="J363" s="5">
        <f t="shared" si="81"/>
        <v>12</v>
      </c>
      <c r="K363" s="7" t="str">
        <f t="shared" si="82"/>
        <v>N</v>
      </c>
      <c r="L363" s="5">
        <f t="shared" si="87"/>
        <v>4</v>
      </c>
      <c r="M363" s="5">
        <f t="shared" si="83"/>
        <v>2019</v>
      </c>
      <c r="N363" s="5" t="str">
        <f t="shared" si="84"/>
        <v>2019-12</v>
      </c>
      <c r="O363" s="5" t="str">
        <f t="shared" si="88"/>
        <v>2019Q4</v>
      </c>
      <c r="P363" s="5" t="str">
        <f>IF(AND(Calendar[[#This Row],[TransDate]]&lt;=LastDate,Calendar[[#This Row],[TransDate]]&gt;=DATE(YEAR(LastDate)-5,MONTH(LastDate),DAY(LastDate))),Calendar[[#This Row],[CalendarYearMonth]],"")</f>
        <v>2019-12</v>
      </c>
    </row>
    <row r="364" spans="1:16" ht="15" x14ac:dyDescent="0.25">
      <c r="A364" s="5" t="str">
        <f t="shared" si="85"/>
        <v>20191229</v>
      </c>
      <c r="B364" s="7">
        <f t="shared" si="89"/>
        <v>43828</v>
      </c>
      <c r="C364" s="5">
        <f t="shared" si="75"/>
        <v>1</v>
      </c>
      <c r="D364" s="5" t="str">
        <f t="shared" si="76"/>
        <v>Sunday</v>
      </c>
      <c r="E364" s="5">
        <f t="shared" si="77"/>
        <v>29</v>
      </c>
      <c r="F364" s="8">
        <f t="shared" si="78"/>
        <v>363</v>
      </c>
      <c r="G364" s="5" t="str">
        <f t="shared" si="86"/>
        <v>Weekday</v>
      </c>
      <c r="H364" s="5">
        <f t="shared" si="79"/>
        <v>53</v>
      </c>
      <c r="I364" s="5" t="str">
        <f t="shared" si="80"/>
        <v>December</v>
      </c>
      <c r="J364" s="5">
        <f t="shared" si="81"/>
        <v>12</v>
      </c>
      <c r="K364" s="7" t="str">
        <f t="shared" si="82"/>
        <v>N</v>
      </c>
      <c r="L364" s="5">
        <f t="shared" si="87"/>
        <v>4</v>
      </c>
      <c r="M364" s="5">
        <f t="shared" si="83"/>
        <v>2019</v>
      </c>
      <c r="N364" s="5" t="str">
        <f t="shared" si="84"/>
        <v>2019-12</v>
      </c>
      <c r="O364" s="5" t="str">
        <f t="shared" si="88"/>
        <v>2019Q4</v>
      </c>
      <c r="P364" s="5" t="str">
        <f>IF(AND(Calendar[[#This Row],[TransDate]]&lt;=LastDate,Calendar[[#This Row],[TransDate]]&gt;=DATE(YEAR(LastDate)-5,MONTH(LastDate),DAY(LastDate))),Calendar[[#This Row],[CalendarYearMonth]],"")</f>
        <v>2019-12</v>
      </c>
    </row>
    <row r="365" spans="1:16" ht="15" x14ac:dyDescent="0.25">
      <c r="A365" s="5" t="str">
        <f t="shared" si="85"/>
        <v>20191230</v>
      </c>
      <c r="B365" s="7">
        <f t="shared" si="89"/>
        <v>43829</v>
      </c>
      <c r="C365" s="5">
        <f t="shared" si="75"/>
        <v>2</v>
      </c>
      <c r="D365" s="5" t="str">
        <f t="shared" si="76"/>
        <v>Monday</v>
      </c>
      <c r="E365" s="5">
        <f t="shared" si="77"/>
        <v>30</v>
      </c>
      <c r="F365" s="8">
        <f t="shared" si="78"/>
        <v>364</v>
      </c>
      <c r="G365" s="5" t="str">
        <f t="shared" si="86"/>
        <v>Weekday</v>
      </c>
      <c r="H365" s="5">
        <f t="shared" si="79"/>
        <v>53</v>
      </c>
      <c r="I365" s="5" t="str">
        <f t="shared" si="80"/>
        <v>December</v>
      </c>
      <c r="J365" s="5">
        <f t="shared" si="81"/>
        <v>12</v>
      </c>
      <c r="K365" s="7" t="str">
        <f t="shared" si="82"/>
        <v>N</v>
      </c>
      <c r="L365" s="5">
        <f t="shared" si="87"/>
        <v>4</v>
      </c>
      <c r="M365" s="5">
        <f t="shared" si="83"/>
        <v>2019</v>
      </c>
      <c r="N365" s="5" t="str">
        <f t="shared" si="84"/>
        <v>2019-12</v>
      </c>
      <c r="O365" s="5" t="str">
        <f t="shared" si="88"/>
        <v>2019Q4</v>
      </c>
      <c r="P365" s="5" t="str">
        <f>IF(AND(Calendar[[#This Row],[TransDate]]&lt;=LastDate,Calendar[[#This Row],[TransDate]]&gt;=DATE(YEAR(LastDate)-5,MONTH(LastDate),DAY(LastDate))),Calendar[[#This Row],[CalendarYearMonth]],"")</f>
        <v>2019-12</v>
      </c>
    </row>
    <row r="366" spans="1:16" ht="15" x14ac:dyDescent="0.25">
      <c r="A366" s="5" t="str">
        <f t="shared" si="85"/>
        <v>20191231</v>
      </c>
      <c r="B366" s="7">
        <f t="shared" si="89"/>
        <v>43830</v>
      </c>
      <c r="C366" s="5">
        <f t="shared" si="75"/>
        <v>3</v>
      </c>
      <c r="D366" s="5" t="str">
        <f t="shared" si="76"/>
        <v>Tuesday</v>
      </c>
      <c r="E366" s="5">
        <f t="shared" si="77"/>
        <v>31</v>
      </c>
      <c r="F366" s="8">
        <f t="shared" si="78"/>
        <v>365</v>
      </c>
      <c r="G366" s="5" t="str">
        <f t="shared" si="86"/>
        <v>Weekday</v>
      </c>
      <c r="H366" s="5">
        <f t="shared" si="79"/>
        <v>53</v>
      </c>
      <c r="I366" s="5" t="str">
        <f t="shared" si="80"/>
        <v>December</v>
      </c>
      <c r="J366" s="5">
        <f t="shared" si="81"/>
        <v>12</v>
      </c>
      <c r="K366" s="7" t="str">
        <f t="shared" si="82"/>
        <v>Y</v>
      </c>
      <c r="L366" s="5">
        <f t="shared" si="87"/>
        <v>4</v>
      </c>
      <c r="M366" s="5">
        <f t="shared" si="83"/>
        <v>2019</v>
      </c>
      <c r="N366" s="5" t="str">
        <f t="shared" si="84"/>
        <v>2019-12</v>
      </c>
      <c r="O366" s="5" t="str">
        <f t="shared" si="88"/>
        <v>2019Q4</v>
      </c>
      <c r="P366" s="5" t="str">
        <f>IF(AND(Calendar[[#This Row],[TransDate]]&lt;=LastDate,Calendar[[#This Row],[TransDate]]&gt;=DATE(YEAR(LastDate)-5,MONTH(LastDate),DAY(LastDate))),Calendar[[#This Row],[CalendarYearMonth]],"")</f>
        <v>2019-12</v>
      </c>
    </row>
    <row r="367" spans="1:16" ht="15" x14ac:dyDescent="0.25">
      <c r="A367" s="5" t="str">
        <f t="shared" si="85"/>
        <v>20200101</v>
      </c>
      <c r="B367" s="7">
        <f t="shared" si="89"/>
        <v>43831</v>
      </c>
      <c r="C367" s="5">
        <f t="shared" si="75"/>
        <v>4</v>
      </c>
      <c r="D367" s="5" t="str">
        <f t="shared" si="76"/>
        <v>Wednesday</v>
      </c>
      <c r="E367" s="5">
        <f t="shared" si="77"/>
        <v>1</v>
      </c>
      <c r="F367" s="8">
        <f t="shared" si="78"/>
        <v>1</v>
      </c>
      <c r="G367" s="5" t="str">
        <f t="shared" si="86"/>
        <v>Weekday</v>
      </c>
      <c r="H367" s="5">
        <f t="shared" si="79"/>
        <v>1</v>
      </c>
      <c r="I367" s="5" t="str">
        <f t="shared" si="80"/>
        <v>January</v>
      </c>
      <c r="J367" s="5">
        <f t="shared" si="81"/>
        <v>1</v>
      </c>
      <c r="K367" s="7" t="str">
        <f t="shared" si="82"/>
        <v>N</v>
      </c>
      <c r="L367" s="5">
        <f t="shared" si="87"/>
        <v>1</v>
      </c>
      <c r="M367" s="5">
        <f t="shared" si="83"/>
        <v>2020</v>
      </c>
      <c r="N367" s="5" t="str">
        <f t="shared" si="84"/>
        <v>2020-01</v>
      </c>
      <c r="O367" s="5" t="str">
        <f t="shared" si="88"/>
        <v>2020Q1</v>
      </c>
      <c r="P367" s="5" t="str">
        <f>IF(AND(Calendar[[#This Row],[TransDate]]&lt;=LastDate,Calendar[[#This Row],[TransDate]]&gt;=DATE(YEAR(LastDate)-5,MONTH(LastDate),DAY(LastDate))),Calendar[[#This Row],[CalendarYearMonth]],"")</f>
        <v>2020-01</v>
      </c>
    </row>
    <row r="368" spans="1:16" ht="15" x14ac:dyDescent="0.25">
      <c r="A368" s="5" t="str">
        <f t="shared" si="85"/>
        <v>20200102</v>
      </c>
      <c r="B368" s="7">
        <f t="shared" si="89"/>
        <v>43832</v>
      </c>
      <c r="C368" s="5">
        <f t="shared" si="75"/>
        <v>5</v>
      </c>
      <c r="D368" s="5" t="str">
        <f t="shared" si="76"/>
        <v>Thursday</v>
      </c>
      <c r="E368" s="5">
        <f t="shared" si="77"/>
        <v>2</v>
      </c>
      <c r="F368" s="8">
        <f t="shared" si="78"/>
        <v>2</v>
      </c>
      <c r="G368" s="5" t="str">
        <f t="shared" si="86"/>
        <v>Weekday</v>
      </c>
      <c r="H368" s="5">
        <f t="shared" si="79"/>
        <v>1</v>
      </c>
      <c r="I368" s="5" t="str">
        <f t="shared" si="80"/>
        <v>January</v>
      </c>
      <c r="J368" s="5">
        <f t="shared" si="81"/>
        <v>1</v>
      </c>
      <c r="K368" s="7" t="str">
        <f t="shared" si="82"/>
        <v>N</v>
      </c>
      <c r="L368" s="5">
        <f t="shared" si="87"/>
        <v>1</v>
      </c>
      <c r="M368" s="5">
        <f t="shared" si="83"/>
        <v>2020</v>
      </c>
      <c r="N368" s="5" t="str">
        <f t="shared" si="84"/>
        <v>2020-01</v>
      </c>
      <c r="O368" s="5" t="str">
        <f t="shared" si="88"/>
        <v>2020Q1</v>
      </c>
      <c r="P368" s="5" t="str">
        <f>IF(AND(Calendar[[#This Row],[TransDate]]&lt;=LastDate,Calendar[[#This Row],[TransDate]]&gt;=DATE(YEAR(LastDate)-5,MONTH(LastDate),DAY(LastDate))),Calendar[[#This Row],[CalendarYearMonth]],"")</f>
        <v>2020-01</v>
      </c>
    </row>
    <row r="369" spans="1:16" ht="15" x14ac:dyDescent="0.25">
      <c r="A369" s="5" t="str">
        <f t="shared" si="85"/>
        <v>20200103</v>
      </c>
      <c r="B369" s="7">
        <f t="shared" si="89"/>
        <v>43833</v>
      </c>
      <c r="C369" s="5">
        <f t="shared" si="75"/>
        <v>6</v>
      </c>
      <c r="D369" s="5" t="str">
        <f t="shared" si="76"/>
        <v>Friday</v>
      </c>
      <c r="E369" s="5">
        <f t="shared" si="77"/>
        <v>3</v>
      </c>
      <c r="F369" s="8">
        <f t="shared" si="78"/>
        <v>3</v>
      </c>
      <c r="G369" s="5" t="str">
        <f t="shared" si="86"/>
        <v>Weekend</v>
      </c>
      <c r="H369" s="5">
        <f t="shared" si="79"/>
        <v>1</v>
      </c>
      <c r="I369" s="5" t="str">
        <f t="shared" si="80"/>
        <v>January</v>
      </c>
      <c r="J369" s="5">
        <f t="shared" si="81"/>
        <v>1</v>
      </c>
      <c r="K369" s="7" t="str">
        <f t="shared" si="82"/>
        <v>N</v>
      </c>
      <c r="L369" s="5">
        <f t="shared" si="87"/>
        <v>1</v>
      </c>
      <c r="M369" s="5">
        <f t="shared" si="83"/>
        <v>2020</v>
      </c>
      <c r="N369" s="5" t="str">
        <f t="shared" si="84"/>
        <v>2020-01</v>
      </c>
      <c r="O369" s="5" t="str">
        <f t="shared" si="88"/>
        <v>2020Q1</v>
      </c>
      <c r="P369" s="5" t="str">
        <f>IF(AND(Calendar[[#This Row],[TransDate]]&lt;=LastDate,Calendar[[#This Row],[TransDate]]&gt;=DATE(YEAR(LastDate)-5,MONTH(LastDate),DAY(LastDate))),Calendar[[#This Row],[CalendarYearMonth]],"")</f>
        <v>2020-01</v>
      </c>
    </row>
    <row r="370" spans="1:16" ht="15" x14ac:dyDescent="0.25">
      <c r="A370" s="5" t="str">
        <f t="shared" si="85"/>
        <v>20200104</v>
      </c>
      <c r="B370" s="7">
        <f t="shared" si="89"/>
        <v>43834</v>
      </c>
      <c r="C370" s="5">
        <f t="shared" si="75"/>
        <v>7</v>
      </c>
      <c r="D370" s="5" t="str">
        <f t="shared" si="76"/>
        <v>Saturday</v>
      </c>
      <c r="E370" s="5">
        <f t="shared" si="77"/>
        <v>4</v>
      </c>
      <c r="F370" s="8">
        <f t="shared" si="78"/>
        <v>4</v>
      </c>
      <c r="G370" s="5" t="str">
        <f t="shared" si="86"/>
        <v>Weekend</v>
      </c>
      <c r="H370" s="5">
        <f t="shared" si="79"/>
        <v>1</v>
      </c>
      <c r="I370" s="5" t="str">
        <f t="shared" si="80"/>
        <v>January</v>
      </c>
      <c r="J370" s="5">
        <f t="shared" si="81"/>
        <v>1</v>
      </c>
      <c r="K370" s="7" t="str">
        <f t="shared" si="82"/>
        <v>N</v>
      </c>
      <c r="L370" s="5">
        <f t="shared" si="87"/>
        <v>1</v>
      </c>
      <c r="M370" s="5">
        <f t="shared" si="83"/>
        <v>2020</v>
      </c>
      <c r="N370" s="5" t="str">
        <f t="shared" si="84"/>
        <v>2020-01</v>
      </c>
      <c r="O370" s="5" t="str">
        <f t="shared" si="88"/>
        <v>2020Q1</v>
      </c>
      <c r="P370" s="5" t="str">
        <f>IF(AND(Calendar[[#This Row],[TransDate]]&lt;=LastDate,Calendar[[#This Row],[TransDate]]&gt;=DATE(YEAR(LastDate)-5,MONTH(LastDate),DAY(LastDate))),Calendar[[#This Row],[CalendarYearMonth]],"")</f>
        <v>2020-01</v>
      </c>
    </row>
    <row r="371" spans="1:16" ht="15" x14ac:dyDescent="0.25">
      <c r="A371" s="5" t="str">
        <f t="shared" si="85"/>
        <v>20200105</v>
      </c>
      <c r="B371" s="7">
        <f t="shared" si="89"/>
        <v>43835</v>
      </c>
      <c r="C371" s="5">
        <f t="shared" si="75"/>
        <v>1</v>
      </c>
      <c r="D371" s="5" t="str">
        <f t="shared" si="76"/>
        <v>Sunday</v>
      </c>
      <c r="E371" s="5">
        <f t="shared" si="77"/>
        <v>5</v>
      </c>
      <c r="F371" s="8">
        <f t="shared" si="78"/>
        <v>5</v>
      </c>
      <c r="G371" s="5" t="str">
        <f t="shared" si="86"/>
        <v>Weekday</v>
      </c>
      <c r="H371" s="5">
        <f t="shared" si="79"/>
        <v>2</v>
      </c>
      <c r="I371" s="5" t="str">
        <f t="shared" si="80"/>
        <v>January</v>
      </c>
      <c r="J371" s="5">
        <f t="shared" si="81"/>
        <v>1</v>
      </c>
      <c r="K371" s="7" t="str">
        <f t="shared" si="82"/>
        <v>N</v>
      </c>
      <c r="L371" s="5">
        <f t="shared" si="87"/>
        <v>1</v>
      </c>
      <c r="M371" s="5">
        <f t="shared" si="83"/>
        <v>2020</v>
      </c>
      <c r="N371" s="5" t="str">
        <f t="shared" si="84"/>
        <v>2020-01</v>
      </c>
      <c r="O371" s="5" t="str">
        <f t="shared" si="88"/>
        <v>2020Q1</v>
      </c>
      <c r="P371" s="5" t="str">
        <f>IF(AND(Calendar[[#This Row],[TransDate]]&lt;=LastDate,Calendar[[#This Row],[TransDate]]&gt;=DATE(YEAR(LastDate)-5,MONTH(LastDate),DAY(LastDate))),Calendar[[#This Row],[CalendarYearMonth]],"")</f>
        <v>2020-01</v>
      </c>
    </row>
    <row r="372" spans="1:16" ht="15" x14ac:dyDescent="0.25">
      <c r="A372" s="5" t="str">
        <f t="shared" si="85"/>
        <v>20200106</v>
      </c>
      <c r="B372" s="7">
        <f t="shared" si="89"/>
        <v>43836</v>
      </c>
      <c r="C372" s="5">
        <f t="shared" si="75"/>
        <v>2</v>
      </c>
      <c r="D372" s="5" t="str">
        <f t="shared" si="76"/>
        <v>Monday</v>
      </c>
      <c r="E372" s="5">
        <f t="shared" si="77"/>
        <v>6</v>
      </c>
      <c r="F372" s="8">
        <f t="shared" si="78"/>
        <v>6</v>
      </c>
      <c r="G372" s="5" t="str">
        <f t="shared" si="86"/>
        <v>Weekday</v>
      </c>
      <c r="H372" s="5">
        <f t="shared" si="79"/>
        <v>2</v>
      </c>
      <c r="I372" s="5" t="str">
        <f t="shared" si="80"/>
        <v>January</v>
      </c>
      <c r="J372" s="5">
        <f t="shared" si="81"/>
        <v>1</v>
      </c>
      <c r="K372" s="7" t="str">
        <f t="shared" si="82"/>
        <v>N</v>
      </c>
      <c r="L372" s="5">
        <f t="shared" si="87"/>
        <v>1</v>
      </c>
      <c r="M372" s="5">
        <f t="shared" si="83"/>
        <v>2020</v>
      </c>
      <c r="N372" s="5" t="str">
        <f t="shared" si="84"/>
        <v>2020-01</v>
      </c>
      <c r="O372" s="5" t="str">
        <f t="shared" si="88"/>
        <v>2020Q1</v>
      </c>
      <c r="P372" s="5" t="str">
        <f>IF(AND(Calendar[[#This Row],[TransDate]]&lt;=LastDate,Calendar[[#This Row],[TransDate]]&gt;=DATE(YEAR(LastDate)-5,MONTH(LastDate),DAY(LastDate))),Calendar[[#This Row],[CalendarYearMonth]],"")</f>
        <v>2020-01</v>
      </c>
    </row>
    <row r="373" spans="1:16" ht="15" x14ac:dyDescent="0.25">
      <c r="A373" s="5" t="str">
        <f t="shared" si="85"/>
        <v>20200107</v>
      </c>
      <c r="B373" s="7">
        <f t="shared" si="89"/>
        <v>43837</v>
      </c>
      <c r="C373" s="5">
        <f t="shared" si="75"/>
        <v>3</v>
      </c>
      <c r="D373" s="5" t="str">
        <f t="shared" si="76"/>
        <v>Tuesday</v>
      </c>
      <c r="E373" s="5">
        <f t="shared" si="77"/>
        <v>7</v>
      </c>
      <c r="F373" s="8">
        <f t="shared" si="78"/>
        <v>7</v>
      </c>
      <c r="G373" s="5" t="str">
        <f t="shared" si="86"/>
        <v>Weekday</v>
      </c>
      <c r="H373" s="5">
        <f t="shared" si="79"/>
        <v>2</v>
      </c>
      <c r="I373" s="5" t="str">
        <f t="shared" si="80"/>
        <v>January</v>
      </c>
      <c r="J373" s="5">
        <f t="shared" si="81"/>
        <v>1</v>
      </c>
      <c r="K373" s="7" t="str">
        <f t="shared" si="82"/>
        <v>N</v>
      </c>
      <c r="L373" s="5">
        <f t="shared" si="87"/>
        <v>1</v>
      </c>
      <c r="M373" s="5">
        <f t="shared" si="83"/>
        <v>2020</v>
      </c>
      <c r="N373" s="5" t="str">
        <f t="shared" si="84"/>
        <v>2020-01</v>
      </c>
      <c r="O373" s="5" t="str">
        <f t="shared" si="88"/>
        <v>2020Q1</v>
      </c>
      <c r="P373" s="5" t="str">
        <f>IF(AND(Calendar[[#This Row],[TransDate]]&lt;=LastDate,Calendar[[#This Row],[TransDate]]&gt;=DATE(YEAR(LastDate)-5,MONTH(LastDate),DAY(LastDate))),Calendar[[#This Row],[CalendarYearMonth]],"")</f>
        <v>2020-01</v>
      </c>
    </row>
    <row r="374" spans="1:16" ht="15" x14ac:dyDescent="0.25">
      <c r="A374" s="5" t="str">
        <f t="shared" si="85"/>
        <v>20200108</v>
      </c>
      <c r="B374" s="7">
        <f t="shared" si="89"/>
        <v>43838</v>
      </c>
      <c r="C374" s="5">
        <f t="shared" si="75"/>
        <v>4</v>
      </c>
      <c r="D374" s="5" t="str">
        <f t="shared" si="76"/>
        <v>Wednesday</v>
      </c>
      <c r="E374" s="5">
        <f t="shared" si="77"/>
        <v>8</v>
      </c>
      <c r="F374" s="8">
        <f t="shared" si="78"/>
        <v>8</v>
      </c>
      <c r="G374" s="5" t="str">
        <f t="shared" si="86"/>
        <v>Weekday</v>
      </c>
      <c r="H374" s="5">
        <f t="shared" si="79"/>
        <v>2</v>
      </c>
      <c r="I374" s="5" t="str">
        <f t="shared" si="80"/>
        <v>January</v>
      </c>
      <c r="J374" s="5">
        <f t="shared" si="81"/>
        <v>1</v>
      </c>
      <c r="K374" s="7" t="str">
        <f t="shared" si="82"/>
        <v>N</v>
      </c>
      <c r="L374" s="5">
        <f t="shared" si="87"/>
        <v>1</v>
      </c>
      <c r="M374" s="5">
        <f t="shared" si="83"/>
        <v>2020</v>
      </c>
      <c r="N374" s="5" t="str">
        <f t="shared" si="84"/>
        <v>2020-01</v>
      </c>
      <c r="O374" s="5" t="str">
        <f t="shared" si="88"/>
        <v>2020Q1</v>
      </c>
      <c r="P374" s="5" t="str">
        <f>IF(AND(Calendar[[#This Row],[TransDate]]&lt;=LastDate,Calendar[[#This Row],[TransDate]]&gt;=DATE(YEAR(LastDate)-5,MONTH(LastDate),DAY(LastDate))),Calendar[[#This Row],[CalendarYearMonth]],"")</f>
        <v>2020-01</v>
      </c>
    </row>
    <row r="375" spans="1:16" ht="15" x14ac:dyDescent="0.25">
      <c r="A375" s="5" t="str">
        <f t="shared" si="85"/>
        <v>20200109</v>
      </c>
      <c r="B375" s="7">
        <f t="shared" si="89"/>
        <v>43839</v>
      </c>
      <c r="C375" s="5">
        <f t="shared" si="75"/>
        <v>5</v>
      </c>
      <c r="D375" s="5" t="str">
        <f t="shared" si="76"/>
        <v>Thursday</v>
      </c>
      <c r="E375" s="5">
        <f t="shared" si="77"/>
        <v>9</v>
      </c>
      <c r="F375" s="8">
        <f t="shared" si="78"/>
        <v>9</v>
      </c>
      <c r="G375" s="5" t="str">
        <f t="shared" si="86"/>
        <v>Weekday</v>
      </c>
      <c r="H375" s="5">
        <f t="shared" si="79"/>
        <v>2</v>
      </c>
      <c r="I375" s="5" t="str">
        <f t="shared" si="80"/>
        <v>January</v>
      </c>
      <c r="J375" s="5">
        <f t="shared" si="81"/>
        <v>1</v>
      </c>
      <c r="K375" s="7" t="str">
        <f t="shared" si="82"/>
        <v>N</v>
      </c>
      <c r="L375" s="5">
        <f t="shared" si="87"/>
        <v>1</v>
      </c>
      <c r="M375" s="5">
        <f t="shared" si="83"/>
        <v>2020</v>
      </c>
      <c r="N375" s="5" t="str">
        <f t="shared" si="84"/>
        <v>2020-01</v>
      </c>
      <c r="O375" s="5" t="str">
        <f t="shared" si="88"/>
        <v>2020Q1</v>
      </c>
      <c r="P375" s="5" t="str">
        <f>IF(AND(Calendar[[#This Row],[TransDate]]&lt;=LastDate,Calendar[[#This Row],[TransDate]]&gt;=DATE(YEAR(LastDate)-5,MONTH(LastDate),DAY(LastDate))),Calendar[[#This Row],[CalendarYearMonth]],"")</f>
        <v>2020-01</v>
      </c>
    </row>
    <row r="376" spans="1:16" ht="15" x14ac:dyDescent="0.25">
      <c r="A376" s="5" t="str">
        <f t="shared" si="85"/>
        <v>20200110</v>
      </c>
      <c r="B376" s="7">
        <f t="shared" si="89"/>
        <v>43840</v>
      </c>
      <c r="C376" s="5">
        <f t="shared" si="75"/>
        <v>6</v>
      </c>
      <c r="D376" s="5" t="str">
        <f t="shared" si="76"/>
        <v>Friday</v>
      </c>
      <c r="E376" s="5">
        <f t="shared" si="77"/>
        <v>10</v>
      </c>
      <c r="F376" s="8">
        <f t="shared" si="78"/>
        <v>10</v>
      </c>
      <c r="G376" s="5" t="str">
        <f t="shared" si="86"/>
        <v>Weekend</v>
      </c>
      <c r="H376" s="5">
        <f t="shared" si="79"/>
        <v>2</v>
      </c>
      <c r="I376" s="5" t="str">
        <f t="shared" si="80"/>
        <v>January</v>
      </c>
      <c r="J376" s="5">
        <f t="shared" si="81"/>
        <v>1</v>
      </c>
      <c r="K376" s="7" t="str">
        <f t="shared" si="82"/>
        <v>N</v>
      </c>
      <c r="L376" s="5">
        <f t="shared" si="87"/>
        <v>1</v>
      </c>
      <c r="M376" s="5">
        <f t="shared" si="83"/>
        <v>2020</v>
      </c>
      <c r="N376" s="5" t="str">
        <f t="shared" si="84"/>
        <v>2020-01</v>
      </c>
      <c r="O376" s="5" t="str">
        <f t="shared" si="88"/>
        <v>2020Q1</v>
      </c>
      <c r="P376" s="5" t="str">
        <f>IF(AND(Calendar[[#This Row],[TransDate]]&lt;=LastDate,Calendar[[#This Row],[TransDate]]&gt;=DATE(YEAR(LastDate)-5,MONTH(LastDate),DAY(LastDate))),Calendar[[#This Row],[CalendarYearMonth]],"")</f>
        <v>2020-01</v>
      </c>
    </row>
    <row r="377" spans="1:16" ht="15" x14ac:dyDescent="0.25">
      <c r="A377" s="5" t="str">
        <f t="shared" si="85"/>
        <v>20200111</v>
      </c>
      <c r="B377" s="7">
        <f t="shared" si="89"/>
        <v>43841</v>
      </c>
      <c r="C377" s="5">
        <f t="shared" si="75"/>
        <v>7</v>
      </c>
      <c r="D377" s="5" t="str">
        <f t="shared" si="76"/>
        <v>Saturday</v>
      </c>
      <c r="E377" s="5">
        <f t="shared" si="77"/>
        <v>11</v>
      </c>
      <c r="F377" s="8">
        <f t="shared" si="78"/>
        <v>11</v>
      </c>
      <c r="G377" s="5" t="str">
        <f t="shared" si="86"/>
        <v>Weekend</v>
      </c>
      <c r="H377" s="5">
        <f t="shared" si="79"/>
        <v>2</v>
      </c>
      <c r="I377" s="5" t="str">
        <f t="shared" si="80"/>
        <v>January</v>
      </c>
      <c r="J377" s="5">
        <f t="shared" si="81"/>
        <v>1</v>
      </c>
      <c r="K377" s="7" t="str">
        <f t="shared" si="82"/>
        <v>N</v>
      </c>
      <c r="L377" s="5">
        <f t="shared" si="87"/>
        <v>1</v>
      </c>
      <c r="M377" s="5">
        <f t="shared" si="83"/>
        <v>2020</v>
      </c>
      <c r="N377" s="5" t="str">
        <f t="shared" si="84"/>
        <v>2020-01</v>
      </c>
      <c r="O377" s="5" t="str">
        <f t="shared" si="88"/>
        <v>2020Q1</v>
      </c>
      <c r="P377" s="5" t="str">
        <f>IF(AND(Calendar[[#This Row],[TransDate]]&lt;=LastDate,Calendar[[#This Row],[TransDate]]&gt;=DATE(YEAR(LastDate)-5,MONTH(LastDate),DAY(LastDate))),Calendar[[#This Row],[CalendarYearMonth]],"")</f>
        <v>2020-01</v>
      </c>
    </row>
    <row r="378" spans="1:16" ht="15" x14ac:dyDescent="0.25">
      <c r="A378" s="5" t="str">
        <f t="shared" si="85"/>
        <v>20200112</v>
      </c>
      <c r="B378" s="7">
        <f t="shared" si="89"/>
        <v>43842</v>
      </c>
      <c r="C378" s="5">
        <f t="shared" si="75"/>
        <v>1</v>
      </c>
      <c r="D378" s="5" t="str">
        <f t="shared" si="76"/>
        <v>Sunday</v>
      </c>
      <c r="E378" s="5">
        <f t="shared" si="77"/>
        <v>12</v>
      </c>
      <c r="F378" s="8">
        <f t="shared" si="78"/>
        <v>12</v>
      </c>
      <c r="G378" s="5" t="str">
        <f t="shared" si="86"/>
        <v>Weekday</v>
      </c>
      <c r="H378" s="5">
        <f t="shared" si="79"/>
        <v>3</v>
      </c>
      <c r="I378" s="5" t="str">
        <f t="shared" si="80"/>
        <v>January</v>
      </c>
      <c r="J378" s="5">
        <f t="shared" si="81"/>
        <v>1</v>
      </c>
      <c r="K378" s="7" t="str">
        <f t="shared" si="82"/>
        <v>N</v>
      </c>
      <c r="L378" s="5">
        <f t="shared" si="87"/>
        <v>1</v>
      </c>
      <c r="M378" s="5">
        <f t="shared" si="83"/>
        <v>2020</v>
      </c>
      <c r="N378" s="5" t="str">
        <f t="shared" si="84"/>
        <v>2020-01</v>
      </c>
      <c r="O378" s="5" t="str">
        <f t="shared" si="88"/>
        <v>2020Q1</v>
      </c>
      <c r="P378" s="5" t="str">
        <f>IF(AND(Calendar[[#This Row],[TransDate]]&lt;=LastDate,Calendar[[#This Row],[TransDate]]&gt;=DATE(YEAR(LastDate)-5,MONTH(LastDate),DAY(LastDate))),Calendar[[#This Row],[CalendarYearMonth]],"")</f>
        <v>2020-01</v>
      </c>
    </row>
    <row r="379" spans="1:16" ht="15" x14ac:dyDescent="0.25">
      <c r="A379" s="5" t="str">
        <f t="shared" si="85"/>
        <v>20200113</v>
      </c>
      <c r="B379" s="7">
        <f t="shared" si="89"/>
        <v>43843</v>
      </c>
      <c r="C379" s="5">
        <f t="shared" si="75"/>
        <v>2</v>
      </c>
      <c r="D379" s="5" t="str">
        <f t="shared" si="76"/>
        <v>Monday</v>
      </c>
      <c r="E379" s="5">
        <f t="shared" si="77"/>
        <v>13</v>
      </c>
      <c r="F379" s="8">
        <f t="shared" si="78"/>
        <v>13</v>
      </c>
      <c r="G379" s="5" t="str">
        <f t="shared" si="86"/>
        <v>Weekday</v>
      </c>
      <c r="H379" s="5">
        <f t="shared" si="79"/>
        <v>3</v>
      </c>
      <c r="I379" s="5" t="str">
        <f t="shared" si="80"/>
        <v>January</v>
      </c>
      <c r="J379" s="5">
        <f t="shared" si="81"/>
        <v>1</v>
      </c>
      <c r="K379" s="7" t="str">
        <f t="shared" si="82"/>
        <v>N</v>
      </c>
      <c r="L379" s="5">
        <f t="shared" si="87"/>
        <v>1</v>
      </c>
      <c r="M379" s="5">
        <f t="shared" si="83"/>
        <v>2020</v>
      </c>
      <c r="N379" s="5" t="str">
        <f t="shared" si="84"/>
        <v>2020-01</v>
      </c>
      <c r="O379" s="5" t="str">
        <f t="shared" si="88"/>
        <v>2020Q1</v>
      </c>
      <c r="P379" s="5" t="str">
        <f>IF(AND(Calendar[[#This Row],[TransDate]]&lt;=LastDate,Calendar[[#This Row],[TransDate]]&gt;=DATE(YEAR(LastDate)-5,MONTH(LastDate),DAY(LastDate))),Calendar[[#This Row],[CalendarYearMonth]],"")</f>
        <v>2020-01</v>
      </c>
    </row>
    <row r="380" spans="1:16" ht="15" x14ac:dyDescent="0.25">
      <c r="A380" s="5" t="str">
        <f t="shared" si="85"/>
        <v>20200114</v>
      </c>
      <c r="B380" s="7">
        <f t="shared" si="89"/>
        <v>43844</v>
      </c>
      <c r="C380" s="5">
        <f t="shared" si="75"/>
        <v>3</v>
      </c>
      <c r="D380" s="5" t="str">
        <f t="shared" si="76"/>
        <v>Tuesday</v>
      </c>
      <c r="E380" s="5">
        <f t="shared" si="77"/>
        <v>14</v>
      </c>
      <c r="F380" s="8">
        <f t="shared" si="78"/>
        <v>14</v>
      </c>
      <c r="G380" s="5" t="str">
        <f t="shared" si="86"/>
        <v>Weekday</v>
      </c>
      <c r="H380" s="5">
        <f t="shared" si="79"/>
        <v>3</v>
      </c>
      <c r="I380" s="5" t="str">
        <f t="shared" si="80"/>
        <v>January</v>
      </c>
      <c r="J380" s="5">
        <f t="shared" si="81"/>
        <v>1</v>
      </c>
      <c r="K380" s="7" t="str">
        <f t="shared" si="82"/>
        <v>N</v>
      </c>
      <c r="L380" s="5">
        <f t="shared" si="87"/>
        <v>1</v>
      </c>
      <c r="M380" s="5">
        <f t="shared" si="83"/>
        <v>2020</v>
      </c>
      <c r="N380" s="5" t="str">
        <f t="shared" si="84"/>
        <v>2020-01</v>
      </c>
      <c r="O380" s="5" t="str">
        <f t="shared" si="88"/>
        <v>2020Q1</v>
      </c>
      <c r="P380" s="5" t="str">
        <f>IF(AND(Calendar[[#This Row],[TransDate]]&lt;=LastDate,Calendar[[#This Row],[TransDate]]&gt;=DATE(YEAR(LastDate)-5,MONTH(LastDate),DAY(LastDate))),Calendar[[#This Row],[CalendarYearMonth]],"")</f>
        <v>2020-01</v>
      </c>
    </row>
    <row r="381" spans="1:16" ht="15" x14ac:dyDescent="0.25">
      <c r="A381" s="5" t="str">
        <f t="shared" si="85"/>
        <v>20200115</v>
      </c>
      <c r="B381" s="7">
        <f t="shared" si="89"/>
        <v>43845</v>
      </c>
      <c r="C381" s="5">
        <f t="shared" si="75"/>
        <v>4</v>
      </c>
      <c r="D381" s="5" t="str">
        <f t="shared" si="76"/>
        <v>Wednesday</v>
      </c>
      <c r="E381" s="5">
        <f t="shared" si="77"/>
        <v>15</v>
      </c>
      <c r="F381" s="8">
        <f t="shared" si="78"/>
        <v>15</v>
      </c>
      <c r="G381" s="5" t="str">
        <f t="shared" si="86"/>
        <v>Weekday</v>
      </c>
      <c r="H381" s="5">
        <f t="shared" si="79"/>
        <v>3</v>
      </c>
      <c r="I381" s="5" t="str">
        <f t="shared" si="80"/>
        <v>January</v>
      </c>
      <c r="J381" s="5">
        <f t="shared" si="81"/>
        <v>1</v>
      </c>
      <c r="K381" s="7" t="str">
        <f t="shared" si="82"/>
        <v>N</v>
      </c>
      <c r="L381" s="5">
        <f t="shared" si="87"/>
        <v>1</v>
      </c>
      <c r="M381" s="5">
        <f t="shared" si="83"/>
        <v>2020</v>
      </c>
      <c r="N381" s="5" t="str">
        <f t="shared" si="84"/>
        <v>2020-01</v>
      </c>
      <c r="O381" s="5" t="str">
        <f t="shared" si="88"/>
        <v>2020Q1</v>
      </c>
      <c r="P381" s="5" t="str">
        <f>IF(AND(Calendar[[#This Row],[TransDate]]&lt;=LastDate,Calendar[[#This Row],[TransDate]]&gt;=DATE(YEAR(LastDate)-5,MONTH(LastDate),DAY(LastDate))),Calendar[[#This Row],[CalendarYearMonth]],"")</f>
        <v>2020-01</v>
      </c>
    </row>
    <row r="382" spans="1:16" ht="15" x14ac:dyDescent="0.25">
      <c r="A382" s="5" t="str">
        <f t="shared" si="85"/>
        <v>20200116</v>
      </c>
      <c r="B382" s="7">
        <f t="shared" si="89"/>
        <v>43846</v>
      </c>
      <c r="C382" s="5">
        <f t="shared" si="75"/>
        <v>5</v>
      </c>
      <c r="D382" s="5" t="str">
        <f t="shared" si="76"/>
        <v>Thursday</v>
      </c>
      <c r="E382" s="5">
        <f t="shared" si="77"/>
        <v>16</v>
      </c>
      <c r="F382" s="8">
        <f t="shared" si="78"/>
        <v>16</v>
      </c>
      <c r="G382" s="5" t="str">
        <f t="shared" si="86"/>
        <v>Weekday</v>
      </c>
      <c r="H382" s="5">
        <f t="shared" si="79"/>
        <v>3</v>
      </c>
      <c r="I382" s="5" t="str">
        <f t="shared" si="80"/>
        <v>January</v>
      </c>
      <c r="J382" s="5">
        <f t="shared" si="81"/>
        <v>1</v>
      </c>
      <c r="K382" s="7" t="str">
        <f t="shared" si="82"/>
        <v>N</v>
      </c>
      <c r="L382" s="5">
        <f t="shared" si="87"/>
        <v>1</v>
      </c>
      <c r="M382" s="5">
        <f t="shared" si="83"/>
        <v>2020</v>
      </c>
      <c r="N382" s="5" t="str">
        <f t="shared" si="84"/>
        <v>2020-01</v>
      </c>
      <c r="O382" s="5" t="str">
        <f t="shared" si="88"/>
        <v>2020Q1</v>
      </c>
      <c r="P382" s="5" t="str">
        <f>IF(AND(Calendar[[#This Row],[TransDate]]&lt;=LastDate,Calendar[[#This Row],[TransDate]]&gt;=DATE(YEAR(LastDate)-5,MONTH(LastDate),DAY(LastDate))),Calendar[[#This Row],[CalendarYearMonth]],"")</f>
        <v>2020-01</v>
      </c>
    </row>
    <row r="383" spans="1:16" ht="15" x14ac:dyDescent="0.25">
      <c r="A383" s="5" t="str">
        <f t="shared" si="85"/>
        <v>20200117</v>
      </c>
      <c r="B383" s="7">
        <f t="shared" si="89"/>
        <v>43847</v>
      </c>
      <c r="C383" s="5">
        <f t="shared" si="75"/>
        <v>6</v>
      </c>
      <c r="D383" s="5" t="str">
        <f t="shared" si="76"/>
        <v>Friday</v>
      </c>
      <c r="E383" s="5">
        <f t="shared" si="77"/>
        <v>17</v>
      </c>
      <c r="F383" s="8">
        <f t="shared" si="78"/>
        <v>17</v>
      </c>
      <c r="G383" s="5" t="str">
        <f t="shared" si="86"/>
        <v>Weekend</v>
      </c>
      <c r="H383" s="5">
        <f t="shared" si="79"/>
        <v>3</v>
      </c>
      <c r="I383" s="5" t="str">
        <f t="shared" si="80"/>
        <v>January</v>
      </c>
      <c r="J383" s="5">
        <f t="shared" si="81"/>
        <v>1</v>
      </c>
      <c r="K383" s="7" t="str">
        <f t="shared" si="82"/>
        <v>N</v>
      </c>
      <c r="L383" s="5">
        <f t="shared" si="87"/>
        <v>1</v>
      </c>
      <c r="M383" s="5">
        <f t="shared" si="83"/>
        <v>2020</v>
      </c>
      <c r="N383" s="5" t="str">
        <f t="shared" si="84"/>
        <v>2020-01</v>
      </c>
      <c r="O383" s="5" t="str">
        <f t="shared" si="88"/>
        <v>2020Q1</v>
      </c>
      <c r="P383" s="5" t="str">
        <f>IF(AND(Calendar[[#This Row],[TransDate]]&lt;=LastDate,Calendar[[#This Row],[TransDate]]&gt;=DATE(YEAR(LastDate)-5,MONTH(LastDate),DAY(LastDate))),Calendar[[#This Row],[CalendarYearMonth]],"")</f>
        <v>2020-01</v>
      </c>
    </row>
    <row r="384" spans="1:16" ht="15" x14ac:dyDescent="0.25">
      <c r="A384" s="5" t="str">
        <f t="shared" si="85"/>
        <v>20200118</v>
      </c>
      <c r="B384" s="7">
        <f t="shared" si="89"/>
        <v>43848</v>
      </c>
      <c r="C384" s="5">
        <f t="shared" si="75"/>
        <v>7</v>
      </c>
      <c r="D384" s="5" t="str">
        <f t="shared" si="76"/>
        <v>Saturday</v>
      </c>
      <c r="E384" s="5">
        <f t="shared" si="77"/>
        <v>18</v>
      </c>
      <c r="F384" s="8">
        <f t="shared" si="78"/>
        <v>18</v>
      </c>
      <c r="G384" s="5" t="str">
        <f t="shared" si="86"/>
        <v>Weekend</v>
      </c>
      <c r="H384" s="5">
        <f t="shared" si="79"/>
        <v>3</v>
      </c>
      <c r="I384" s="5" t="str">
        <f t="shared" si="80"/>
        <v>January</v>
      </c>
      <c r="J384" s="5">
        <f t="shared" si="81"/>
        <v>1</v>
      </c>
      <c r="K384" s="7" t="str">
        <f t="shared" si="82"/>
        <v>N</v>
      </c>
      <c r="L384" s="5">
        <f t="shared" si="87"/>
        <v>1</v>
      </c>
      <c r="M384" s="5">
        <f t="shared" si="83"/>
        <v>2020</v>
      </c>
      <c r="N384" s="5" t="str">
        <f t="shared" si="84"/>
        <v>2020-01</v>
      </c>
      <c r="O384" s="5" t="str">
        <f t="shared" si="88"/>
        <v>2020Q1</v>
      </c>
      <c r="P384" s="5" t="str">
        <f>IF(AND(Calendar[[#This Row],[TransDate]]&lt;=LastDate,Calendar[[#This Row],[TransDate]]&gt;=DATE(YEAR(LastDate)-5,MONTH(LastDate),DAY(LastDate))),Calendar[[#This Row],[CalendarYearMonth]],"")</f>
        <v>2020-01</v>
      </c>
    </row>
    <row r="385" spans="1:16" ht="15" x14ac:dyDescent="0.25">
      <c r="A385" s="5" t="str">
        <f t="shared" si="85"/>
        <v>20200119</v>
      </c>
      <c r="B385" s="7">
        <f t="shared" si="89"/>
        <v>43849</v>
      </c>
      <c r="C385" s="5">
        <f t="shared" si="75"/>
        <v>1</v>
      </c>
      <c r="D385" s="5" t="str">
        <f t="shared" si="76"/>
        <v>Sunday</v>
      </c>
      <c r="E385" s="5">
        <f t="shared" si="77"/>
        <v>19</v>
      </c>
      <c r="F385" s="8">
        <f t="shared" si="78"/>
        <v>19</v>
      </c>
      <c r="G385" s="5" t="str">
        <f t="shared" si="86"/>
        <v>Weekday</v>
      </c>
      <c r="H385" s="5">
        <f t="shared" si="79"/>
        <v>4</v>
      </c>
      <c r="I385" s="5" t="str">
        <f t="shared" si="80"/>
        <v>January</v>
      </c>
      <c r="J385" s="5">
        <f t="shared" si="81"/>
        <v>1</v>
      </c>
      <c r="K385" s="7" t="str">
        <f t="shared" si="82"/>
        <v>N</v>
      </c>
      <c r="L385" s="5">
        <f t="shared" si="87"/>
        <v>1</v>
      </c>
      <c r="M385" s="5">
        <f t="shared" si="83"/>
        <v>2020</v>
      </c>
      <c r="N385" s="5" t="str">
        <f t="shared" si="84"/>
        <v>2020-01</v>
      </c>
      <c r="O385" s="5" t="str">
        <f t="shared" si="88"/>
        <v>2020Q1</v>
      </c>
      <c r="P385" s="5" t="str">
        <f>IF(AND(Calendar[[#This Row],[TransDate]]&lt;=LastDate,Calendar[[#This Row],[TransDate]]&gt;=DATE(YEAR(LastDate)-5,MONTH(LastDate),DAY(LastDate))),Calendar[[#This Row],[CalendarYearMonth]],"")</f>
        <v>2020-01</v>
      </c>
    </row>
    <row r="386" spans="1:16" ht="15" x14ac:dyDescent="0.25">
      <c r="A386" s="5" t="str">
        <f t="shared" si="85"/>
        <v>20200120</v>
      </c>
      <c r="B386" s="7">
        <f t="shared" si="89"/>
        <v>43850</v>
      </c>
      <c r="C386" s="5">
        <f t="shared" ref="C386:C449" si="90">WEEKDAY(B386)</f>
        <v>2</v>
      </c>
      <c r="D386" s="5" t="str">
        <f t="shared" ref="D386:D449" si="91">TEXT(B386, "dddd")</f>
        <v>Monday</v>
      </c>
      <c r="E386" s="5">
        <f t="shared" ref="E386:E449" si="92">DAY(B386)</f>
        <v>20</v>
      </c>
      <c r="F386" s="8">
        <f t="shared" ref="F386:F449" si="93">B386-DATEVALUE("1/1/"&amp;YEAR(B386))+1</f>
        <v>20</v>
      </c>
      <c r="G386" s="5" t="str">
        <f t="shared" si="86"/>
        <v>Weekday</v>
      </c>
      <c r="H386" s="5">
        <f t="shared" ref="H386:H449" si="94">WEEKNUM(B386,1)</f>
        <v>4</v>
      </c>
      <c r="I386" s="5" t="str">
        <f t="shared" ref="I386:I449" si="95">TEXT(B386,"Mmmm")</f>
        <v>January</v>
      </c>
      <c r="J386" s="5">
        <f t="shared" ref="J386:J449" si="96">MONTH(B386)</f>
        <v>1</v>
      </c>
      <c r="K386" s="7" t="str">
        <f t="shared" ref="K386:K449" si="97">IF(B386=EOMONTH(B386,0),"Y","N")</f>
        <v>N</v>
      </c>
      <c r="L386" s="5">
        <f t="shared" si="87"/>
        <v>1</v>
      </c>
      <c r="M386" s="5">
        <f t="shared" ref="M386:M449" si="98">YEAR(B386)</f>
        <v>2020</v>
      </c>
      <c r="N386" s="5" t="str">
        <f t="shared" ref="N386:N449" si="99">M386&amp;"-"&amp;IF(J386&lt;10,"0","")&amp;J386</f>
        <v>2020-01</v>
      </c>
      <c r="O386" s="5" t="str">
        <f t="shared" si="88"/>
        <v>2020Q1</v>
      </c>
      <c r="P386" s="5" t="str">
        <f>IF(AND(Calendar[[#This Row],[TransDate]]&lt;=LastDate,Calendar[[#This Row],[TransDate]]&gt;=DATE(YEAR(LastDate)-5,MONTH(LastDate),DAY(LastDate))),Calendar[[#This Row],[CalendarYearMonth]],"")</f>
        <v>2020-01</v>
      </c>
    </row>
    <row r="387" spans="1:16" ht="15" x14ac:dyDescent="0.25">
      <c r="A387" s="5" t="str">
        <f t="shared" ref="A387:A450" si="100">TEXT(B387,"yyyymmdd")</f>
        <v>20200121</v>
      </c>
      <c r="B387" s="7">
        <f t="shared" si="89"/>
        <v>43851</v>
      </c>
      <c r="C387" s="5">
        <f t="shared" si="90"/>
        <v>3</v>
      </c>
      <c r="D387" s="5" t="str">
        <f t="shared" si="91"/>
        <v>Tuesday</v>
      </c>
      <c r="E387" s="5">
        <f t="shared" si="92"/>
        <v>21</v>
      </c>
      <c r="F387" s="8">
        <f t="shared" si="93"/>
        <v>21</v>
      </c>
      <c r="G387" s="5" t="str">
        <f t="shared" ref="G387:G450" si="101">IF(C387&lt;6,"Weekday","Weekend")</f>
        <v>Weekday</v>
      </c>
      <c r="H387" s="5">
        <f t="shared" si="94"/>
        <v>4</v>
      </c>
      <c r="I387" s="5" t="str">
        <f t="shared" si="95"/>
        <v>January</v>
      </c>
      <c r="J387" s="5">
        <f t="shared" si="96"/>
        <v>1</v>
      </c>
      <c r="K387" s="7" t="str">
        <f t="shared" si="97"/>
        <v>N</v>
      </c>
      <c r="L387" s="5">
        <f t="shared" ref="L387:L450" si="102">IF(J387&lt;4,1,IF(J387&lt;7,2,IF(J387&lt;10,3,4)))</f>
        <v>1</v>
      </c>
      <c r="M387" s="5">
        <f t="shared" si="98"/>
        <v>2020</v>
      </c>
      <c r="N387" s="5" t="str">
        <f t="shared" si="99"/>
        <v>2020-01</v>
      </c>
      <c r="O387" s="5" t="str">
        <f t="shared" ref="O387:O450" si="103">M387&amp;"Q"&amp;L387</f>
        <v>2020Q1</v>
      </c>
      <c r="P387" s="5" t="str">
        <f>IF(AND(Calendar[[#This Row],[TransDate]]&lt;=LastDate,Calendar[[#This Row],[TransDate]]&gt;=DATE(YEAR(LastDate)-5,MONTH(LastDate),DAY(LastDate))),Calendar[[#This Row],[CalendarYearMonth]],"")</f>
        <v>2020-01</v>
      </c>
    </row>
    <row r="388" spans="1:16" ht="15" x14ac:dyDescent="0.25">
      <c r="A388" s="5" t="str">
        <f t="shared" si="100"/>
        <v>20200122</v>
      </c>
      <c r="B388" s="7">
        <f t="shared" ref="B388:B451" si="104">B387+1</f>
        <v>43852</v>
      </c>
      <c r="C388" s="5">
        <f t="shared" si="90"/>
        <v>4</v>
      </c>
      <c r="D388" s="5" t="str">
        <f t="shared" si="91"/>
        <v>Wednesday</v>
      </c>
      <c r="E388" s="5">
        <f t="shared" si="92"/>
        <v>22</v>
      </c>
      <c r="F388" s="8">
        <f t="shared" si="93"/>
        <v>22</v>
      </c>
      <c r="G388" s="5" t="str">
        <f t="shared" si="101"/>
        <v>Weekday</v>
      </c>
      <c r="H388" s="5">
        <f t="shared" si="94"/>
        <v>4</v>
      </c>
      <c r="I388" s="5" t="str">
        <f t="shared" si="95"/>
        <v>January</v>
      </c>
      <c r="J388" s="5">
        <f t="shared" si="96"/>
        <v>1</v>
      </c>
      <c r="K388" s="7" t="str">
        <f t="shared" si="97"/>
        <v>N</v>
      </c>
      <c r="L388" s="5">
        <f t="shared" si="102"/>
        <v>1</v>
      </c>
      <c r="M388" s="5">
        <f t="shared" si="98"/>
        <v>2020</v>
      </c>
      <c r="N388" s="5" t="str">
        <f t="shared" si="99"/>
        <v>2020-01</v>
      </c>
      <c r="O388" s="5" t="str">
        <f t="shared" si="103"/>
        <v>2020Q1</v>
      </c>
      <c r="P388" s="5" t="str">
        <f>IF(AND(Calendar[[#This Row],[TransDate]]&lt;=LastDate,Calendar[[#This Row],[TransDate]]&gt;=DATE(YEAR(LastDate)-5,MONTH(LastDate),DAY(LastDate))),Calendar[[#This Row],[CalendarYearMonth]],"")</f>
        <v>2020-01</v>
      </c>
    </row>
    <row r="389" spans="1:16" ht="15" x14ac:dyDescent="0.25">
      <c r="A389" s="5" t="str">
        <f t="shared" si="100"/>
        <v>20200123</v>
      </c>
      <c r="B389" s="7">
        <f t="shared" si="104"/>
        <v>43853</v>
      </c>
      <c r="C389" s="5">
        <f t="shared" si="90"/>
        <v>5</v>
      </c>
      <c r="D389" s="5" t="str">
        <f t="shared" si="91"/>
        <v>Thursday</v>
      </c>
      <c r="E389" s="5">
        <f t="shared" si="92"/>
        <v>23</v>
      </c>
      <c r="F389" s="8">
        <f t="shared" si="93"/>
        <v>23</v>
      </c>
      <c r="G389" s="5" t="str">
        <f t="shared" si="101"/>
        <v>Weekday</v>
      </c>
      <c r="H389" s="5">
        <f t="shared" si="94"/>
        <v>4</v>
      </c>
      <c r="I389" s="5" t="str">
        <f t="shared" si="95"/>
        <v>January</v>
      </c>
      <c r="J389" s="5">
        <f t="shared" si="96"/>
        <v>1</v>
      </c>
      <c r="K389" s="7" t="str">
        <f t="shared" si="97"/>
        <v>N</v>
      </c>
      <c r="L389" s="5">
        <f t="shared" si="102"/>
        <v>1</v>
      </c>
      <c r="M389" s="5">
        <f t="shared" si="98"/>
        <v>2020</v>
      </c>
      <c r="N389" s="5" t="str">
        <f t="shared" si="99"/>
        <v>2020-01</v>
      </c>
      <c r="O389" s="5" t="str">
        <f t="shared" si="103"/>
        <v>2020Q1</v>
      </c>
      <c r="P389" s="5" t="str">
        <f>IF(AND(Calendar[[#This Row],[TransDate]]&lt;=LastDate,Calendar[[#This Row],[TransDate]]&gt;=DATE(YEAR(LastDate)-5,MONTH(LastDate),DAY(LastDate))),Calendar[[#This Row],[CalendarYearMonth]],"")</f>
        <v>2020-01</v>
      </c>
    </row>
    <row r="390" spans="1:16" ht="15" x14ac:dyDescent="0.25">
      <c r="A390" s="5" t="str">
        <f t="shared" si="100"/>
        <v>20200124</v>
      </c>
      <c r="B390" s="7">
        <f t="shared" si="104"/>
        <v>43854</v>
      </c>
      <c r="C390" s="5">
        <f t="shared" si="90"/>
        <v>6</v>
      </c>
      <c r="D390" s="5" t="str">
        <f t="shared" si="91"/>
        <v>Friday</v>
      </c>
      <c r="E390" s="5">
        <f t="shared" si="92"/>
        <v>24</v>
      </c>
      <c r="F390" s="8">
        <f t="shared" si="93"/>
        <v>24</v>
      </c>
      <c r="G390" s="5" t="str">
        <f t="shared" si="101"/>
        <v>Weekend</v>
      </c>
      <c r="H390" s="5">
        <f t="shared" si="94"/>
        <v>4</v>
      </c>
      <c r="I390" s="5" t="str">
        <f t="shared" si="95"/>
        <v>January</v>
      </c>
      <c r="J390" s="5">
        <f t="shared" si="96"/>
        <v>1</v>
      </c>
      <c r="K390" s="7" t="str">
        <f t="shared" si="97"/>
        <v>N</v>
      </c>
      <c r="L390" s="5">
        <f t="shared" si="102"/>
        <v>1</v>
      </c>
      <c r="M390" s="5">
        <f t="shared" si="98"/>
        <v>2020</v>
      </c>
      <c r="N390" s="5" t="str">
        <f t="shared" si="99"/>
        <v>2020-01</v>
      </c>
      <c r="O390" s="5" t="str">
        <f t="shared" si="103"/>
        <v>2020Q1</v>
      </c>
      <c r="P390" s="5" t="str">
        <f>IF(AND(Calendar[[#This Row],[TransDate]]&lt;=LastDate,Calendar[[#This Row],[TransDate]]&gt;=DATE(YEAR(LastDate)-5,MONTH(LastDate),DAY(LastDate))),Calendar[[#This Row],[CalendarYearMonth]],"")</f>
        <v>2020-01</v>
      </c>
    </row>
    <row r="391" spans="1:16" ht="15" x14ac:dyDescent="0.25">
      <c r="A391" s="5" t="str">
        <f t="shared" si="100"/>
        <v>20200125</v>
      </c>
      <c r="B391" s="7">
        <f t="shared" si="104"/>
        <v>43855</v>
      </c>
      <c r="C391" s="5">
        <f t="shared" si="90"/>
        <v>7</v>
      </c>
      <c r="D391" s="5" t="str">
        <f t="shared" si="91"/>
        <v>Saturday</v>
      </c>
      <c r="E391" s="5">
        <f t="shared" si="92"/>
        <v>25</v>
      </c>
      <c r="F391" s="8">
        <f t="shared" si="93"/>
        <v>25</v>
      </c>
      <c r="G391" s="5" t="str">
        <f t="shared" si="101"/>
        <v>Weekend</v>
      </c>
      <c r="H391" s="5">
        <f t="shared" si="94"/>
        <v>4</v>
      </c>
      <c r="I391" s="5" t="str">
        <f t="shared" si="95"/>
        <v>January</v>
      </c>
      <c r="J391" s="5">
        <f t="shared" si="96"/>
        <v>1</v>
      </c>
      <c r="K391" s="7" t="str">
        <f t="shared" si="97"/>
        <v>N</v>
      </c>
      <c r="L391" s="5">
        <f t="shared" si="102"/>
        <v>1</v>
      </c>
      <c r="M391" s="5">
        <f t="shared" si="98"/>
        <v>2020</v>
      </c>
      <c r="N391" s="5" t="str">
        <f t="shared" si="99"/>
        <v>2020-01</v>
      </c>
      <c r="O391" s="5" t="str">
        <f t="shared" si="103"/>
        <v>2020Q1</v>
      </c>
      <c r="P391" s="5" t="str">
        <f>IF(AND(Calendar[[#This Row],[TransDate]]&lt;=LastDate,Calendar[[#This Row],[TransDate]]&gt;=DATE(YEAR(LastDate)-5,MONTH(LastDate),DAY(LastDate))),Calendar[[#This Row],[CalendarYearMonth]],"")</f>
        <v>2020-01</v>
      </c>
    </row>
    <row r="392" spans="1:16" ht="15" x14ac:dyDescent="0.25">
      <c r="A392" s="5" t="str">
        <f t="shared" si="100"/>
        <v>20200126</v>
      </c>
      <c r="B392" s="7">
        <f t="shared" si="104"/>
        <v>43856</v>
      </c>
      <c r="C392" s="5">
        <f t="shared" si="90"/>
        <v>1</v>
      </c>
      <c r="D392" s="5" t="str">
        <f t="shared" si="91"/>
        <v>Sunday</v>
      </c>
      <c r="E392" s="5">
        <f t="shared" si="92"/>
        <v>26</v>
      </c>
      <c r="F392" s="8">
        <f t="shared" si="93"/>
        <v>26</v>
      </c>
      <c r="G392" s="5" t="str">
        <f t="shared" si="101"/>
        <v>Weekday</v>
      </c>
      <c r="H392" s="5">
        <f t="shared" si="94"/>
        <v>5</v>
      </c>
      <c r="I392" s="5" t="str">
        <f t="shared" si="95"/>
        <v>January</v>
      </c>
      <c r="J392" s="5">
        <f t="shared" si="96"/>
        <v>1</v>
      </c>
      <c r="K392" s="7" t="str">
        <f t="shared" si="97"/>
        <v>N</v>
      </c>
      <c r="L392" s="5">
        <f t="shared" si="102"/>
        <v>1</v>
      </c>
      <c r="M392" s="5">
        <f t="shared" si="98"/>
        <v>2020</v>
      </c>
      <c r="N392" s="5" t="str">
        <f t="shared" si="99"/>
        <v>2020-01</v>
      </c>
      <c r="O392" s="5" t="str">
        <f t="shared" si="103"/>
        <v>2020Q1</v>
      </c>
      <c r="P392" s="5" t="str">
        <f>IF(AND(Calendar[[#This Row],[TransDate]]&lt;=LastDate,Calendar[[#This Row],[TransDate]]&gt;=DATE(YEAR(LastDate)-5,MONTH(LastDate),DAY(LastDate))),Calendar[[#This Row],[CalendarYearMonth]],"")</f>
        <v>2020-01</v>
      </c>
    </row>
    <row r="393" spans="1:16" ht="15" x14ac:dyDescent="0.25">
      <c r="A393" s="5" t="str">
        <f t="shared" si="100"/>
        <v>20200127</v>
      </c>
      <c r="B393" s="7">
        <f t="shared" si="104"/>
        <v>43857</v>
      </c>
      <c r="C393" s="5">
        <f t="shared" si="90"/>
        <v>2</v>
      </c>
      <c r="D393" s="5" t="str">
        <f t="shared" si="91"/>
        <v>Monday</v>
      </c>
      <c r="E393" s="5">
        <f t="shared" si="92"/>
        <v>27</v>
      </c>
      <c r="F393" s="8">
        <f t="shared" si="93"/>
        <v>27</v>
      </c>
      <c r="G393" s="5" t="str">
        <f t="shared" si="101"/>
        <v>Weekday</v>
      </c>
      <c r="H393" s="5">
        <f t="shared" si="94"/>
        <v>5</v>
      </c>
      <c r="I393" s="5" t="str">
        <f t="shared" si="95"/>
        <v>January</v>
      </c>
      <c r="J393" s="5">
        <f t="shared" si="96"/>
        <v>1</v>
      </c>
      <c r="K393" s="7" t="str">
        <f t="shared" si="97"/>
        <v>N</v>
      </c>
      <c r="L393" s="5">
        <f t="shared" si="102"/>
        <v>1</v>
      </c>
      <c r="M393" s="5">
        <f t="shared" si="98"/>
        <v>2020</v>
      </c>
      <c r="N393" s="5" t="str">
        <f t="shared" si="99"/>
        <v>2020-01</v>
      </c>
      <c r="O393" s="5" t="str">
        <f t="shared" si="103"/>
        <v>2020Q1</v>
      </c>
      <c r="P393" s="5" t="str">
        <f>IF(AND(Calendar[[#This Row],[TransDate]]&lt;=LastDate,Calendar[[#This Row],[TransDate]]&gt;=DATE(YEAR(LastDate)-5,MONTH(LastDate),DAY(LastDate))),Calendar[[#This Row],[CalendarYearMonth]],"")</f>
        <v>2020-01</v>
      </c>
    </row>
    <row r="394" spans="1:16" ht="15" x14ac:dyDescent="0.25">
      <c r="A394" s="5" t="str">
        <f t="shared" si="100"/>
        <v>20200128</v>
      </c>
      <c r="B394" s="7">
        <f t="shared" si="104"/>
        <v>43858</v>
      </c>
      <c r="C394" s="5">
        <f t="shared" si="90"/>
        <v>3</v>
      </c>
      <c r="D394" s="5" t="str">
        <f t="shared" si="91"/>
        <v>Tuesday</v>
      </c>
      <c r="E394" s="5">
        <f t="shared" si="92"/>
        <v>28</v>
      </c>
      <c r="F394" s="8">
        <f t="shared" si="93"/>
        <v>28</v>
      </c>
      <c r="G394" s="5" t="str">
        <f t="shared" si="101"/>
        <v>Weekday</v>
      </c>
      <c r="H394" s="5">
        <f t="shared" si="94"/>
        <v>5</v>
      </c>
      <c r="I394" s="5" t="str">
        <f t="shared" si="95"/>
        <v>January</v>
      </c>
      <c r="J394" s="5">
        <f t="shared" si="96"/>
        <v>1</v>
      </c>
      <c r="K394" s="7" t="str">
        <f t="shared" si="97"/>
        <v>N</v>
      </c>
      <c r="L394" s="5">
        <f t="shared" si="102"/>
        <v>1</v>
      </c>
      <c r="M394" s="5">
        <f t="shared" si="98"/>
        <v>2020</v>
      </c>
      <c r="N394" s="5" t="str">
        <f t="shared" si="99"/>
        <v>2020-01</v>
      </c>
      <c r="O394" s="5" t="str">
        <f t="shared" si="103"/>
        <v>2020Q1</v>
      </c>
      <c r="P394" s="5" t="str">
        <f>IF(AND(Calendar[[#This Row],[TransDate]]&lt;=LastDate,Calendar[[#This Row],[TransDate]]&gt;=DATE(YEAR(LastDate)-5,MONTH(LastDate),DAY(LastDate))),Calendar[[#This Row],[CalendarYearMonth]],"")</f>
        <v>2020-01</v>
      </c>
    </row>
    <row r="395" spans="1:16" ht="15" x14ac:dyDescent="0.25">
      <c r="A395" s="5" t="str">
        <f t="shared" si="100"/>
        <v>20200129</v>
      </c>
      <c r="B395" s="7">
        <f t="shared" si="104"/>
        <v>43859</v>
      </c>
      <c r="C395" s="5">
        <f t="shared" si="90"/>
        <v>4</v>
      </c>
      <c r="D395" s="5" t="str">
        <f t="shared" si="91"/>
        <v>Wednesday</v>
      </c>
      <c r="E395" s="5">
        <f t="shared" si="92"/>
        <v>29</v>
      </c>
      <c r="F395" s="8">
        <f t="shared" si="93"/>
        <v>29</v>
      </c>
      <c r="G395" s="5" t="str">
        <f t="shared" si="101"/>
        <v>Weekday</v>
      </c>
      <c r="H395" s="5">
        <f t="shared" si="94"/>
        <v>5</v>
      </c>
      <c r="I395" s="5" t="str">
        <f t="shared" si="95"/>
        <v>January</v>
      </c>
      <c r="J395" s="5">
        <f t="shared" si="96"/>
        <v>1</v>
      </c>
      <c r="K395" s="7" t="str">
        <f t="shared" si="97"/>
        <v>N</v>
      </c>
      <c r="L395" s="5">
        <f t="shared" si="102"/>
        <v>1</v>
      </c>
      <c r="M395" s="5">
        <f t="shared" si="98"/>
        <v>2020</v>
      </c>
      <c r="N395" s="5" t="str">
        <f t="shared" si="99"/>
        <v>2020-01</v>
      </c>
      <c r="O395" s="5" t="str">
        <f t="shared" si="103"/>
        <v>2020Q1</v>
      </c>
      <c r="P395" s="5" t="str">
        <f>IF(AND(Calendar[[#This Row],[TransDate]]&lt;=LastDate,Calendar[[#This Row],[TransDate]]&gt;=DATE(YEAR(LastDate)-5,MONTH(LastDate),DAY(LastDate))),Calendar[[#This Row],[CalendarYearMonth]],"")</f>
        <v>2020-01</v>
      </c>
    </row>
    <row r="396" spans="1:16" ht="15" x14ac:dyDescent="0.25">
      <c r="A396" s="5" t="str">
        <f t="shared" si="100"/>
        <v>20200130</v>
      </c>
      <c r="B396" s="7">
        <f t="shared" si="104"/>
        <v>43860</v>
      </c>
      <c r="C396" s="5">
        <f t="shared" si="90"/>
        <v>5</v>
      </c>
      <c r="D396" s="5" t="str">
        <f t="shared" si="91"/>
        <v>Thursday</v>
      </c>
      <c r="E396" s="5">
        <f t="shared" si="92"/>
        <v>30</v>
      </c>
      <c r="F396" s="8">
        <f t="shared" si="93"/>
        <v>30</v>
      </c>
      <c r="G396" s="5" t="str">
        <f t="shared" si="101"/>
        <v>Weekday</v>
      </c>
      <c r="H396" s="5">
        <f t="shared" si="94"/>
        <v>5</v>
      </c>
      <c r="I396" s="5" t="str">
        <f t="shared" si="95"/>
        <v>January</v>
      </c>
      <c r="J396" s="5">
        <f t="shared" si="96"/>
        <v>1</v>
      </c>
      <c r="K396" s="7" t="str">
        <f t="shared" si="97"/>
        <v>N</v>
      </c>
      <c r="L396" s="5">
        <f t="shared" si="102"/>
        <v>1</v>
      </c>
      <c r="M396" s="5">
        <f t="shared" si="98"/>
        <v>2020</v>
      </c>
      <c r="N396" s="5" t="str">
        <f t="shared" si="99"/>
        <v>2020-01</v>
      </c>
      <c r="O396" s="5" t="str">
        <f t="shared" si="103"/>
        <v>2020Q1</v>
      </c>
      <c r="P396" s="5" t="str">
        <f>IF(AND(Calendar[[#This Row],[TransDate]]&lt;=LastDate,Calendar[[#This Row],[TransDate]]&gt;=DATE(YEAR(LastDate)-5,MONTH(LastDate),DAY(LastDate))),Calendar[[#This Row],[CalendarYearMonth]],"")</f>
        <v>2020-01</v>
      </c>
    </row>
    <row r="397" spans="1:16" ht="15" x14ac:dyDescent="0.25">
      <c r="A397" s="5" t="str">
        <f t="shared" si="100"/>
        <v>20200131</v>
      </c>
      <c r="B397" s="7">
        <f t="shared" si="104"/>
        <v>43861</v>
      </c>
      <c r="C397" s="5">
        <f t="shared" si="90"/>
        <v>6</v>
      </c>
      <c r="D397" s="5" t="str">
        <f t="shared" si="91"/>
        <v>Friday</v>
      </c>
      <c r="E397" s="5">
        <f t="shared" si="92"/>
        <v>31</v>
      </c>
      <c r="F397" s="8">
        <f t="shared" si="93"/>
        <v>31</v>
      </c>
      <c r="G397" s="5" t="str">
        <f t="shared" si="101"/>
        <v>Weekend</v>
      </c>
      <c r="H397" s="5">
        <f t="shared" si="94"/>
        <v>5</v>
      </c>
      <c r="I397" s="5" t="str">
        <f t="shared" si="95"/>
        <v>January</v>
      </c>
      <c r="J397" s="5">
        <f t="shared" si="96"/>
        <v>1</v>
      </c>
      <c r="K397" s="7" t="str">
        <f t="shared" si="97"/>
        <v>Y</v>
      </c>
      <c r="L397" s="5">
        <f t="shared" si="102"/>
        <v>1</v>
      </c>
      <c r="M397" s="5">
        <f t="shared" si="98"/>
        <v>2020</v>
      </c>
      <c r="N397" s="5" t="str">
        <f t="shared" si="99"/>
        <v>2020-01</v>
      </c>
      <c r="O397" s="5" t="str">
        <f t="shared" si="103"/>
        <v>2020Q1</v>
      </c>
      <c r="P397" s="5" t="str">
        <f>IF(AND(Calendar[[#This Row],[TransDate]]&lt;=LastDate,Calendar[[#This Row],[TransDate]]&gt;=DATE(YEAR(LastDate)-5,MONTH(LastDate),DAY(LastDate))),Calendar[[#This Row],[CalendarYearMonth]],"")</f>
        <v>2020-01</v>
      </c>
    </row>
    <row r="398" spans="1:16" ht="15" x14ac:dyDescent="0.25">
      <c r="A398" s="5" t="str">
        <f t="shared" si="100"/>
        <v>20200201</v>
      </c>
      <c r="B398" s="7">
        <f t="shared" si="104"/>
        <v>43862</v>
      </c>
      <c r="C398" s="5">
        <f t="shared" si="90"/>
        <v>7</v>
      </c>
      <c r="D398" s="5" t="str">
        <f t="shared" si="91"/>
        <v>Saturday</v>
      </c>
      <c r="E398" s="5">
        <f t="shared" si="92"/>
        <v>1</v>
      </c>
      <c r="F398" s="8">
        <f t="shared" si="93"/>
        <v>32</v>
      </c>
      <c r="G398" s="5" t="str">
        <f t="shared" si="101"/>
        <v>Weekend</v>
      </c>
      <c r="H398" s="5">
        <f t="shared" si="94"/>
        <v>5</v>
      </c>
      <c r="I398" s="5" t="str">
        <f t="shared" si="95"/>
        <v>February</v>
      </c>
      <c r="J398" s="5">
        <f t="shared" si="96"/>
        <v>2</v>
      </c>
      <c r="K398" s="7" t="str">
        <f t="shared" si="97"/>
        <v>N</v>
      </c>
      <c r="L398" s="5">
        <f t="shared" si="102"/>
        <v>1</v>
      </c>
      <c r="M398" s="5">
        <f t="shared" si="98"/>
        <v>2020</v>
      </c>
      <c r="N398" s="5" t="str">
        <f t="shared" si="99"/>
        <v>2020-02</v>
      </c>
      <c r="O398" s="5" t="str">
        <f t="shared" si="103"/>
        <v>2020Q1</v>
      </c>
      <c r="P398" s="5" t="str">
        <f>IF(AND(Calendar[[#This Row],[TransDate]]&lt;=LastDate,Calendar[[#This Row],[TransDate]]&gt;=DATE(YEAR(LastDate)-5,MONTH(LastDate),DAY(LastDate))),Calendar[[#This Row],[CalendarYearMonth]],"")</f>
        <v>2020-02</v>
      </c>
    </row>
    <row r="399" spans="1:16" ht="15" x14ac:dyDescent="0.25">
      <c r="A399" s="5" t="str">
        <f t="shared" si="100"/>
        <v>20200202</v>
      </c>
      <c r="B399" s="7">
        <f t="shared" si="104"/>
        <v>43863</v>
      </c>
      <c r="C399" s="5">
        <f t="shared" si="90"/>
        <v>1</v>
      </c>
      <c r="D399" s="5" t="str">
        <f t="shared" si="91"/>
        <v>Sunday</v>
      </c>
      <c r="E399" s="5">
        <f t="shared" si="92"/>
        <v>2</v>
      </c>
      <c r="F399" s="8">
        <f t="shared" si="93"/>
        <v>33</v>
      </c>
      <c r="G399" s="5" t="str">
        <f t="shared" si="101"/>
        <v>Weekday</v>
      </c>
      <c r="H399" s="5">
        <f t="shared" si="94"/>
        <v>6</v>
      </c>
      <c r="I399" s="5" t="str">
        <f t="shared" si="95"/>
        <v>February</v>
      </c>
      <c r="J399" s="5">
        <f t="shared" si="96"/>
        <v>2</v>
      </c>
      <c r="K399" s="7" t="str">
        <f t="shared" si="97"/>
        <v>N</v>
      </c>
      <c r="L399" s="5">
        <f t="shared" si="102"/>
        <v>1</v>
      </c>
      <c r="M399" s="5">
        <f t="shared" si="98"/>
        <v>2020</v>
      </c>
      <c r="N399" s="5" t="str">
        <f t="shared" si="99"/>
        <v>2020-02</v>
      </c>
      <c r="O399" s="5" t="str">
        <f t="shared" si="103"/>
        <v>2020Q1</v>
      </c>
      <c r="P399" s="5" t="str">
        <f>IF(AND(Calendar[[#This Row],[TransDate]]&lt;=LastDate,Calendar[[#This Row],[TransDate]]&gt;=DATE(YEAR(LastDate)-5,MONTH(LastDate),DAY(LastDate))),Calendar[[#This Row],[CalendarYearMonth]],"")</f>
        <v>2020-02</v>
      </c>
    </row>
    <row r="400" spans="1:16" ht="15" x14ac:dyDescent="0.25">
      <c r="A400" s="5" t="str">
        <f t="shared" si="100"/>
        <v>20200203</v>
      </c>
      <c r="B400" s="7">
        <f t="shared" si="104"/>
        <v>43864</v>
      </c>
      <c r="C400" s="5">
        <f t="shared" si="90"/>
        <v>2</v>
      </c>
      <c r="D400" s="5" t="str">
        <f t="shared" si="91"/>
        <v>Monday</v>
      </c>
      <c r="E400" s="5">
        <f t="shared" si="92"/>
        <v>3</v>
      </c>
      <c r="F400" s="8">
        <f t="shared" si="93"/>
        <v>34</v>
      </c>
      <c r="G400" s="5" t="str">
        <f t="shared" si="101"/>
        <v>Weekday</v>
      </c>
      <c r="H400" s="5">
        <f t="shared" si="94"/>
        <v>6</v>
      </c>
      <c r="I400" s="5" t="str">
        <f t="shared" si="95"/>
        <v>February</v>
      </c>
      <c r="J400" s="5">
        <f t="shared" si="96"/>
        <v>2</v>
      </c>
      <c r="K400" s="7" t="str">
        <f t="shared" si="97"/>
        <v>N</v>
      </c>
      <c r="L400" s="5">
        <f t="shared" si="102"/>
        <v>1</v>
      </c>
      <c r="M400" s="5">
        <f t="shared" si="98"/>
        <v>2020</v>
      </c>
      <c r="N400" s="5" t="str">
        <f t="shared" si="99"/>
        <v>2020-02</v>
      </c>
      <c r="O400" s="5" t="str">
        <f t="shared" si="103"/>
        <v>2020Q1</v>
      </c>
      <c r="P400" s="5" t="str">
        <f>IF(AND(Calendar[[#This Row],[TransDate]]&lt;=LastDate,Calendar[[#This Row],[TransDate]]&gt;=DATE(YEAR(LastDate)-5,MONTH(LastDate),DAY(LastDate))),Calendar[[#This Row],[CalendarYearMonth]],"")</f>
        <v>2020-02</v>
      </c>
    </row>
    <row r="401" spans="1:16" ht="15" x14ac:dyDescent="0.25">
      <c r="A401" s="5" t="str">
        <f t="shared" si="100"/>
        <v>20200204</v>
      </c>
      <c r="B401" s="7">
        <f t="shared" si="104"/>
        <v>43865</v>
      </c>
      <c r="C401" s="5">
        <f t="shared" si="90"/>
        <v>3</v>
      </c>
      <c r="D401" s="5" t="str">
        <f t="shared" si="91"/>
        <v>Tuesday</v>
      </c>
      <c r="E401" s="5">
        <f t="shared" si="92"/>
        <v>4</v>
      </c>
      <c r="F401" s="8">
        <f t="shared" si="93"/>
        <v>35</v>
      </c>
      <c r="G401" s="5" t="str">
        <f t="shared" si="101"/>
        <v>Weekday</v>
      </c>
      <c r="H401" s="5">
        <f t="shared" si="94"/>
        <v>6</v>
      </c>
      <c r="I401" s="5" t="str">
        <f t="shared" si="95"/>
        <v>February</v>
      </c>
      <c r="J401" s="5">
        <f t="shared" si="96"/>
        <v>2</v>
      </c>
      <c r="K401" s="7" t="str">
        <f t="shared" si="97"/>
        <v>N</v>
      </c>
      <c r="L401" s="5">
        <f t="shared" si="102"/>
        <v>1</v>
      </c>
      <c r="M401" s="5">
        <f t="shared" si="98"/>
        <v>2020</v>
      </c>
      <c r="N401" s="5" t="str">
        <f t="shared" si="99"/>
        <v>2020-02</v>
      </c>
      <c r="O401" s="5" t="str">
        <f t="shared" si="103"/>
        <v>2020Q1</v>
      </c>
      <c r="P401" s="5" t="str">
        <f>IF(AND(Calendar[[#This Row],[TransDate]]&lt;=LastDate,Calendar[[#This Row],[TransDate]]&gt;=DATE(YEAR(LastDate)-5,MONTH(LastDate),DAY(LastDate))),Calendar[[#This Row],[CalendarYearMonth]],"")</f>
        <v>2020-02</v>
      </c>
    </row>
    <row r="402" spans="1:16" ht="15" x14ac:dyDescent="0.25">
      <c r="A402" s="5" t="str">
        <f t="shared" si="100"/>
        <v>20200205</v>
      </c>
      <c r="B402" s="7">
        <f t="shared" si="104"/>
        <v>43866</v>
      </c>
      <c r="C402" s="5">
        <f t="shared" si="90"/>
        <v>4</v>
      </c>
      <c r="D402" s="5" t="str">
        <f t="shared" si="91"/>
        <v>Wednesday</v>
      </c>
      <c r="E402" s="5">
        <f t="shared" si="92"/>
        <v>5</v>
      </c>
      <c r="F402" s="8">
        <f t="shared" si="93"/>
        <v>36</v>
      </c>
      <c r="G402" s="5" t="str">
        <f t="shared" si="101"/>
        <v>Weekday</v>
      </c>
      <c r="H402" s="5">
        <f t="shared" si="94"/>
        <v>6</v>
      </c>
      <c r="I402" s="5" t="str">
        <f t="shared" si="95"/>
        <v>February</v>
      </c>
      <c r="J402" s="5">
        <f t="shared" si="96"/>
        <v>2</v>
      </c>
      <c r="K402" s="7" t="str">
        <f t="shared" si="97"/>
        <v>N</v>
      </c>
      <c r="L402" s="5">
        <f t="shared" si="102"/>
        <v>1</v>
      </c>
      <c r="M402" s="5">
        <f t="shared" si="98"/>
        <v>2020</v>
      </c>
      <c r="N402" s="5" t="str">
        <f t="shared" si="99"/>
        <v>2020-02</v>
      </c>
      <c r="O402" s="5" t="str">
        <f t="shared" si="103"/>
        <v>2020Q1</v>
      </c>
      <c r="P402" s="5" t="str">
        <f>IF(AND(Calendar[[#This Row],[TransDate]]&lt;=LastDate,Calendar[[#This Row],[TransDate]]&gt;=DATE(YEAR(LastDate)-5,MONTH(LastDate),DAY(LastDate))),Calendar[[#This Row],[CalendarYearMonth]],"")</f>
        <v>2020-02</v>
      </c>
    </row>
    <row r="403" spans="1:16" ht="15" x14ac:dyDescent="0.25">
      <c r="A403" s="5" t="str">
        <f t="shared" si="100"/>
        <v>20200206</v>
      </c>
      <c r="B403" s="7">
        <f t="shared" si="104"/>
        <v>43867</v>
      </c>
      <c r="C403" s="5">
        <f t="shared" si="90"/>
        <v>5</v>
      </c>
      <c r="D403" s="5" t="str">
        <f t="shared" si="91"/>
        <v>Thursday</v>
      </c>
      <c r="E403" s="5">
        <f t="shared" si="92"/>
        <v>6</v>
      </c>
      <c r="F403" s="8">
        <f t="shared" si="93"/>
        <v>37</v>
      </c>
      <c r="G403" s="5" t="str">
        <f t="shared" si="101"/>
        <v>Weekday</v>
      </c>
      <c r="H403" s="5">
        <f t="shared" si="94"/>
        <v>6</v>
      </c>
      <c r="I403" s="5" t="str">
        <f t="shared" si="95"/>
        <v>February</v>
      </c>
      <c r="J403" s="5">
        <f t="shared" si="96"/>
        <v>2</v>
      </c>
      <c r="K403" s="7" t="str">
        <f t="shared" si="97"/>
        <v>N</v>
      </c>
      <c r="L403" s="5">
        <f t="shared" si="102"/>
        <v>1</v>
      </c>
      <c r="M403" s="5">
        <f t="shared" si="98"/>
        <v>2020</v>
      </c>
      <c r="N403" s="5" t="str">
        <f t="shared" si="99"/>
        <v>2020-02</v>
      </c>
      <c r="O403" s="5" t="str">
        <f t="shared" si="103"/>
        <v>2020Q1</v>
      </c>
      <c r="P403" s="5" t="str">
        <f>IF(AND(Calendar[[#This Row],[TransDate]]&lt;=LastDate,Calendar[[#This Row],[TransDate]]&gt;=DATE(YEAR(LastDate)-5,MONTH(LastDate),DAY(LastDate))),Calendar[[#This Row],[CalendarYearMonth]],"")</f>
        <v>2020-02</v>
      </c>
    </row>
    <row r="404" spans="1:16" ht="15" x14ac:dyDescent="0.25">
      <c r="A404" s="5" t="str">
        <f t="shared" si="100"/>
        <v>20200207</v>
      </c>
      <c r="B404" s="7">
        <f t="shared" si="104"/>
        <v>43868</v>
      </c>
      <c r="C404" s="5">
        <f t="shared" si="90"/>
        <v>6</v>
      </c>
      <c r="D404" s="5" t="str">
        <f t="shared" si="91"/>
        <v>Friday</v>
      </c>
      <c r="E404" s="5">
        <f t="shared" si="92"/>
        <v>7</v>
      </c>
      <c r="F404" s="8">
        <f t="shared" si="93"/>
        <v>38</v>
      </c>
      <c r="G404" s="5" t="str">
        <f t="shared" si="101"/>
        <v>Weekend</v>
      </c>
      <c r="H404" s="5">
        <f t="shared" si="94"/>
        <v>6</v>
      </c>
      <c r="I404" s="5" t="str">
        <f t="shared" si="95"/>
        <v>February</v>
      </c>
      <c r="J404" s="5">
        <f t="shared" si="96"/>
        <v>2</v>
      </c>
      <c r="K404" s="7" t="str">
        <f t="shared" si="97"/>
        <v>N</v>
      </c>
      <c r="L404" s="5">
        <f t="shared" si="102"/>
        <v>1</v>
      </c>
      <c r="M404" s="5">
        <f t="shared" si="98"/>
        <v>2020</v>
      </c>
      <c r="N404" s="5" t="str">
        <f t="shared" si="99"/>
        <v>2020-02</v>
      </c>
      <c r="O404" s="5" t="str">
        <f t="shared" si="103"/>
        <v>2020Q1</v>
      </c>
      <c r="P404" s="5" t="str">
        <f>IF(AND(Calendar[[#This Row],[TransDate]]&lt;=LastDate,Calendar[[#This Row],[TransDate]]&gt;=DATE(YEAR(LastDate)-5,MONTH(LastDate),DAY(LastDate))),Calendar[[#This Row],[CalendarYearMonth]],"")</f>
        <v>2020-02</v>
      </c>
    </row>
    <row r="405" spans="1:16" ht="15" x14ac:dyDescent="0.25">
      <c r="A405" s="5" t="str">
        <f t="shared" si="100"/>
        <v>20200208</v>
      </c>
      <c r="B405" s="7">
        <f t="shared" si="104"/>
        <v>43869</v>
      </c>
      <c r="C405" s="5">
        <f t="shared" si="90"/>
        <v>7</v>
      </c>
      <c r="D405" s="5" t="str">
        <f t="shared" si="91"/>
        <v>Saturday</v>
      </c>
      <c r="E405" s="5">
        <f t="shared" si="92"/>
        <v>8</v>
      </c>
      <c r="F405" s="8">
        <f t="shared" si="93"/>
        <v>39</v>
      </c>
      <c r="G405" s="5" t="str">
        <f t="shared" si="101"/>
        <v>Weekend</v>
      </c>
      <c r="H405" s="5">
        <f t="shared" si="94"/>
        <v>6</v>
      </c>
      <c r="I405" s="5" t="str">
        <f t="shared" si="95"/>
        <v>February</v>
      </c>
      <c r="J405" s="5">
        <f t="shared" si="96"/>
        <v>2</v>
      </c>
      <c r="K405" s="7" t="str">
        <f t="shared" si="97"/>
        <v>N</v>
      </c>
      <c r="L405" s="5">
        <f t="shared" si="102"/>
        <v>1</v>
      </c>
      <c r="M405" s="5">
        <f t="shared" si="98"/>
        <v>2020</v>
      </c>
      <c r="N405" s="5" t="str">
        <f t="shared" si="99"/>
        <v>2020-02</v>
      </c>
      <c r="O405" s="5" t="str">
        <f t="shared" si="103"/>
        <v>2020Q1</v>
      </c>
      <c r="P405" s="5" t="str">
        <f>IF(AND(Calendar[[#This Row],[TransDate]]&lt;=LastDate,Calendar[[#This Row],[TransDate]]&gt;=DATE(YEAR(LastDate)-5,MONTH(LastDate),DAY(LastDate))),Calendar[[#This Row],[CalendarYearMonth]],"")</f>
        <v>2020-02</v>
      </c>
    </row>
    <row r="406" spans="1:16" ht="15" x14ac:dyDescent="0.25">
      <c r="A406" s="5" t="str">
        <f t="shared" si="100"/>
        <v>20200209</v>
      </c>
      <c r="B406" s="7">
        <f t="shared" si="104"/>
        <v>43870</v>
      </c>
      <c r="C406" s="5">
        <f t="shared" si="90"/>
        <v>1</v>
      </c>
      <c r="D406" s="5" t="str">
        <f t="shared" si="91"/>
        <v>Sunday</v>
      </c>
      <c r="E406" s="5">
        <f t="shared" si="92"/>
        <v>9</v>
      </c>
      <c r="F406" s="8">
        <f t="shared" si="93"/>
        <v>40</v>
      </c>
      <c r="G406" s="5" t="str">
        <f t="shared" si="101"/>
        <v>Weekday</v>
      </c>
      <c r="H406" s="5">
        <f t="shared" si="94"/>
        <v>7</v>
      </c>
      <c r="I406" s="5" t="str">
        <f t="shared" si="95"/>
        <v>February</v>
      </c>
      <c r="J406" s="5">
        <f t="shared" si="96"/>
        <v>2</v>
      </c>
      <c r="K406" s="7" t="str">
        <f t="shared" si="97"/>
        <v>N</v>
      </c>
      <c r="L406" s="5">
        <f t="shared" si="102"/>
        <v>1</v>
      </c>
      <c r="M406" s="5">
        <f t="shared" si="98"/>
        <v>2020</v>
      </c>
      <c r="N406" s="5" t="str">
        <f t="shared" si="99"/>
        <v>2020-02</v>
      </c>
      <c r="O406" s="5" t="str">
        <f t="shared" si="103"/>
        <v>2020Q1</v>
      </c>
      <c r="P406" s="5" t="str">
        <f>IF(AND(Calendar[[#This Row],[TransDate]]&lt;=LastDate,Calendar[[#This Row],[TransDate]]&gt;=DATE(YEAR(LastDate)-5,MONTH(LastDate),DAY(LastDate))),Calendar[[#This Row],[CalendarYearMonth]],"")</f>
        <v>2020-02</v>
      </c>
    </row>
    <row r="407" spans="1:16" ht="15" x14ac:dyDescent="0.25">
      <c r="A407" s="5" t="str">
        <f t="shared" si="100"/>
        <v>20200210</v>
      </c>
      <c r="B407" s="7">
        <f t="shared" si="104"/>
        <v>43871</v>
      </c>
      <c r="C407" s="5">
        <f t="shared" si="90"/>
        <v>2</v>
      </c>
      <c r="D407" s="5" t="str">
        <f t="shared" si="91"/>
        <v>Monday</v>
      </c>
      <c r="E407" s="5">
        <f t="shared" si="92"/>
        <v>10</v>
      </c>
      <c r="F407" s="8">
        <f t="shared" si="93"/>
        <v>41</v>
      </c>
      <c r="G407" s="5" t="str">
        <f t="shared" si="101"/>
        <v>Weekday</v>
      </c>
      <c r="H407" s="5">
        <f t="shared" si="94"/>
        <v>7</v>
      </c>
      <c r="I407" s="5" t="str">
        <f t="shared" si="95"/>
        <v>February</v>
      </c>
      <c r="J407" s="5">
        <f t="shared" si="96"/>
        <v>2</v>
      </c>
      <c r="K407" s="7" t="str">
        <f t="shared" si="97"/>
        <v>N</v>
      </c>
      <c r="L407" s="5">
        <f t="shared" si="102"/>
        <v>1</v>
      </c>
      <c r="M407" s="5">
        <f t="shared" si="98"/>
        <v>2020</v>
      </c>
      <c r="N407" s="5" t="str">
        <f t="shared" si="99"/>
        <v>2020-02</v>
      </c>
      <c r="O407" s="5" t="str">
        <f t="shared" si="103"/>
        <v>2020Q1</v>
      </c>
      <c r="P407" s="5" t="str">
        <f>IF(AND(Calendar[[#This Row],[TransDate]]&lt;=LastDate,Calendar[[#This Row],[TransDate]]&gt;=DATE(YEAR(LastDate)-5,MONTH(LastDate),DAY(LastDate))),Calendar[[#This Row],[CalendarYearMonth]],"")</f>
        <v>2020-02</v>
      </c>
    </row>
    <row r="408" spans="1:16" ht="15" x14ac:dyDescent="0.25">
      <c r="A408" s="5" t="str">
        <f t="shared" si="100"/>
        <v>20200211</v>
      </c>
      <c r="B408" s="7">
        <f t="shared" si="104"/>
        <v>43872</v>
      </c>
      <c r="C408" s="5">
        <f t="shared" si="90"/>
        <v>3</v>
      </c>
      <c r="D408" s="5" t="str">
        <f t="shared" si="91"/>
        <v>Tuesday</v>
      </c>
      <c r="E408" s="5">
        <f t="shared" si="92"/>
        <v>11</v>
      </c>
      <c r="F408" s="8">
        <f t="shared" si="93"/>
        <v>42</v>
      </c>
      <c r="G408" s="5" t="str">
        <f t="shared" si="101"/>
        <v>Weekday</v>
      </c>
      <c r="H408" s="5">
        <f t="shared" si="94"/>
        <v>7</v>
      </c>
      <c r="I408" s="5" t="str">
        <f t="shared" si="95"/>
        <v>February</v>
      </c>
      <c r="J408" s="5">
        <f t="shared" si="96"/>
        <v>2</v>
      </c>
      <c r="K408" s="7" t="str">
        <f t="shared" si="97"/>
        <v>N</v>
      </c>
      <c r="L408" s="5">
        <f t="shared" si="102"/>
        <v>1</v>
      </c>
      <c r="M408" s="5">
        <f t="shared" si="98"/>
        <v>2020</v>
      </c>
      <c r="N408" s="5" t="str">
        <f t="shared" si="99"/>
        <v>2020-02</v>
      </c>
      <c r="O408" s="5" t="str">
        <f t="shared" si="103"/>
        <v>2020Q1</v>
      </c>
      <c r="P408" s="5" t="str">
        <f>IF(AND(Calendar[[#This Row],[TransDate]]&lt;=LastDate,Calendar[[#This Row],[TransDate]]&gt;=DATE(YEAR(LastDate)-5,MONTH(LastDate),DAY(LastDate))),Calendar[[#This Row],[CalendarYearMonth]],"")</f>
        <v>2020-02</v>
      </c>
    </row>
    <row r="409" spans="1:16" ht="15" x14ac:dyDescent="0.25">
      <c r="A409" s="5" t="str">
        <f t="shared" si="100"/>
        <v>20200212</v>
      </c>
      <c r="B409" s="7">
        <f t="shared" si="104"/>
        <v>43873</v>
      </c>
      <c r="C409" s="5">
        <f t="shared" si="90"/>
        <v>4</v>
      </c>
      <c r="D409" s="5" t="str">
        <f t="shared" si="91"/>
        <v>Wednesday</v>
      </c>
      <c r="E409" s="5">
        <f t="shared" si="92"/>
        <v>12</v>
      </c>
      <c r="F409" s="8">
        <f t="shared" si="93"/>
        <v>43</v>
      </c>
      <c r="G409" s="5" t="str">
        <f t="shared" si="101"/>
        <v>Weekday</v>
      </c>
      <c r="H409" s="5">
        <f t="shared" si="94"/>
        <v>7</v>
      </c>
      <c r="I409" s="5" t="str">
        <f t="shared" si="95"/>
        <v>February</v>
      </c>
      <c r="J409" s="5">
        <f t="shared" si="96"/>
        <v>2</v>
      </c>
      <c r="K409" s="7" t="str">
        <f t="shared" si="97"/>
        <v>N</v>
      </c>
      <c r="L409" s="5">
        <f t="shared" si="102"/>
        <v>1</v>
      </c>
      <c r="M409" s="5">
        <f t="shared" si="98"/>
        <v>2020</v>
      </c>
      <c r="N409" s="5" t="str">
        <f t="shared" si="99"/>
        <v>2020-02</v>
      </c>
      <c r="O409" s="5" t="str">
        <f t="shared" si="103"/>
        <v>2020Q1</v>
      </c>
      <c r="P409" s="5" t="str">
        <f>IF(AND(Calendar[[#This Row],[TransDate]]&lt;=LastDate,Calendar[[#This Row],[TransDate]]&gt;=DATE(YEAR(LastDate)-5,MONTH(LastDate),DAY(LastDate))),Calendar[[#This Row],[CalendarYearMonth]],"")</f>
        <v>2020-02</v>
      </c>
    </row>
    <row r="410" spans="1:16" ht="15" x14ac:dyDescent="0.25">
      <c r="A410" s="5" t="str">
        <f t="shared" si="100"/>
        <v>20200213</v>
      </c>
      <c r="B410" s="7">
        <f t="shared" si="104"/>
        <v>43874</v>
      </c>
      <c r="C410" s="5">
        <f t="shared" si="90"/>
        <v>5</v>
      </c>
      <c r="D410" s="5" t="str">
        <f t="shared" si="91"/>
        <v>Thursday</v>
      </c>
      <c r="E410" s="5">
        <f t="shared" si="92"/>
        <v>13</v>
      </c>
      <c r="F410" s="8">
        <f t="shared" si="93"/>
        <v>44</v>
      </c>
      <c r="G410" s="5" t="str">
        <f t="shared" si="101"/>
        <v>Weekday</v>
      </c>
      <c r="H410" s="5">
        <f t="shared" si="94"/>
        <v>7</v>
      </c>
      <c r="I410" s="5" t="str">
        <f t="shared" si="95"/>
        <v>February</v>
      </c>
      <c r="J410" s="5">
        <f t="shared" si="96"/>
        <v>2</v>
      </c>
      <c r="K410" s="7" t="str">
        <f t="shared" si="97"/>
        <v>N</v>
      </c>
      <c r="L410" s="5">
        <f t="shared" si="102"/>
        <v>1</v>
      </c>
      <c r="M410" s="5">
        <f t="shared" si="98"/>
        <v>2020</v>
      </c>
      <c r="N410" s="5" t="str">
        <f t="shared" si="99"/>
        <v>2020-02</v>
      </c>
      <c r="O410" s="5" t="str">
        <f t="shared" si="103"/>
        <v>2020Q1</v>
      </c>
      <c r="P410" s="5" t="str">
        <f>IF(AND(Calendar[[#This Row],[TransDate]]&lt;=LastDate,Calendar[[#This Row],[TransDate]]&gt;=DATE(YEAR(LastDate)-5,MONTH(LastDate),DAY(LastDate))),Calendar[[#This Row],[CalendarYearMonth]],"")</f>
        <v>2020-02</v>
      </c>
    </row>
    <row r="411" spans="1:16" ht="15" x14ac:dyDescent="0.25">
      <c r="A411" s="5" t="str">
        <f t="shared" si="100"/>
        <v>20200214</v>
      </c>
      <c r="B411" s="7">
        <f t="shared" si="104"/>
        <v>43875</v>
      </c>
      <c r="C411" s="5">
        <f t="shared" si="90"/>
        <v>6</v>
      </c>
      <c r="D411" s="5" t="str">
        <f t="shared" si="91"/>
        <v>Friday</v>
      </c>
      <c r="E411" s="5">
        <f t="shared" si="92"/>
        <v>14</v>
      </c>
      <c r="F411" s="8">
        <f t="shared" si="93"/>
        <v>45</v>
      </c>
      <c r="G411" s="5" t="str">
        <f t="shared" si="101"/>
        <v>Weekend</v>
      </c>
      <c r="H411" s="5">
        <f t="shared" si="94"/>
        <v>7</v>
      </c>
      <c r="I411" s="5" t="str">
        <f t="shared" si="95"/>
        <v>February</v>
      </c>
      <c r="J411" s="5">
        <f t="shared" si="96"/>
        <v>2</v>
      </c>
      <c r="K411" s="7" t="str">
        <f t="shared" si="97"/>
        <v>N</v>
      </c>
      <c r="L411" s="5">
        <f t="shared" si="102"/>
        <v>1</v>
      </c>
      <c r="M411" s="5">
        <f t="shared" si="98"/>
        <v>2020</v>
      </c>
      <c r="N411" s="5" t="str">
        <f t="shared" si="99"/>
        <v>2020-02</v>
      </c>
      <c r="O411" s="5" t="str">
        <f t="shared" si="103"/>
        <v>2020Q1</v>
      </c>
      <c r="P411" s="5" t="str">
        <f>IF(AND(Calendar[[#This Row],[TransDate]]&lt;=LastDate,Calendar[[#This Row],[TransDate]]&gt;=DATE(YEAR(LastDate)-5,MONTH(LastDate),DAY(LastDate))),Calendar[[#This Row],[CalendarYearMonth]],"")</f>
        <v>2020-02</v>
      </c>
    </row>
    <row r="412" spans="1:16" ht="15" x14ac:dyDescent="0.25">
      <c r="A412" s="5" t="str">
        <f t="shared" si="100"/>
        <v>20200215</v>
      </c>
      <c r="B412" s="7">
        <f t="shared" si="104"/>
        <v>43876</v>
      </c>
      <c r="C412" s="5">
        <f t="shared" si="90"/>
        <v>7</v>
      </c>
      <c r="D412" s="5" t="str">
        <f t="shared" si="91"/>
        <v>Saturday</v>
      </c>
      <c r="E412" s="5">
        <f t="shared" si="92"/>
        <v>15</v>
      </c>
      <c r="F412" s="8">
        <f t="shared" si="93"/>
        <v>46</v>
      </c>
      <c r="G412" s="5" t="str">
        <f t="shared" si="101"/>
        <v>Weekend</v>
      </c>
      <c r="H412" s="5">
        <f t="shared" si="94"/>
        <v>7</v>
      </c>
      <c r="I412" s="5" t="str">
        <f t="shared" si="95"/>
        <v>February</v>
      </c>
      <c r="J412" s="5">
        <f t="shared" si="96"/>
        <v>2</v>
      </c>
      <c r="K412" s="7" t="str">
        <f t="shared" si="97"/>
        <v>N</v>
      </c>
      <c r="L412" s="5">
        <f t="shared" si="102"/>
        <v>1</v>
      </c>
      <c r="M412" s="5">
        <f t="shared" si="98"/>
        <v>2020</v>
      </c>
      <c r="N412" s="5" t="str">
        <f t="shared" si="99"/>
        <v>2020-02</v>
      </c>
      <c r="O412" s="5" t="str">
        <f t="shared" si="103"/>
        <v>2020Q1</v>
      </c>
      <c r="P412" s="5" t="str">
        <f>IF(AND(Calendar[[#This Row],[TransDate]]&lt;=LastDate,Calendar[[#This Row],[TransDate]]&gt;=DATE(YEAR(LastDate)-5,MONTH(LastDate),DAY(LastDate))),Calendar[[#This Row],[CalendarYearMonth]],"")</f>
        <v>2020-02</v>
      </c>
    </row>
    <row r="413" spans="1:16" ht="15" x14ac:dyDescent="0.25">
      <c r="A413" s="5" t="str">
        <f t="shared" si="100"/>
        <v>20200216</v>
      </c>
      <c r="B413" s="7">
        <f t="shared" si="104"/>
        <v>43877</v>
      </c>
      <c r="C413" s="5">
        <f t="shared" si="90"/>
        <v>1</v>
      </c>
      <c r="D413" s="5" t="str">
        <f t="shared" si="91"/>
        <v>Sunday</v>
      </c>
      <c r="E413" s="5">
        <f t="shared" si="92"/>
        <v>16</v>
      </c>
      <c r="F413" s="8">
        <f t="shared" si="93"/>
        <v>47</v>
      </c>
      <c r="G413" s="5" t="str">
        <f t="shared" si="101"/>
        <v>Weekday</v>
      </c>
      <c r="H413" s="5">
        <f t="shared" si="94"/>
        <v>8</v>
      </c>
      <c r="I413" s="5" t="str">
        <f t="shared" si="95"/>
        <v>February</v>
      </c>
      <c r="J413" s="5">
        <f t="shared" si="96"/>
        <v>2</v>
      </c>
      <c r="K413" s="7" t="str">
        <f t="shared" si="97"/>
        <v>N</v>
      </c>
      <c r="L413" s="5">
        <f t="shared" si="102"/>
        <v>1</v>
      </c>
      <c r="M413" s="5">
        <f t="shared" si="98"/>
        <v>2020</v>
      </c>
      <c r="N413" s="5" t="str">
        <f t="shared" si="99"/>
        <v>2020-02</v>
      </c>
      <c r="O413" s="5" t="str">
        <f t="shared" si="103"/>
        <v>2020Q1</v>
      </c>
      <c r="P413" s="5" t="str">
        <f>IF(AND(Calendar[[#This Row],[TransDate]]&lt;=LastDate,Calendar[[#This Row],[TransDate]]&gt;=DATE(YEAR(LastDate)-5,MONTH(LastDate),DAY(LastDate))),Calendar[[#This Row],[CalendarYearMonth]],"")</f>
        <v>2020-02</v>
      </c>
    </row>
    <row r="414" spans="1:16" ht="15" x14ac:dyDescent="0.25">
      <c r="A414" s="5" t="str">
        <f t="shared" si="100"/>
        <v>20200217</v>
      </c>
      <c r="B414" s="7">
        <f t="shared" si="104"/>
        <v>43878</v>
      </c>
      <c r="C414" s="5">
        <f t="shared" si="90"/>
        <v>2</v>
      </c>
      <c r="D414" s="5" t="str">
        <f t="shared" si="91"/>
        <v>Monday</v>
      </c>
      <c r="E414" s="5">
        <f t="shared" si="92"/>
        <v>17</v>
      </c>
      <c r="F414" s="8">
        <f t="shared" si="93"/>
        <v>48</v>
      </c>
      <c r="G414" s="5" t="str">
        <f t="shared" si="101"/>
        <v>Weekday</v>
      </c>
      <c r="H414" s="5">
        <f t="shared" si="94"/>
        <v>8</v>
      </c>
      <c r="I414" s="5" t="str">
        <f t="shared" si="95"/>
        <v>February</v>
      </c>
      <c r="J414" s="5">
        <f t="shared" si="96"/>
        <v>2</v>
      </c>
      <c r="K414" s="7" t="str">
        <f t="shared" si="97"/>
        <v>N</v>
      </c>
      <c r="L414" s="5">
        <f t="shared" si="102"/>
        <v>1</v>
      </c>
      <c r="M414" s="5">
        <f t="shared" si="98"/>
        <v>2020</v>
      </c>
      <c r="N414" s="5" t="str">
        <f t="shared" si="99"/>
        <v>2020-02</v>
      </c>
      <c r="O414" s="5" t="str">
        <f t="shared" si="103"/>
        <v>2020Q1</v>
      </c>
      <c r="P414" s="5" t="str">
        <f>IF(AND(Calendar[[#This Row],[TransDate]]&lt;=LastDate,Calendar[[#This Row],[TransDate]]&gt;=DATE(YEAR(LastDate)-5,MONTH(LastDate),DAY(LastDate))),Calendar[[#This Row],[CalendarYearMonth]],"")</f>
        <v>2020-02</v>
      </c>
    </row>
    <row r="415" spans="1:16" ht="15" x14ac:dyDescent="0.25">
      <c r="A415" s="5" t="str">
        <f t="shared" si="100"/>
        <v>20200218</v>
      </c>
      <c r="B415" s="7">
        <f t="shared" si="104"/>
        <v>43879</v>
      </c>
      <c r="C415" s="5">
        <f t="shared" si="90"/>
        <v>3</v>
      </c>
      <c r="D415" s="5" t="str">
        <f t="shared" si="91"/>
        <v>Tuesday</v>
      </c>
      <c r="E415" s="5">
        <f t="shared" si="92"/>
        <v>18</v>
      </c>
      <c r="F415" s="8">
        <f t="shared" si="93"/>
        <v>49</v>
      </c>
      <c r="G415" s="5" t="str">
        <f t="shared" si="101"/>
        <v>Weekday</v>
      </c>
      <c r="H415" s="5">
        <f t="shared" si="94"/>
        <v>8</v>
      </c>
      <c r="I415" s="5" t="str">
        <f t="shared" si="95"/>
        <v>February</v>
      </c>
      <c r="J415" s="5">
        <f t="shared" si="96"/>
        <v>2</v>
      </c>
      <c r="K415" s="7" t="str">
        <f t="shared" si="97"/>
        <v>N</v>
      </c>
      <c r="L415" s="5">
        <f t="shared" si="102"/>
        <v>1</v>
      </c>
      <c r="M415" s="5">
        <f t="shared" si="98"/>
        <v>2020</v>
      </c>
      <c r="N415" s="5" t="str">
        <f t="shared" si="99"/>
        <v>2020-02</v>
      </c>
      <c r="O415" s="5" t="str">
        <f t="shared" si="103"/>
        <v>2020Q1</v>
      </c>
      <c r="P415" s="5" t="str">
        <f>IF(AND(Calendar[[#This Row],[TransDate]]&lt;=LastDate,Calendar[[#This Row],[TransDate]]&gt;=DATE(YEAR(LastDate)-5,MONTH(LastDate),DAY(LastDate))),Calendar[[#This Row],[CalendarYearMonth]],"")</f>
        <v>2020-02</v>
      </c>
    </row>
    <row r="416" spans="1:16" ht="15" x14ac:dyDescent="0.25">
      <c r="A416" s="5" t="str">
        <f t="shared" si="100"/>
        <v>20200219</v>
      </c>
      <c r="B416" s="7">
        <f t="shared" si="104"/>
        <v>43880</v>
      </c>
      <c r="C416" s="5">
        <f t="shared" si="90"/>
        <v>4</v>
      </c>
      <c r="D416" s="5" t="str">
        <f t="shared" si="91"/>
        <v>Wednesday</v>
      </c>
      <c r="E416" s="5">
        <f t="shared" si="92"/>
        <v>19</v>
      </c>
      <c r="F416" s="8">
        <f t="shared" si="93"/>
        <v>50</v>
      </c>
      <c r="G416" s="5" t="str">
        <f t="shared" si="101"/>
        <v>Weekday</v>
      </c>
      <c r="H416" s="5">
        <f t="shared" si="94"/>
        <v>8</v>
      </c>
      <c r="I416" s="5" t="str">
        <f t="shared" si="95"/>
        <v>February</v>
      </c>
      <c r="J416" s="5">
        <f t="shared" si="96"/>
        <v>2</v>
      </c>
      <c r="K416" s="7" t="str">
        <f t="shared" si="97"/>
        <v>N</v>
      </c>
      <c r="L416" s="5">
        <f t="shared" si="102"/>
        <v>1</v>
      </c>
      <c r="M416" s="5">
        <f t="shared" si="98"/>
        <v>2020</v>
      </c>
      <c r="N416" s="5" t="str">
        <f t="shared" si="99"/>
        <v>2020-02</v>
      </c>
      <c r="O416" s="5" t="str">
        <f t="shared" si="103"/>
        <v>2020Q1</v>
      </c>
      <c r="P416" s="5" t="str">
        <f>IF(AND(Calendar[[#This Row],[TransDate]]&lt;=LastDate,Calendar[[#This Row],[TransDate]]&gt;=DATE(YEAR(LastDate)-5,MONTH(LastDate),DAY(LastDate))),Calendar[[#This Row],[CalendarYearMonth]],"")</f>
        <v>2020-02</v>
      </c>
    </row>
    <row r="417" spans="1:16" ht="15" x14ac:dyDescent="0.25">
      <c r="A417" s="5" t="str">
        <f t="shared" si="100"/>
        <v>20200220</v>
      </c>
      <c r="B417" s="7">
        <f t="shared" si="104"/>
        <v>43881</v>
      </c>
      <c r="C417" s="5">
        <f t="shared" si="90"/>
        <v>5</v>
      </c>
      <c r="D417" s="5" t="str">
        <f t="shared" si="91"/>
        <v>Thursday</v>
      </c>
      <c r="E417" s="5">
        <f t="shared" si="92"/>
        <v>20</v>
      </c>
      <c r="F417" s="8">
        <f t="shared" si="93"/>
        <v>51</v>
      </c>
      <c r="G417" s="5" t="str">
        <f t="shared" si="101"/>
        <v>Weekday</v>
      </c>
      <c r="H417" s="5">
        <f t="shared" si="94"/>
        <v>8</v>
      </c>
      <c r="I417" s="5" t="str">
        <f t="shared" si="95"/>
        <v>February</v>
      </c>
      <c r="J417" s="5">
        <f t="shared" si="96"/>
        <v>2</v>
      </c>
      <c r="K417" s="7" t="str">
        <f t="shared" si="97"/>
        <v>N</v>
      </c>
      <c r="L417" s="5">
        <f t="shared" si="102"/>
        <v>1</v>
      </c>
      <c r="M417" s="5">
        <f t="shared" si="98"/>
        <v>2020</v>
      </c>
      <c r="N417" s="5" t="str">
        <f t="shared" si="99"/>
        <v>2020-02</v>
      </c>
      <c r="O417" s="5" t="str">
        <f t="shared" si="103"/>
        <v>2020Q1</v>
      </c>
      <c r="P417" s="5" t="str">
        <f>IF(AND(Calendar[[#This Row],[TransDate]]&lt;=LastDate,Calendar[[#This Row],[TransDate]]&gt;=DATE(YEAR(LastDate)-5,MONTH(LastDate),DAY(LastDate))),Calendar[[#This Row],[CalendarYearMonth]],"")</f>
        <v>2020-02</v>
      </c>
    </row>
    <row r="418" spans="1:16" ht="15" x14ac:dyDescent="0.25">
      <c r="A418" s="5" t="str">
        <f t="shared" si="100"/>
        <v>20200221</v>
      </c>
      <c r="B418" s="7">
        <f t="shared" si="104"/>
        <v>43882</v>
      </c>
      <c r="C418" s="5">
        <f t="shared" si="90"/>
        <v>6</v>
      </c>
      <c r="D418" s="5" t="str">
        <f t="shared" si="91"/>
        <v>Friday</v>
      </c>
      <c r="E418" s="5">
        <f t="shared" si="92"/>
        <v>21</v>
      </c>
      <c r="F418" s="8">
        <f t="shared" si="93"/>
        <v>52</v>
      </c>
      <c r="G418" s="5" t="str">
        <f t="shared" si="101"/>
        <v>Weekend</v>
      </c>
      <c r="H418" s="5">
        <f t="shared" si="94"/>
        <v>8</v>
      </c>
      <c r="I418" s="5" t="str">
        <f t="shared" si="95"/>
        <v>February</v>
      </c>
      <c r="J418" s="5">
        <f t="shared" si="96"/>
        <v>2</v>
      </c>
      <c r="K418" s="7" t="str">
        <f t="shared" si="97"/>
        <v>N</v>
      </c>
      <c r="L418" s="5">
        <f t="shared" si="102"/>
        <v>1</v>
      </c>
      <c r="M418" s="5">
        <f t="shared" si="98"/>
        <v>2020</v>
      </c>
      <c r="N418" s="5" t="str">
        <f t="shared" si="99"/>
        <v>2020-02</v>
      </c>
      <c r="O418" s="5" t="str">
        <f t="shared" si="103"/>
        <v>2020Q1</v>
      </c>
      <c r="P418" s="5" t="str">
        <f>IF(AND(Calendar[[#This Row],[TransDate]]&lt;=LastDate,Calendar[[#This Row],[TransDate]]&gt;=DATE(YEAR(LastDate)-5,MONTH(LastDate),DAY(LastDate))),Calendar[[#This Row],[CalendarYearMonth]],"")</f>
        <v>2020-02</v>
      </c>
    </row>
    <row r="419" spans="1:16" ht="15" x14ac:dyDescent="0.25">
      <c r="A419" s="5" t="str">
        <f t="shared" si="100"/>
        <v>20200222</v>
      </c>
      <c r="B419" s="7">
        <f t="shared" si="104"/>
        <v>43883</v>
      </c>
      <c r="C419" s="5">
        <f t="shared" si="90"/>
        <v>7</v>
      </c>
      <c r="D419" s="5" t="str">
        <f t="shared" si="91"/>
        <v>Saturday</v>
      </c>
      <c r="E419" s="5">
        <f t="shared" si="92"/>
        <v>22</v>
      </c>
      <c r="F419" s="8">
        <f t="shared" si="93"/>
        <v>53</v>
      </c>
      <c r="G419" s="5" t="str">
        <f t="shared" si="101"/>
        <v>Weekend</v>
      </c>
      <c r="H419" s="5">
        <f t="shared" si="94"/>
        <v>8</v>
      </c>
      <c r="I419" s="5" t="str">
        <f t="shared" si="95"/>
        <v>February</v>
      </c>
      <c r="J419" s="5">
        <f t="shared" si="96"/>
        <v>2</v>
      </c>
      <c r="K419" s="7" t="str">
        <f t="shared" si="97"/>
        <v>N</v>
      </c>
      <c r="L419" s="5">
        <f t="shared" si="102"/>
        <v>1</v>
      </c>
      <c r="M419" s="5">
        <f t="shared" si="98"/>
        <v>2020</v>
      </c>
      <c r="N419" s="5" t="str">
        <f t="shared" si="99"/>
        <v>2020-02</v>
      </c>
      <c r="O419" s="5" t="str">
        <f t="shared" si="103"/>
        <v>2020Q1</v>
      </c>
      <c r="P419" s="5" t="str">
        <f>IF(AND(Calendar[[#This Row],[TransDate]]&lt;=LastDate,Calendar[[#This Row],[TransDate]]&gt;=DATE(YEAR(LastDate)-5,MONTH(LastDate),DAY(LastDate))),Calendar[[#This Row],[CalendarYearMonth]],"")</f>
        <v>2020-02</v>
      </c>
    </row>
    <row r="420" spans="1:16" ht="15" x14ac:dyDescent="0.25">
      <c r="A420" s="5" t="str">
        <f t="shared" si="100"/>
        <v>20200223</v>
      </c>
      <c r="B420" s="7">
        <f t="shared" si="104"/>
        <v>43884</v>
      </c>
      <c r="C420" s="5">
        <f t="shared" si="90"/>
        <v>1</v>
      </c>
      <c r="D420" s="5" t="str">
        <f t="shared" si="91"/>
        <v>Sunday</v>
      </c>
      <c r="E420" s="5">
        <f t="shared" si="92"/>
        <v>23</v>
      </c>
      <c r="F420" s="8">
        <f t="shared" si="93"/>
        <v>54</v>
      </c>
      <c r="G420" s="5" t="str">
        <f t="shared" si="101"/>
        <v>Weekday</v>
      </c>
      <c r="H420" s="5">
        <f t="shared" si="94"/>
        <v>9</v>
      </c>
      <c r="I420" s="5" t="str">
        <f t="shared" si="95"/>
        <v>February</v>
      </c>
      <c r="J420" s="5">
        <f t="shared" si="96"/>
        <v>2</v>
      </c>
      <c r="K420" s="7" t="str">
        <f t="shared" si="97"/>
        <v>N</v>
      </c>
      <c r="L420" s="5">
        <f t="shared" si="102"/>
        <v>1</v>
      </c>
      <c r="M420" s="5">
        <f t="shared" si="98"/>
        <v>2020</v>
      </c>
      <c r="N420" s="5" t="str">
        <f t="shared" si="99"/>
        <v>2020-02</v>
      </c>
      <c r="O420" s="5" t="str">
        <f t="shared" si="103"/>
        <v>2020Q1</v>
      </c>
      <c r="P420" s="5" t="str">
        <f>IF(AND(Calendar[[#This Row],[TransDate]]&lt;=LastDate,Calendar[[#This Row],[TransDate]]&gt;=DATE(YEAR(LastDate)-5,MONTH(LastDate),DAY(LastDate))),Calendar[[#This Row],[CalendarYearMonth]],"")</f>
        <v>2020-02</v>
      </c>
    </row>
    <row r="421" spans="1:16" ht="15" x14ac:dyDescent="0.25">
      <c r="A421" s="5" t="str">
        <f t="shared" si="100"/>
        <v>20200224</v>
      </c>
      <c r="B421" s="7">
        <f t="shared" si="104"/>
        <v>43885</v>
      </c>
      <c r="C421" s="5">
        <f t="shared" si="90"/>
        <v>2</v>
      </c>
      <c r="D421" s="5" t="str">
        <f t="shared" si="91"/>
        <v>Monday</v>
      </c>
      <c r="E421" s="5">
        <f t="shared" si="92"/>
        <v>24</v>
      </c>
      <c r="F421" s="8">
        <f t="shared" si="93"/>
        <v>55</v>
      </c>
      <c r="G421" s="5" t="str">
        <f t="shared" si="101"/>
        <v>Weekday</v>
      </c>
      <c r="H421" s="5">
        <f t="shared" si="94"/>
        <v>9</v>
      </c>
      <c r="I421" s="5" t="str">
        <f t="shared" si="95"/>
        <v>February</v>
      </c>
      <c r="J421" s="5">
        <f t="shared" si="96"/>
        <v>2</v>
      </c>
      <c r="K421" s="7" t="str">
        <f t="shared" si="97"/>
        <v>N</v>
      </c>
      <c r="L421" s="5">
        <f t="shared" si="102"/>
        <v>1</v>
      </c>
      <c r="M421" s="5">
        <f t="shared" si="98"/>
        <v>2020</v>
      </c>
      <c r="N421" s="5" t="str">
        <f t="shared" si="99"/>
        <v>2020-02</v>
      </c>
      <c r="O421" s="5" t="str">
        <f t="shared" si="103"/>
        <v>2020Q1</v>
      </c>
      <c r="P421" s="5" t="str">
        <f>IF(AND(Calendar[[#This Row],[TransDate]]&lt;=LastDate,Calendar[[#This Row],[TransDate]]&gt;=DATE(YEAR(LastDate)-5,MONTH(LastDate),DAY(LastDate))),Calendar[[#This Row],[CalendarYearMonth]],"")</f>
        <v>2020-02</v>
      </c>
    </row>
    <row r="422" spans="1:16" ht="15" x14ac:dyDescent="0.25">
      <c r="A422" s="5" t="str">
        <f t="shared" si="100"/>
        <v>20200225</v>
      </c>
      <c r="B422" s="7">
        <f t="shared" si="104"/>
        <v>43886</v>
      </c>
      <c r="C422" s="5">
        <f t="shared" si="90"/>
        <v>3</v>
      </c>
      <c r="D422" s="5" t="str">
        <f t="shared" si="91"/>
        <v>Tuesday</v>
      </c>
      <c r="E422" s="5">
        <f t="shared" si="92"/>
        <v>25</v>
      </c>
      <c r="F422" s="8">
        <f t="shared" si="93"/>
        <v>56</v>
      </c>
      <c r="G422" s="5" t="str">
        <f t="shared" si="101"/>
        <v>Weekday</v>
      </c>
      <c r="H422" s="5">
        <f t="shared" si="94"/>
        <v>9</v>
      </c>
      <c r="I422" s="5" t="str">
        <f t="shared" si="95"/>
        <v>February</v>
      </c>
      <c r="J422" s="5">
        <f t="shared" si="96"/>
        <v>2</v>
      </c>
      <c r="K422" s="7" t="str">
        <f t="shared" si="97"/>
        <v>N</v>
      </c>
      <c r="L422" s="5">
        <f t="shared" si="102"/>
        <v>1</v>
      </c>
      <c r="M422" s="5">
        <f t="shared" si="98"/>
        <v>2020</v>
      </c>
      <c r="N422" s="5" t="str">
        <f t="shared" si="99"/>
        <v>2020-02</v>
      </c>
      <c r="O422" s="5" t="str">
        <f t="shared" si="103"/>
        <v>2020Q1</v>
      </c>
      <c r="P422" s="5" t="str">
        <f>IF(AND(Calendar[[#This Row],[TransDate]]&lt;=LastDate,Calendar[[#This Row],[TransDate]]&gt;=DATE(YEAR(LastDate)-5,MONTH(LastDate),DAY(LastDate))),Calendar[[#This Row],[CalendarYearMonth]],"")</f>
        <v>2020-02</v>
      </c>
    </row>
    <row r="423" spans="1:16" ht="15" x14ac:dyDescent="0.25">
      <c r="A423" s="5" t="str">
        <f t="shared" si="100"/>
        <v>20200226</v>
      </c>
      <c r="B423" s="7">
        <f t="shared" si="104"/>
        <v>43887</v>
      </c>
      <c r="C423" s="5">
        <f t="shared" si="90"/>
        <v>4</v>
      </c>
      <c r="D423" s="5" t="str">
        <f t="shared" si="91"/>
        <v>Wednesday</v>
      </c>
      <c r="E423" s="5">
        <f t="shared" si="92"/>
        <v>26</v>
      </c>
      <c r="F423" s="8">
        <f t="shared" si="93"/>
        <v>57</v>
      </c>
      <c r="G423" s="5" t="str">
        <f t="shared" si="101"/>
        <v>Weekday</v>
      </c>
      <c r="H423" s="5">
        <f t="shared" si="94"/>
        <v>9</v>
      </c>
      <c r="I423" s="5" t="str">
        <f t="shared" si="95"/>
        <v>February</v>
      </c>
      <c r="J423" s="5">
        <f t="shared" si="96"/>
        <v>2</v>
      </c>
      <c r="K423" s="7" t="str">
        <f t="shared" si="97"/>
        <v>N</v>
      </c>
      <c r="L423" s="5">
        <f t="shared" si="102"/>
        <v>1</v>
      </c>
      <c r="M423" s="5">
        <f t="shared" si="98"/>
        <v>2020</v>
      </c>
      <c r="N423" s="5" t="str">
        <f t="shared" si="99"/>
        <v>2020-02</v>
      </c>
      <c r="O423" s="5" t="str">
        <f t="shared" si="103"/>
        <v>2020Q1</v>
      </c>
      <c r="P423" s="5" t="str">
        <f>IF(AND(Calendar[[#This Row],[TransDate]]&lt;=LastDate,Calendar[[#This Row],[TransDate]]&gt;=DATE(YEAR(LastDate)-5,MONTH(LastDate),DAY(LastDate))),Calendar[[#This Row],[CalendarYearMonth]],"")</f>
        <v>2020-02</v>
      </c>
    </row>
    <row r="424" spans="1:16" ht="15" x14ac:dyDescent="0.25">
      <c r="A424" s="5" t="str">
        <f t="shared" si="100"/>
        <v>20200227</v>
      </c>
      <c r="B424" s="7">
        <f t="shared" si="104"/>
        <v>43888</v>
      </c>
      <c r="C424" s="5">
        <f t="shared" si="90"/>
        <v>5</v>
      </c>
      <c r="D424" s="5" t="str">
        <f t="shared" si="91"/>
        <v>Thursday</v>
      </c>
      <c r="E424" s="5">
        <f t="shared" si="92"/>
        <v>27</v>
      </c>
      <c r="F424" s="8">
        <f t="shared" si="93"/>
        <v>58</v>
      </c>
      <c r="G424" s="5" t="str">
        <f t="shared" si="101"/>
        <v>Weekday</v>
      </c>
      <c r="H424" s="5">
        <f t="shared" si="94"/>
        <v>9</v>
      </c>
      <c r="I424" s="5" t="str">
        <f t="shared" si="95"/>
        <v>February</v>
      </c>
      <c r="J424" s="5">
        <f t="shared" si="96"/>
        <v>2</v>
      </c>
      <c r="K424" s="7" t="str">
        <f t="shared" si="97"/>
        <v>N</v>
      </c>
      <c r="L424" s="5">
        <f t="shared" si="102"/>
        <v>1</v>
      </c>
      <c r="M424" s="5">
        <f t="shared" si="98"/>
        <v>2020</v>
      </c>
      <c r="N424" s="5" t="str">
        <f t="shared" si="99"/>
        <v>2020-02</v>
      </c>
      <c r="O424" s="5" t="str">
        <f t="shared" si="103"/>
        <v>2020Q1</v>
      </c>
      <c r="P424" s="5" t="str">
        <f>IF(AND(Calendar[[#This Row],[TransDate]]&lt;=LastDate,Calendar[[#This Row],[TransDate]]&gt;=DATE(YEAR(LastDate)-5,MONTH(LastDate),DAY(LastDate))),Calendar[[#This Row],[CalendarYearMonth]],"")</f>
        <v>2020-02</v>
      </c>
    </row>
    <row r="425" spans="1:16" ht="15" x14ac:dyDescent="0.25">
      <c r="A425" s="5" t="str">
        <f t="shared" si="100"/>
        <v>20200228</v>
      </c>
      <c r="B425" s="7">
        <f t="shared" si="104"/>
        <v>43889</v>
      </c>
      <c r="C425" s="5">
        <f t="shared" si="90"/>
        <v>6</v>
      </c>
      <c r="D425" s="5" t="str">
        <f t="shared" si="91"/>
        <v>Friday</v>
      </c>
      <c r="E425" s="5">
        <f t="shared" si="92"/>
        <v>28</v>
      </c>
      <c r="F425" s="8">
        <f t="shared" si="93"/>
        <v>59</v>
      </c>
      <c r="G425" s="5" t="str">
        <f t="shared" si="101"/>
        <v>Weekend</v>
      </c>
      <c r="H425" s="5">
        <f t="shared" si="94"/>
        <v>9</v>
      </c>
      <c r="I425" s="5" t="str">
        <f t="shared" si="95"/>
        <v>February</v>
      </c>
      <c r="J425" s="5">
        <f t="shared" si="96"/>
        <v>2</v>
      </c>
      <c r="K425" s="7" t="str">
        <f t="shared" si="97"/>
        <v>N</v>
      </c>
      <c r="L425" s="5">
        <f t="shared" si="102"/>
        <v>1</v>
      </c>
      <c r="M425" s="5">
        <f t="shared" si="98"/>
        <v>2020</v>
      </c>
      <c r="N425" s="5" t="str">
        <f t="shared" si="99"/>
        <v>2020-02</v>
      </c>
      <c r="O425" s="5" t="str">
        <f t="shared" si="103"/>
        <v>2020Q1</v>
      </c>
      <c r="P425" s="5" t="str">
        <f>IF(AND(Calendar[[#This Row],[TransDate]]&lt;=LastDate,Calendar[[#This Row],[TransDate]]&gt;=DATE(YEAR(LastDate)-5,MONTH(LastDate),DAY(LastDate))),Calendar[[#This Row],[CalendarYearMonth]],"")</f>
        <v>2020-02</v>
      </c>
    </row>
    <row r="426" spans="1:16" ht="15" x14ac:dyDescent="0.25">
      <c r="A426" s="5" t="str">
        <f t="shared" si="100"/>
        <v>20200229</v>
      </c>
      <c r="B426" s="7">
        <f t="shared" si="104"/>
        <v>43890</v>
      </c>
      <c r="C426" s="5">
        <f t="shared" si="90"/>
        <v>7</v>
      </c>
      <c r="D426" s="5" t="str">
        <f t="shared" si="91"/>
        <v>Saturday</v>
      </c>
      <c r="E426" s="5">
        <f t="shared" si="92"/>
        <v>29</v>
      </c>
      <c r="F426" s="8">
        <f t="shared" si="93"/>
        <v>60</v>
      </c>
      <c r="G426" s="5" t="str">
        <f t="shared" si="101"/>
        <v>Weekend</v>
      </c>
      <c r="H426" s="5">
        <f t="shared" si="94"/>
        <v>9</v>
      </c>
      <c r="I426" s="5" t="str">
        <f t="shared" si="95"/>
        <v>February</v>
      </c>
      <c r="J426" s="5">
        <f t="shared" si="96"/>
        <v>2</v>
      </c>
      <c r="K426" s="7" t="str">
        <f t="shared" si="97"/>
        <v>Y</v>
      </c>
      <c r="L426" s="5">
        <f t="shared" si="102"/>
        <v>1</v>
      </c>
      <c r="M426" s="5">
        <f t="shared" si="98"/>
        <v>2020</v>
      </c>
      <c r="N426" s="5" t="str">
        <f t="shared" si="99"/>
        <v>2020-02</v>
      </c>
      <c r="O426" s="5" t="str">
        <f t="shared" si="103"/>
        <v>2020Q1</v>
      </c>
      <c r="P426" s="5" t="str">
        <f>IF(AND(Calendar[[#This Row],[TransDate]]&lt;=LastDate,Calendar[[#This Row],[TransDate]]&gt;=DATE(YEAR(LastDate)-5,MONTH(LastDate),DAY(LastDate))),Calendar[[#This Row],[CalendarYearMonth]],"")</f>
        <v>2020-02</v>
      </c>
    </row>
    <row r="427" spans="1:16" ht="15" x14ac:dyDescent="0.25">
      <c r="A427" s="5" t="str">
        <f t="shared" si="100"/>
        <v>20200301</v>
      </c>
      <c r="B427" s="7">
        <f t="shared" si="104"/>
        <v>43891</v>
      </c>
      <c r="C427" s="5">
        <f t="shared" si="90"/>
        <v>1</v>
      </c>
      <c r="D427" s="5" t="str">
        <f t="shared" si="91"/>
        <v>Sunday</v>
      </c>
      <c r="E427" s="5">
        <f t="shared" si="92"/>
        <v>1</v>
      </c>
      <c r="F427" s="8">
        <f t="shared" si="93"/>
        <v>61</v>
      </c>
      <c r="G427" s="5" t="str">
        <f t="shared" si="101"/>
        <v>Weekday</v>
      </c>
      <c r="H427" s="5">
        <f t="shared" si="94"/>
        <v>10</v>
      </c>
      <c r="I427" s="5" t="str">
        <f t="shared" si="95"/>
        <v>March</v>
      </c>
      <c r="J427" s="5">
        <f t="shared" si="96"/>
        <v>3</v>
      </c>
      <c r="K427" s="7" t="str">
        <f t="shared" si="97"/>
        <v>N</v>
      </c>
      <c r="L427" s="5">
        <f t="shared" si="102"/>
        <v>1</v>
      </c>
      <c r="M427" s="5">
        <f t="shared" si="98"/>
        <v>2020</v>
      </c>
      <c r="N427" s="5" t="str">
        <f t="shared" si="99"/>
        <v>2020-03</v>
      </c>
      <c r="O427" s="5" t="str">
        <f t="shared" si="103"/>
        <v>2020Q1</v>
      </c>
      <c r="P427" s="5" t="str">
        <f>IF(AND(Calendar[[#This Row],[TransDate]]&lt;=LastDate,Calendar[[#This Row],[TransDate]]&gt;=DATE(YEAR(LastDate)-5,MONTH(LastDate),DAY(LastDate))),Calendar[[#This Row],[CalendarYearMonth]],"")</f>
        <v>2020-03</v>
      </c>
    </row>
    <row r="428" spans="1:16" ht="15" x14ac:dyDescent="0.25">
      <c r="A428" s="5" t="str">
        <f t="shared" si="100"/>
        <v>20200302</v>
      </c>
      <c r="B428" s="7">
        <f t="shared" si="104"/>
        <v>43892</v>
      </c>
      <c r="C428" s="5">
        <f t="shared" si="90"/>
        <v>2</v>
      </c>
      <c r="D428" s="5" t="str">
        <f t="shared" si="91"/>
        <v>Monday</v>
      </c>
      <c r="E428" s="5">
        <f t="shared" si="92"/>
        <v>2</v>
      </c>
      <c r="F428" s="8">
        <f t="shared" si="93"/>
        <v>62</v>
      </c>
      <c r="G428" s="5" t="str">
        <f t="shared" si="101"/>
        <v>Weekday</v>
      </c>
      <c r="H428" s="5">
        <f t="shared" si="94"/>
        <v>10</v>
      </c>
      <c r="I428" s="5" t="str">
        <f t="shared" si="95"/>
        <v>March</v>
      </c>
      <c r="J428" s="5">
        <f t="shared" si="96"/>
        <v>3</v>
      </c>
      <c r="K428" s="7" t="str">
        <f t="shared" si="97"/>
        <v>N</v>
      </c>
      <c r="L428" s="5">
        <f t="shared" si="102"/>
        <v>1</v>
      </c>
      <c r="M428" s="5">
        <f t="shared" si="98"/>
        <v>2020</v>
      </c>
      <c r="N428" s="5" t="str">
        <f t="shared" si="99"/>
        <v>2020-03</v>
      </c>
      <c r="O428" s="5" t="str">
        <f t="shared" si="103"/>
        <v>2020Q1</v>
      </c>
      <c r="P428" s="5" t="str">
        <f>IF(AND(Calendar[[#This Row],[TransDate]]&lt;=LastDate,Calendar[[#This Row],[TransDate]]&gt;=DATE(YEAR(LastDate)-5,MONTH(LastDate),DAY(LastDate))),Calendar[[#This Row],[CalendarYearMonth]],"")</f>
        <v>2020-03</v>
      </c>
    </row>
    <row r="429" spans="1:16" ht="15" x14ac:dyDescent="0.25">
      <c r="A429" s="5" t="str">
        <f t="shared" si="100"/>
        <v>20200303</v>
      </c>
      <c r="B429" s="7">
        <f t="shared" si="104"/>
        <v>43893</v>
      </c>
      <c r="C429" s="5">
        <f t="shared" si="90"/>
        <v>3</v>
      </c>
      <c r="D429" s="5" t="str">
        <f t="shared" si="91"/>
        <v>Tuesday</v>
      </c>
      <c r="E429" s="5">
        <f t="shared" si="92"/>
        <v>3</v>
      </c>
      <c r="F429" s="8">
        <f t="shared" si="93"/>
        <v>63</v>
      </c>
      <c r="G429" s="5" t="str">
        <f t="shared" si="101"/>
        <v>Weekday</v>
      </c>
      <c r="H429" s="5">
        <f t="shared" si="94"/>
        <v>10</v>
      </c>
      <c r="I429" s="5" t="str">
        <f t="shared" si="95"/>
        <v>March</v>
      </c>
      <c r="J429" s="5">
        <f t="shared" si="96"/>
        <v>3</v>
      </c>
      <c r="K429" s="7" t="str">
        <f t="shared" si="97"/>
        <v>N</v>
      </c>
      <c r="L429" s="5">
        <f t="shared" si="102"/>
        <v>1</v>
      </c>
      <c r="M429" s="5">
        <f t="shared" si="98"/>
        <v>2020</v>
      </c>
      <c r="N429" s="5" t="str">
        <f t="shared" si="99"/>
        <v>2020-03</v>
      </c>
      <c r="O429" s="5" t="str">
        <f t="shared" si="103"/>
        <v>2020Q1</v>
      </c>
      <c r="P429" s="5" t="str">
        <f>IF(AND(Calendar[[#This Row],[TransDate]]&lt;=LastDate,Calendar[[#This Row],[TransDate]]&gt;=DATE(YEAR(LastDate)-5,MONTH(LastDate),DAY(LastDate))),Calendar[[#This Row],[CalendarYearMonth]],"")</f>
        <v>2020-03</v>
      </c>
    </row>
    <row r="430" spans="1:16" ht="15" x14ac:dyDescent="0.25">
      <c r="A430" s="5" t="str">
        <f t="shared" si="100"/>
        <v>20200304</v>
      </c>
      <c r="B430" s="7">
        <f t="shared" si="104"/>
        <v>43894</v>
      </c>
      <c r="C430" s="5">
        <f t="shared" si="90"/>
        <v>4</v>
      </c>
      <c r="D430" s="5" t="str">
        <f t="shared" si="91"/>
        <v>Wednesday</v>
      </c>
      <c r="E430" s="5">
        <f t="shared" si="92"/>
        <v>4</v>
      </c>
      <c r="F430" s="8">
        <f t="shared" si="93"/>
        <v>64</v>
      </c>
      <c r="G430" s="5" t="str">
        <f t="shared" si="101"/>
        <v>Weekday</v>
      </c>
      <c r="H430" s="5">
        <f t="shared" si="94"/>
        <v>10</v>
      </c>
      <c r="I430" s="5" t="str">
        <f t="shared" si="95"/>
        <v>March</v>
      </c>
      <c r="J430" s="5">
        <f t="shared" si="96"/>
        <v>3</v>
      </c>
      <c r="K430" s="7" t="str">
        <f t="shared" si="97"/>
        <v>N</v>
      </c>
      <c r="L430" s="5">
        <f t="shared" si="102"/>
        <v>1</v>
      </c>
      <c r="M430" s="5">
        <f t="shared" si="98"/>
        <v>2020</v>
      </c>
      <c r="N430" s="5" t="str">
        <f t="shared" si="99"/>
        <v>2020-03</v>
      </c>
      <c r="O430" s="5" t="str">
        <f t="shared" si="103"/>
        <v>2020Q1</v>
      </c>
      <c r="P430" s="5" t="str">
        <f>IF(AND(Calendar[[#This Row],[TransDate]]&lt;=LastDate,Calendar[[#This Row],[TransDate]]&gt;=DATE(YEAR(LastDate)-5,MONTH(LastDate),DAY(LastDate))),Calendar[[#This Row],[CalendarYearMonth]],"")</f>
        <v>2020-03</v>
      </c>
    </row>
    <row r="431" spans="1:16" ht="15" x14ac:dyDescent="0.25">
      <c r="A431" s="5" t="str">
        <f t="shared" si="100"/>
        <v>20200305</v>
      </c>
      <c r="B431" s="7">
        <f t="shared" si="104"/>
        <v>43895</v>
      </c>
      <c r="C431" s="5">
        <f t="shared" si="90"/>
        <v>5</v>
      </c>
      <c r="D431" s="5" t="str">
        <f t="shared" si="91"/>
        <v>Thursday</v>
      </c>
      <c r="E431" s="5">
        <f t="shared" si="92"/>
        <v>5</v>
      </c>
      <c r="F431" s="8">
        <f t="shared" si="93"/>
        <v>65</v>
      </c>
      <c r="G431" s="5" t="str">
        <f t="shared" si="101"/>
        <v>Weekday</v>
      </c>
      <c r="H431" s="5">
        <f t="shared" si="94"/>
        <v>10</v>
      </c>
      <c r="I431" s="5" t="str">
        <f t="shared" si="95"/>
        <v>March</v>
      </c>
      <c r="J431" s="5">
        <f t="shared" si="96"/>
        <v>3</v>
      </c>
      <c r="K431" s="7" t="str">
        <f t="shared" si="97"/>
        <v>N</v>
      </c>
      <c r="L431" s="5">
        <f t="shared" si="102"/>
        <v>1</v>
      </c>
      <c r="M431" s="5">
        <f t="shared" si="98"/>
        <v>2020</v>
      </c>
      <c r="N431" s="5" t="str">
        <f t="shared" si="99"/>
        <v>2020-03</v>
      </c>
      <c r="O431" s="5" t="str">
        <f t="shared" si="103"/>
        <v>2020Q1</v>
      </c>
      <c r="P431" s="5" t="str">
        <f>IF(AND(Calendar[[#This Row],[TransDate]]&lt;=LastDate,Calendar[[#This Row],[TransDate]]&gt;=DATE(YEAR(LastDate)-5,MONTH(LastDate),DAY(LastDate))),Calendar[[#This Row],[CalendarYearMonth]],"")</f>
        <v>2020-03</v>
      </c>
    </row>
    <row r="432" spans="1:16" ht="15" x14ac:dyDescent="0.25">
      <c r="A432" s="5" t="str">
        <f t="shared" si="100"/>
        <v>20200306</v>
      </c>
      <c r="B432" s="7">
        <f t="shared" si="104"/>
        <v>43896</v>
      </c>
      <c r="C432" s="5">
        <f t="shared" si="90"/>
        <v>6</v>
      </c>
      <c r="D432" s="5" t="str">
        <f t="shared" si="91"/>
        <v>Friday</v>
      </c>
      <c r="E432" s="5">
        <f t="shared" si="92"/>
        <v>6</v>
      </c>
      <c r="F432" s="8">
        <f t="shared" si="93"/>
        <v>66</v>
      </c>
      <c r="G432" s="5" t="str">
        <f t="shared" si="101"/>
        <v>Weekend</v>
      </c>
      <c r="H432" s="5">
        <f t="shared" si="94"/>
        <v>10</v>
      </c>
      <c r="I432" s="5" t="str">
        <f t="shared" si="95"/>
        <v>March</v>
      </c>
      <c r="J432" s="5">
        <f t="shared" si="96"/>
        <v>3</v>
      </c>
      <c r="K432" s="7" t="str">
        <f t="shared" si="97"/>
        <v>N</v>
      </c>
      <c r="L432" s="5">
        <f t="shared" si="102"/>
        <v>1</v>
      </c>
      <c r="M432" s="5">
        <f t="shared" si="98"/>
        <v>2020</v>
      </c>
      <c r="N432" s="5" t="str">
        <f t="shared" si="99"/>
        <v>2020-03</v>
      </c>
      <c r="O432" s="5" t="str">
        <f t="shared" si="103"/>
        <v>2020Q1</v>
      </c>
      <c r="P432" s="5" t="str">
        <f>IF(AND(Calendar[[#This Row],[TransDate]]&lt;=LastDate,Calendar[[#This Row],[TransDate]]&gt;=DATE(YEAR(LastDate)-5,MONTH(LastDate),DAY(LastDate))),Calendar[[#This Row],[CalendarYearMonth]],"")</f>
        <v>2020-03</v>
      </c>
    </row>
    <row r="433" spans="1:16" ht="15" x14ac:dyDescent="0.25">
      <c r="A433" s="5" t="str">
        <f t="shared" si="100"/>
        <v>20200307</v>
      </c>
      <c r="B433" s="7">
        <f t="shared" si="104"/>
        <v>43897</v>
      </c>
      <c r="C433" s="5">
        <f t="shared" si="90"/>
        <v>7</v>
      </c>
      <c r="D433" s="5" t="str">
        <f t="shared" si="91"/>
        <v>Saturday</v>
      </c>
      <c r="E433" s="5">
        <f t="shared" si="92"/>
        <v>7</v>
      </c>
      <c r="F433" s="8">
        <f t="shared" si="93"/>
        <v>67</v>
      </c>
      <c r="G433" s="5" t="str">
        <f t="shared" si="101"/>
        <v>Weekend</v>
      </c>
      <c r="H433" s="5">
        <f t="shared" si="94"/>
        <v>10</v>
      </c>
      <c r="I433" s="5" t="str">
        <f t="shared" si="95"/>
        <v>March</v>
      </c>
      <c r="J433" s="5">
        <f t="shared" si="96"/>
        <v>3</v>
      </c>
      <c r="K433" s="7" t="str">
        <f t="shared" si="97"/>
        <v>N</v>
      </c>
      <c r="L433" s="5">
        <f t="shared" si="102"/>
        <v>1</v>
      </c>
      <c r="M433" s="5">
        <f t="shared" si="98"/>
        <v>2020</v>
      </c>
      <c r="N433" s="5" t="str">
        <f t="shared" si="99"/>
        <v>2020-03</v>
      </c>
      <c r="O433" s="5" t="str">
        <f t="shared" si="103"/>
        <v>2020Q1</v>
      </c>
      <c r="P433" s="5" t="str">
        <f>IF(AND(Calendar[[#This Row],[TransDate]]&lt;=LastDate,Calendar[[#This Row],[TransDate]]&gt;=DATE(YEAR(LastDate)-5,MONTH(LastDate),DAY(LastDate))),Calendar[[#This Row],[CalendarYearMonth]],"")</f>
        <v>2020-03</v>
      </c>
    </row>
    <row r="434" spans="1:16" ht="15" x14ac:dyDescent="0.25">
      <c r="A434" s="5" t="str">
        <f t="shared" si="100"/>
        <v>20200308</v>
      </c>
      <c r="B434" s="7">
        <f t="shared" si="104"/>
        <v>43898</v>
      </c>
      <c r="C434" s="5">
        <f t="shared" si="90"/>
        <v>1</v>
      </c>
      <c r="D434" s="5" t="str">
        <f t="shared" si="91"/>
        <v>Sunday</v>
      </c>
      <c r="E434" s="5">
        <f t="shared" si="92"/>
        <v>8</v>
      </c>
      <c r="F434" s="8">
        <f t="shared" si="93"/>
        <v>68</v>
      </c>
      <c r="G434" s="5" t="str">
        <f t="shared" si="101"/>
        <v>Weekday</v>
      </c>
      <c r="H434" s="5">
        <f t="shared" si="94"/>
        <v>11</v>
      </c>
      <c r="I434" s="5" t="str">
        <f t="shared" si="95"/>
        <v>March</v>
      </c>
      <c r="J434" s="5">
        <f t="shared" si="96"/>
        <v>3</v>
      </c>
      <c r="K434" s="7" t="str">
        <f t="shared" si="97"/>
        <v>N</v>
      </c>
      <c r="L434" s="5">
        <f t="shared" si="102"/>
        <v>1</v>
      </c>
      <c r="M434" s="5">
        <f t="shared" si="98"/>
        <v>2020</v>
      </c>
      <c r="N434" s="5" t="str">
        <f t="shared" si="99"/>
        <v>2020-03</v>
      </c>
      <c r="O434" s="5" t="str">
        <f t="shared" si="103"/>
        <v>2020Q1</v>
      </c>
      <c r="P434" s="5" t="str">
        <f>IF(AND(Calendar[[#This Row],[TransDate]]&lt;=LastDate,Calendar[[#This Row],[TransDate]]&gt;=DATE(YEAR(LastDate)-5,MONTH(LastDate),DAY(LastDate))),Calendar[[#This Row],[CalendarYearMonth]],"")</f>
        <v>2020-03</v>
      </c>
    </row>
    <row r="435" spans="1:16" ht="15" x14ac:dyDescent="0.25">
      <c r="A435" s="5" t="str">
        <f t="shared" si="100"/>
        <v>20200309</v>
      </c>
      <c r="B435" s="7">
        <f t="shared" si="104"/>
        <v>43899</v>
      </c>
      <c r="C435" s="5">
        <f t="shared" si="90"/>
        <v>2</v>
      </c>
      <c r="D435" s="5" t="str">
        <f t="shared" si="91"/>
        <v>Monday</v>
      </c>
      <c r="E435" s="5">
        <f t="shared" si="92"/>
        <v>9</v>
      </c>
      <c r="F435" s="8">
        <f t="shared" si="93"/>
        <v>69</v>
      </c>
      <c r="G435" s="5" t="str">
        <f t="shared" si="101"/>
        <v>Weekday</v>
      </c>
      <c r="H435" s="5">
        <f t="shared" si="94"/>
        <v>11</v>
      </c>
      <c r="I435" s="5" t="str">
        <f t="shared" si="95"/>
        <v>March</v>
      </c>
      <c r="J435" s="5">
        <f t="shared" si="96"/>
        <v>3</v>
      </c>
      <c r="K435" s="7" t="str">
        <f t="shared" si="97"/>
        <v>N</v>
      </c>
      <c r="L435" s="5">
        <f t="shared" si="102"/>
        <v>1</v>
      </c>
      <c r="M435" s="5">
        <f t="shared" si="98"/>
        <v>2020</v>
      </c>
      <c r="N435" s="5" t="str">
        <f t="shared" si="99"/>
        <v>2020-03</v>
      </c>
      <c r="O435" s="5" t="str">
        <f t="shared" si="103"/>
        <v>2020Q1</v>
      </c>
      <c r="P435" s="5" t="str">
        <f>IF(AND(Calendar[[#This Row],[TransDate]]&lt;=LastDate,Calendar[[#This Row],[TransDate]]&gt;=DATE(YEAR(LastDate)-5,MONTH(LastDate),DAY(LastDate))),Calendar[[#This Row],[CalendarYearMonth]],"")</f>
        <v>2020-03</v>
      </c>
    </row>
    <row r="436" spans="1:16" ht="15" x14ac:dyDescent="0.25">
      <c r="A436" s="5" t="str">
        <f t="shared" si="100"/>
        <v>20200310</v>
      </c>
      <c r="B436" s="7">
        <f t="shared" si="104"/>
        <v>43900</v>
      </c>
      <c r="C436" s="5">
        <f t="shared" si="90"/>
        <v>3</v>
      </c>
      <c r="D436" s="5" t="str">
        <f t="shared" si="91"/>
        <v>Tuesday</v>
      </c>
      <c r="E436" s="5">
        <f t="shared" si="92"/>
        <v>10</v>
      </c>
      <c r="F436" s="8">
        <f t="shared" si="93"/>
        <v>70</v>
      </c>
      <c r="G436" s="5" t="str">
        <f t="shared" si="101"/>
        <v>Weekday</v>
      </c>
      <c r="H436" s="5">
        <f t="shared" si="94"/>
        <v>11</v>
      </c>
      <c r="I436" s="5" t="str">
        <f t="shared" si="95"/>
        <v>March</v>
      </c>
      <c r="J436" s="5">
        <f t="shared" si="96"/>
        <v>3</v>
      </c>
      <c r="K436" s="7" t="str">
        <f t="shared" si="97"/>
        <v>N</v>
      </c>
      <c r="L436" s="5">
        <f t="shared" si="102"/>
        <v>1</v>
      </c>
      <c r="M436" s="5">
        <f t="shared" si="98"/>
        <v>2020</v>
      </c>
      <c r="N436" s="5" t="str">
        <f t="shared" si="99"/>
        <v>2020-03</v>
      </c>
      <c r="O436" s="5" t="str">
        <f t="shared" si="103"/>
        <v>2020Q1</v>
      </c>
      <c r="P436" s="5" t="str">
        <f>IF(AND(Calendar[[#This Row],[TransDate]]&lt;=LastDate,Calendar[[#This Row],[TransDate]]&gt;=DATE(YEAR(LastDate)-5,MONTH(LastDate),DAY(LastDate))),Calendar[[#This Row],[CalendarYearMonth]],"")</f>
        <v>2020-03</v>
      </c>
    </row>
    <row r="437" spans="1:16" ht="15" x14ac:dyDescent="0.25">
      <c r="A437" s="5" t="str">
        <f t="shared" si="100"/>
        <v>20200311</v>
      </c>
      <c r="B437" s="7">
        <f t="shared" si="104"/>
        <v>43901</v>
      </c>
      <c r="C437" s="5">
        <f t="shared" si="90"/>
        <v>4</v>
      </c>
      <c r="D437" s="5" t="str">
        <f t="shared" si="91"/>
        <v>Wednesday</v>
      </c>
      <c r="E437" s="5">
        <f t="shared" si="92"/>
        <v>11</v>
      </c>
      <c r="F437" s="8">
        <f t="shared" si="93"/>
        <v>71</v>
      </c>
      <c r="G437" s="5" t="str">
        <f t="shared" si="101"/>
        <v>Weekday</v>
      </c>
      <c r="H437" s="5">
        <f t="shared" si="94"/>
        <v>11</v>
      </c>
      <c r="I437" s="5" t="str">
        <f t="shared" si="95"/>
        <v>March</v>
      </c>
      <c r="J437" s="5">
        <f t="shared" si="96"/>
        <v>3</v>
      </c>
      <c r="K437" s="7" t="str">
        <f t="shared" si="97"/>
        <v>N</v>
      </c>
      <c r="L437" s="5">
        <f t="shared" si="102"/>
        <v>1</v>
      </c>
      <c r="M437" s="5">
        <f t="shared" si="98"/>
        <v>2020</v>
      </c>
      <c r="N437" s="5" t="str">
        <f t="shared" si="99"/>
        <v>2020-03</v>
      </c>
      <c r="O437" s="5" t="str">
        <f t="shared" si="103"/>
        <v>2020Q1</v>
      </c>
      <c r="P437" s="5" t="str">
        <f>IF(AND(Calendar[[#This Row],[TransDate]]&lt;=LastDate,Calendar[[#This Row],[TransDate]]&gt;=DATE(YEAR(LastDate)-5,MONTH(LastDate),DAY(LastDate))),Calendar[[#This Row],[CalendarYearMonth]],"")</f>
        <v>2020-03</v>
      </c>
    </row>
    <row r="438" spans="1:16" ht="15" x14ac:dyDescent="0.25">
      <c r="A438" s="5" t="str">
        <f t="shared" si="100"/>
        <v>20200312</v>
      </c>
      <c r="B438" s="7">
        <f t="shared" si="104"/>
        <v>43902</v>
      </c>
      <c r="C438" s="5">
        <f t="shared" si="90"/>
        <v>5</v>
      </c>
      <c r="D438" s="5" t="str">
        <f t="shared" si="91"/>
        <v>Thursday</v>
      </c>
      <c r="E438" s="5">
        <f t="shared" si="92"/>
        <v>12</v>
      </c>
      <c r="F438" s="8">
        <f t="shared" si="93"/>
        <v>72</v>
      </c>
      <c r="G438" s="5" t="str">
        <f t="shared" si="101"/>
        <v>Weekday</v>
      </c>
      <c r="H438" s="5">
        <f t="shared" si="94"/>
        <v>11</v>
      </c>
      <c r="I438" s="5" t="str">
        <f t="shared" si="95"/>
        <v>March</v>
      </c>
      <c r="J438" s="5">
        <f t="shared" si="96"/>
        <v>3</v>
      </c>
      <c r="K438" s="7" t="str">
        <f t="shared" si="97"/>
        <v>N</v>
      </c>
      <c r="L438" s="5">
        <f t="shared" si="102"/>
        <v>1</v>
      </c>
      <c r="M438" s="5">
        <f t="shared" si="98"/>
        <v>2020</v>
      </c>
      <c r="N438" s="5" t="str">
        <f t="shared" si="99"/>
        <v>2020-03</v>
      </c>
      <c r="O438" s="5" t="str">
        <f t="shared" si="103"/>
        <v>2020Q1</v>
      </c>
      <c r="P438" s="5" t="str">
        <f>IF(AND(Calendar[[#This Row],[TransDate]]&lt;=LastDate,Calendar[[#This Row],[TransDate]]&gt;=DATE(YEAR(LastDate)-5,MONTH(LastDate),DAY(LastDate))),Calendar[[#This Row],[CalendarYearMonth]],"")</f>
        <v>2020-03</v>
      </c>
    </row>
    <row r="439" spans="1:16" ht="15" x14ac:dyDescent="0.25">
      <c r="A439" s="5" t="str">
        <f t="shared" si="100"/>
        <v>20200313</v>
      </c>
      <c r="B439" s="7">
        <f t="shared" si="104"/>
        <v>43903</v>
      </c>
      <c r="C439" s="5">
        <f t="shared" si="90"/>
        <v>6</v>
      </c>
      <c r="D439" s="5" t="str">
        <f t="shared" si="91"/>
        <v>Friday</v>
      </c>
      <c r="E439" s="5">
        <f t="shared" si="92"/>
        <v>13</v>
      </c>
      <c r="F439" s="8">
        <f t="shared" si="93"/>
        <v>73</v>
      </c>
      <c r="G439" s="5" t="str">
        <f t="shared" si="101"/>
        <v>Weekend</v>
      </c>
      <c r="H439" s="5">
        <f t="shared" si="94"/>
        <v>11</v>
      </c>
      <c r="I439" s="5" t="str">
        <f t="shared" si="95"/>
        <v>March</v>
      </c>
      <c r="J439" s="5">
        <f t="shared" si="96"/>
        <v>3</v>
      </c>
      <c r="K439" s="7" t="str">
        <f t="shared" si="97"/>
        <v>N</v>
      </c>
      <c r="L439" s="5">
        <f t="shared" si="102"/>
        <v>1</v>
      </c>
      <c r="M439" s="5">
        <f t="shared" si="98"/>
        <v>2020</v>
      </c>
      <c r="N439" s="5" t="str">
        <f t="shared" si="99"/>
        <v>2020-03</v>
      </c>
      <c r="O439" s="5" t="str">
        <f t="shared" si="103"/>
        <v>2020Q1</v>
      </c>
      <c r="P439" s="5" t="str">
        <f>IF(AND(Calendar[[#This Row],[TransDate]]&lt;=LastDate,Calendar[[#This Row],[TransDate]]&gt;=DATE(YEAR(LastDate)-5,MONTH(LastDate),DAY(LastDate))),Calendar[[#This Row],[CalendarYearMonth]],"")</f>
        <v>2020-03</v>
      </c>
    </row>
    <row r="440" spans="1:16" ht="15" x14ac:dyDescent="0.25">
      <c r="A440" s="5" t="str">
        <f t="shared" si="100"/>
        <v>20200314</v>
      </c>
      <c r="B440" s="7">
        <f t="shared" si="104"/>
        <v>43904</v>
      </c>
      <c r="C440" s="5">
        <f t="shared" si="90"/>
        <v>7</v>
      </c>
      <c r="D440" s="5" t="str">
        <f t="shared" si="91"/>
        <v>Saturday</v>
      </c>
      <c r="E440" s="5">
        <f t="shared" si="92"/>
        <v>14</v>
      </c>
      <c r="F440" s="8">
        <f t="shared" si="93"/>
        <v>74</v>
      </c>
      <c r="G440" s="5" t="str">
        <f t="shared" si="101"/>
        <v>Weekend</v>
      </c>
      <c r="H440" s="5">
        <f t="shared" si="94"/>
        <v>11</v>
      </c>
      <c r="I440" s="5" t="str">
        <f t="shared" si="95"/>
        <v>March</v>
      </c>
      <c r="J440" s="5">
        <f t="shared" si="96"/>
        <v>3</v>
      </c>
      <c r="K440" s="7" t="str">
        <f t="shared" si="97"/>
        <v>N</v>
      </c>
      <c r="L440" s="5">
        <f t="shared" si="102"/>
        <v>1</v>
      </c>
      <c r="M440" s="5">
        <f t="shared" si="98"/>
        <v>2020</v>
      </c>
      <c r="N440" s="5" t="str">
        <f t="shared" si="99"/>
        <v>2020-03</v>
      </c>
      <c r="O440" s="5" t="str">
        <f t="shared" si="103"/>
        <v>2020Q1</v>
      </c>
      <c r="P440" s="5" t="str">
        <f>IF(AND(Calendar[[#This Row],[TransDate]]&lt;=LastDate,Calendar[[#This Row],[TransDate]]&gt;=DATE(YEAR(LastDate)-5,MONTH(LastDate),DAY(LastDate))),Calendar[[#This Row],[CalendarYearMonth]],"")</f>
        <v>2020-03</v>
      </c>
    </row>
    <row r="441" spans="1:16" ht="15" x14ac:dyDescent="0.25">
      <c r="A441" s="5" t="str">
        <f t="shared" si="100"/>
        <v>20200315</v>
      </c>
      <c r="B441" s="7">
        <f t="shared" si="104"/>
        <v>43905</v>
      </c>
      <c r="C441" s="5">
        <f t="shared" si="90"/>
        <v>1</v>
      </c>
      <c r="D441" s="5" t="str">
        <f t="shared" si="91"/>
        <v>Sunday</v>
      </c>
      <c r="E441" s="5">
        <f t="shared" si="92"/>
        <v>15</v>
      </c>
      <c r="F441" s="8">
        <f t="shared" si="93"/>
        <v>75</v>
      </c>
      <c r="G441" s="5" t="str">
        <f t="shared" si="101"/>
        <v>Weekday</v>
      </c>
      <c r="H441" s="5">
        <f t="shared" si="94"/>
        <v>12</v>
      </c>
      <c r="I441" s="5" t="str">
        <f t="shared" si="95"/>
        <v>March</v>
      </c>
      <c r="J441" s="5">
        <f t="shared" si="96"/>
        <v>3</v>
      </c>
      <c r="K441" s="7" t="str">
        <f t="shared" si="97"/>
        <v>N</v>
      </c>
      <c r="L441" s="5">
        <f t="shared" si="102"/>
        <v>1</v>
      </c>
      <c r="M441" s="5">
        <f t="shared" si="98"/>
        <v>2020</v>
      </c>
      <c r="N441" s="5" t="str">
        <f t="shared" si="99"/>
        <v>2020-03</v>
      </c>
      <c r="O441" s="5" t="str">
        <f t="shared" si="103"/>
        <v>2020Q1</v>
      </c>
      <c r="P441" s="5" t="str">
        <f>IF(AND(Calendar[[#This Row],[TransDate]]&lt;=LastDate,Calendar[[#This Row],[TransDate]]&gt;=DATE(YEAR(LastDate)-5,MONTH(LastDate),DAY(LastDate))),Calendar[[#This Row],[CalendarYearMonth]],"")</f>
        <v>2020-03</v>
      </c>
    </row>
    <row r="442" spans="1:16" ht="15" x14ac:dyDescent="0.25">
      <c r="A442" s="5" t="str">
        <f t="shared" si="100"/>
        <v>20200316</v>
      </c>
      <c r="B442" s="7">
        <f t="shared" si="104"/>
        <v>43906</v>
      </c>
      <c r="C442" s="5">
        <f t="shared" si="90"/>
        <v>2</v>
      </c>
      <c r="D442" s="5" t="str">
        <f t="shared" si="91"/>
        <v>Monday</v>
      </c>
      <c r="E442" s="5">
        <f t="shared" si="92"/>
        <v>16</v>
      </c>
      <c r="F442" s="8">
        <f t="shared" si="93"/>
        <v>76</v>
      </c>
      <c r="G442" s="5" t="str">
        <f t="shared" si="101"/>
        <v>Weekday</v>
      </c>
      <c r="H442" s="5">
        <f t="shared" si="94"/>
        <v>12</v>
      </c>
      <c r="I442" s="5" t="str">
        <f t="shared" si="95"/>
        <v>March</v>
      </c>
      <c r="J442" s="5">
        <f t="shared" si="96"/>
        <v>3</v>
      </c>
      <c r="K442" s="7" t="str">
        <f t="shared" si="97"/>
        <v>N</v>
      </c>
      <c r="L442" s="5">
        <f t="shared" si="102"/>
        <v>1</v>
      </c>
      <c r="M442" s="5">
        <f t="shared" si="98"/>
        <v>2020</v>
      </c>
      <c r="N442" s="5" t="str">
        <f t="shared" si="99"/>
        <v>2020-03</v>
      </c>
      <c r="O442" s="5" t="str">
        <f t="shared" si="103"/>
        <v>2020Q1</v>
      </c>
      <c r="P442" s="5" t="str">
        <f>IF(AND(Calendar[[#This Row],[TransDate]]&lt;=LastDate,Calendar[[#This Row],[TransDate]]&gt;=DATE(YEAR(LastDate)-5,MONTH(LastDate),DAY(LastDate))),Calendar[[#This Row],[CalendarYearMonth]],"")</f>
        <v>2020-03</v>
      </c>
    </row>
    <row r="443" spans="1:16" ht="15" x14ac:dyDescent="0.25">
      <c r="A443" s="5" t="str">
        <f t="shared" si="100"/>
        <v>20200317</v>
      </c>
      <c r="B443" s="7">
        <f t="shared" si="104"/>
        <v>43907</v>
      </c>
      <c r="C443" s="5">
        <f t="shared" si="90"/>
        <v>3</v>
      </c>
      <c r="D443" s="5" t="str">
        <f t="shared" si="91"/>
        <v>Tuesday</v>
      </c>
      <c r="E443" s="5">
        <f t="shared" si="92"/>
        <v>17</v>
      </c>
      <c r="F443" s="8">
        <f t="shared" si="93"/>
        <v>77</v>
      </c>
      <c r="G443" s="5" t="str">
        <f t="shared" si="101"/>
        <v>Weekday</v>
      </c>
      <c r="H443" s="5">
        <f t="shared" si="94"/>
        <v>12</v>
      </c>
      <c r="I443" s="5" t="str">
        <f t="shared" si="95"/>
        <v>March</v>
      </c>
      <c r="J443" s="5">
        <f t="shared" si="96"/>
        <v>3</v>
      </c>
      <c r="K443" s="7" t="str">
        <f t="shared" si="97"/>
        <v>N</v>
      </c>
      <c r="L443" s="5">
        <f t="shared" si="102"/>
        <v>1</v>
      </c>
      <c r="M443" s="5">
        <f t="shared" si="98"/>
        <v>2020</v>
      </c>
      <c r="N443" s="5" t="str">
        <f t="shared" si="99"/>
        <v>2020-03</v>
      </c>
      <c r="O443" s="5" t="str">
        <f t="shared" si="103"/>
        <v>2020Q1</v>
      </c>
      <c r="P443" s="5" t="str">
        <f>IF(AND(Calendar[[#This Row],[TransDate]]&lt;=LastDate,Calendar[[#This Row],[TransDate]]&gt;=DATE(YEAR(LastDate)-5,MONTH(LastDate),DAY(LastDate))),Calendar[[#This Row],[CalendarYearMonth]],"")</f>
        <v>2020-03</v>
      </c>
    </row>
    <row r="444" spans="1:16" ht="15" x14ac:dyDescent="0.25">
      <c r="A444" s="5" t="str">
        <f t="shared" si="100"/>
        <v>20200318</v>
      </c>
      <c r="B444" s="7">
        <f t="shared" si="104"/>
        <v>43908</v>
      </c>
      <c r="C444" s="5">
        <f t="shared" si="90"/>
        <v>4</v>
      </c>
      <c r="D444" s="5" t="str">
        <f t="shared" si="91"/>
        <v>Wednesday</v>
      </c>
      <c r="E444" s="5">
        <f t="shared" si="92"/>
        <v>18</v>
      </c>
      <c r="F444" s="8">
        <f t="shared" si="93"/>
        <v>78</v>
      </c>
      <c r="G444" s="5" t="str">
        <f t="shared" si="101"/>
        <v>Weekday</v>
      </c>
      <c r="H444" s="5">
        <f t="shared" si="94"/>
        <v>12</v>
      </c>
      <c r="I444" s="5" t="str">
        <f t="shared" si="95"/>
        <v>March</v>
      </c>
      <c r="J444" s="5">
        <f t="shared" si="96"/>
        <v>3</v>
      </c>
      <c r="K444" s="7" t="str">
        <f t="shared" si="97"/>
        <v>N</v>
      </c>
      <c r="L444" s="5">
        <f t="shared" si="102"/>
        <v>1</v>
      </c>
      <c r="M444" s="5">
        <f t="shared" si="98"/>
        <v>2020</v>
      </c>
      <c r="N444" s="5" t="str">
        <f t="shared" si="99"/>
        <v>2020-03</v>
      </c>
      <c r="O444" s="5" t="str">
        <f t="shared" si="103"/>
        <v>2020Q1</v>
      </c>
      <c r="P444" s="5" t="str">
        <f>IF(AND(Calendar[[#This Row],[TransDate]]&lt;=LastDate,Calendar[[#This Row],[TransDate]]&gt;=DATE(YEAR(LastDate)-5,MONTH(LastDate),DAY(LastDate))),Calendar[[#This Row],[CalendarYearMonth]],"")</f>
        <v>2020-03</v>
      </c>
    </row>
    <row r="445" spans="1:16" ht="15" x14ac:dyDescent="0.25">
      <c r="A445" s="5" t="str">
        <f t="shared" si="100"/>
        <v>20200319</v>
      </c>
      <c r="B445" s="7">
        <f t="shared" si="104"/>
        <v>43909</v>
      </c>
      <c r="C445" s="5">
        <f t="shared" si="90"/>
        <v>5</v>
      </c>
      <c r="D445" s="5" t="str">
        <f t="shared" si="91"/>
        <v>Thursday</v>
      </c>
      <c r="E445" s="5">
        <f t="shared" si="92"/>
        <v>19</v>
      </c>
      <c r="F445" s="8">
        <f t="shared" si="93"/>
        <v>79</v>
      </c>
      <c r="G445" s="5" t="str">
        <f t="shared" si="101"/>
        <v>Weekday</v>
      </c>
      <c r="H445" s="5">
        <f t="shared" si="94"/>
        <v>12</v>
      </c>
      <c r="I445" s="5" t="str">
        <f t="shared" si="95"/>
        <v>March</v>
      </c>
      <c r="J445" s="5">
        <f t="shared" si="96"/>
        <v>3</v>
      </c>
      <c r="K445" s="7" t="str">
        <f t="shared" si="97"/>
        <v>N</v>
      </c>
      <c r="L445" s="5">
        <f t="shared" si="102"/>
        <v>1</v>
      </c>
      <c r="M445" s="5">
        <f t="shared" si="98"/>
        <v>2020</v>
      </c>
      <c r="N445" s="5" t="str">
        <f t="shared" si="99"/>
        <v>2020-03</v>
      </c>
      <c r="O445" s="5" t="str">
        <f t="shared" si="103"/>
        <v>2020Q1</v>
      </c>
      <c r="P445" s="5" t="str">
        <f>IF(AND(Calendar[[#This Row],[TransDate]]&lt;=LastDate,Calendar[[#This Row],[TransDate]]&gt;=DATE(YEAR(LastDate)-5,MONTH(LastDate),DAY(LastDate))),Calendar[[#This Row],[CalendarYearMonth]],"")</f>
        <v>2020-03</v>
      </c>
    </row>
    <row r="446" spans="1:16" ht="15" x14ac:dyDescent="0.25">
      <c r="A446" s="5" t="str">
        <f t="shared" si="100"/>
        <v>20200320</v>
      </c>
      <c r="B446" s="7">
        <f t="shared" si="104"/>
        <v>43910</v>
      </c>
      <c r="C446" s="5">
        <f t="shared" si="90"/>
        <v>6</v>
      </c>
      <c r="D446" s="5" t="str">
        <f t="shared" si="91"/>
        <v>Friday</v>
      </c>
      <c r="E446" s="5">
        <f t="shared" si="92"/>
        <v>20</v>
      </c>
      <c r="F446" s="8">
        <f t="shared" si="93"/>
        <v>80</v>
      </c>
      <c r="G446" s="5" t="str">
        <f t="shared" si="101"/>
        <v>Weekend</v>
      </c>
      <c r="H446" s="5">
        <f t="shared" si="94"/>
        <v>12</v>
      </c>
      <c r="I446" s="5" t="str">
        <f t="shared" si="95"/>
        <v>March</v>
      </c>
      <c r="J446" s="5">
        <f t="shared" si="96"/>
        <v>3</v>
      </c>
      <c r="K446" s="7" t="str">
        <f t="shared" si="97"/>
        <v>N</v>
      </c>
      <c r="L446" s="5">
        <f t="shared" si="102"/>
        <v>1</v>
      </c>
      <c r="M446" s="5">
        <f t="shared" si="98"/>
        <v>2020</v>
      </c>
      <c r="N446" s="5" t="str">
        <f t="shared" si="99"/>
        <v>2020-03</v>
      </c>
      <c r="O446" s="5" t="str">
        <f t="shared" si="103"/>
        <v>2020Q1</v>
      </c>
      <c r="P446" s="5" t="str">
        <f>IF(AND(Calendar[[#This Row],[TransDate]]&lt;=LastDate,Calendar[[#This Row],[TransDate]]&gt;=DATE(YEAR(LastDate)-5,MONTH(LastDate),DAY(LastDate))),Calendar[[#This Row],[CalendarYearMonth]],"")</f>
        <v>2020-03</v>
      </c>
    </row>
    <row r="447" spans="1:16" ht="15" x14ac:dyDescent="0.25">
      <c r="A447" s="5" t="str">
        <f t="shared" si="100"/>
        <v>20200321</v>
      </c>
      <c r="B447" s="7">
        <f t="shared" si="104"/>
        <v>43911</v>
      </c>
      <c r="C447" s="5">
        <f t="shared" si="90"/>
        <v>7</v>
      </c>
      <c r="D447" s="5" t="str">
        <f t="shared" si="91"/>
        <v>Saturday</v>
      </c>
      <c r="E447" s="5">
        <f t="shared" si="92"/>
        <v>21</v>
      </c>
      <c r="F447" s="8">
        <f t="shared" si="93"/>
        <v>81</v>
      </c>
      <c r="G447" s="5" t="str">
        <f t="shared" si="101"/>
        <v>Weekend</v>
      </c>
      <c r="H447" s="5">
        <f t="shared" si="94"/>
        <v>12</v>
      </c>
      <c r="I447" s="5" t="str">
        <f t="shared" si="95"/>
        <v>March</v>
      </c>
      <c r="J447" s="5">
        <f t="shared" si="96"/>
        <v>3</v>
      </c>
      <c r="K447" s="7" t="str">
        <f t="shared" si="97"/>
        <v>N</v>
      </c>
      <c r="L447" s="5">
        <f t="shared" si="102"/>
        <v>1</v>
      </c>
      <c r="M447" s="5">
        <f t="shared" si="98"/>
        <v>2020</v>
      </c>
      <c r="N447" s="5" t="str">
        <f t="shared" si="99"/>
        <v>2020-03</v>
      </c>
      <c r="O447" s="5" t="str">
        <f t="shared" si="103"/>
        <v>2020Q1</v>
      </c>
      <c r="P447" s="5" t="str">
        <f>IF(AND(Calendar[[#This Row],[TransDate]]&lt;=LastDate,Calendar[[#This Row],[TransDate]]&gt;=DATE(YEAR(LastDate)-5,MONTH(LastDate),DAY(LastDate))),Calendar[[#This Row],[CalendarYearMonth]],"")</f>
        <v>2020-03</v>
      </c>
    </row>
    <row r="448" spans="1:16" ht="15" x14ac:dyDescent="0.25">
      <c r="A448" s="5" t="str">
        <f t="shared" si="100"/>
        <v>20200322</v>
      </c>
      <c r="B448" s="7">
        <f t="shared" si="104"/>
        <v>43912</v>
      </c>
      <c r="C448" s="5">
        <f t="shared" si="90"/>
        <v>1</v>
      </c>
      <c r="D448" s="5" t="str">
        <f t="shared" si="91"/>
        <v>Sunday</v>
      </c>
      <c r="E448" s="5">
        <f t="shared" si="92"/>
        <v>22</v>
      </c>
      <c r="F448" s="8">
        <f t="shared" si="93"/>
        <v>82</v>
      </c>
      <c r="G448" s="5" t="str">
        <f t="shared" si="101"/>
        <v>Weekday</v>
      </c>
      <c r="H448" s="5">
        <f t="shared" si="94"/>
        <v>13</v>
      </c>
      <c r="I448" s="5" t="str">
        <f t="shared" si="95"/>
        <v>March</v>
      </c>
      <c r="J448" s="5">
        <f t="shared" si="96"/>
        <v>3</v>
      </c>
      <c r="K448" s="7" t="str">
        <f t="shared" si="97"/>
        <v>N</v>
      </c>
      <c r="L448" s="5">
        <f t="shared" si="102"/>
        <v>1</v>
      </c>
      <c r="M448" s="5">
        <f t="shared" si="98"/>
        <v>2020</v>
      </c>
      <c r="N448" s="5" t="str">
        <f t="shared" si="99"/>
        <v>2020-03</v>
      </c>
      <c r="O448" s="5" t="str">
        <f t="shared" si="103"/>
        <v>2020Q1</v>
      </c>
      <c r="P448" s="5" t="str">
        <f>IF(AND(Calendar[[#This Row],[TransDate]]&lt;=LastDate,Calendar[[#This Row],[TransDate]]&gt;=DATE(YEAR(LastDate)-5,MONTH(LastDate),DAY(LastDate))),Calendar[[#This Row],[CalendarYearMonth]],"")</f>
        <v>2020-03</v>
      </c>
    </row>
    <row r="449" spans="1:16" ht="15" x14ac:dyDescent="0.25">
      <c r="A449" s="5" t="str">
        <f t="shared" si="100"/>
        <v>20200323</v>
      </c>
      <c r="B449" s="7">
        <f t="shared" si="104"/>
        <v>43913</v>
      </c>
      <c r="C449" s="5">
        <f t="shared" si="90"/>
        <v>2</v>
      </c>
      <c r="D449" s="5" t="str">
        <f t="shared" si="91"/>
        <v>Monday</v>
      </c>
      <c r="E449" s="5">
        <f t="shared" si="92"/>
        <v>23</v>
      </c>
      <c r="F449" s="8">
        <f t="shared" si="93"/>
        <v>83</v>
      </c>
      <c r="G449" s="5" t="str">
        <f t="shared" si="101"/>
        <v>Weekday</v>
      </c>
      <c r="H449" s="5">
        <f t="shared" si="94"/>
        <v>13</v>
      </c>
      <c r="I449" s="5" t="str">
        <f t="shared" si="95"/>
        <v>March</v>
      </c>
      <c r="J449" s="5">
        <f t="shared" si="96"/>
        <v>3</v>
      </c>
      <c r="K449" s="7" t="str">
        <f t="shared" si="97"/>
        <v>N</v>
      </c>
      <c r="L449" s="5">
        <f t="shared" si="102"/>
        <v>1</v>
      </c>
      <c r="M449" s="5">
        <f t="shared" si="98"/>
        <v>2020</v>
      </c>
      <c r="N449" s="5" t="str">
        <f t="shared" si="99"/>
        <v>2020-03</v>
      </c>
      <c r="O449" s="5" t="str">
        <f t="shared" si="103"/>
        <v>2020Q1</v>
      </c>
      <c r="P449" s="5" t="str">
        <f>IF(AND(Calendar[[#This Row],[TransDate]]&lt;=LastDate,Calendar[[#This Row],[TransDate]]&gt;=DATE(YEAR(LastDate)-5,MONTH(LastDate),DAY(LastDate))),Calendar[[#This Row],[CalendarYearMonth]],"")</f>
        <v>2020-03</v>
      </c>
    </row>
    <row r="450" spans="1:16" ht="15" x14ac:dyDescent="0.25">
      <c r="A450" s="5" t="str">
        <f t="shared" si="100"/>
        <v>20200324</v>
      </c>
      <c r="B450" s="7">
        <f t="shared" si="104"/>
        <v>43914</v>
      </c>
      <c r="C450" s="5">
        <f t="shared" ref="C450:C513" si="105">WEEKDAY(B450)</f>
        <v>3</v>
      </c>
      <c r="D450" s="5" t="str">
        <f t="shared" ref="D450:D513" si="106">TEXT(B450, "dddd")</f>
        <v>Tuesday</v>
      </c>
      <c r="E450" s="5">
        <f t="shared" ref="E450:E513" si="107">DAY(B450)</f>
        <v>24</v>
      </c>
      <c r="F450" s="8">
        <f t="shared" ref="F450:F513" si="108">B450-DATEVALUE("1/1/"&amp;YEAR(B450))+1</f>
        <v>84</v>
      </c>
      <c r="G450" s="5" t="str">
        <f t="shared" si="101"/>
        <v>Weekday</v>
      </c>
      <c r="H450" s="5">
        <f t="shared" ref="H450:H513" si="109">WEEKNUM(B450,1)</f>
        <v>13</v>
      </c>
      <c r="I450" s="5" t="str">
        <f t="shared" ref="I450:I513" si="110">TEXT(B450,"Mmmm")</f>
        <v>March</v>
      </c>
      <c r="J450" s="5">
        <f t="shared" ref="J450:J513" si="111">MONTH(B450)</f>
        <v>3</v>
      </c>
      <c r="K450" s="7" t="str">
        <f t="shared" ref="K450:K513" si="112">IF(B450=EOMONTH(B450,0),"Y","N")</f>
        <v>N</v>
      </c>
      <c r="L450" s="5">
        <f t="shared" si="102"/>
        <v>1</v>
      </c>
      <c r="M450" s="5">
        <f t="shared" ref="M450:M513" si="113">YEAR(B450)</f>
        <v>2020</v>
      </c>
      <c r="N450" s="5" t="str">
        <f t="shared" ref="N450:N513" si="114">M450&amp;"-"&amp;IF(J450&lt;10,"0","")&amp;J450</f>
        <v>2020-03</v>
      </c>
      <c r="O450" s="5" t="str">
        <f t="shared" si="103"/>
        <v>2020Q1</v>
      </c>
      <c r="P450" s="5" t="str">
        <f>IF(AND(Calendar[[#This Row],[TransDate]]&lt;=LastDate,Calendar[[#This Row],[TransDate]]&gt;=DATE(YEAR(LastDate)-5,MONTH(LastDate),DAY(LastDate))),Calendar[[#This Row],[CalendarYearMonth]],"")</f>
        <v>2020-03</v>
      </c>
    </row>
    <row r="451" spans="1:16" ht="15" x14ac:dyDescent="0.25">
      <c r="A451" s="5" t="str">
        <f t="shared" ref="A451:A514" si="115">TEXT(B451,"yyyymmdd")</f>
        <v>20200325</v>
      </c>
      <c r="B451" s="7">
        <f t="shared" si="104"/>
        <v>43915</v>
      </c>
      <c r="C451" s="5">
        <f t="shared" si="105"/>
        <v>4</v>
      </c>
      <c r="D451" s="5" t="str">
        <f t="shared" si="106"/>
        <v>Wednesday</v>
      </c>
      <c r="E451" s="5">
        <f t="shared" si="107"/>
        <v>25</v>
      </c>
      <c r="F451" s="8">
        <f t="shared" si="108"/>
        <v>85</v>
      </c>
      <c r="G451" s="5" t="str">
        <f t="shared" ref="G451:G514" si="116">IF(C451&lt;6,"Weekday","Weekend")</f>
        <v>Weekday</v>
      </c>
      <c r="H451" s="5">
        <f t="shared" si="109"/>
        <v>13</v>
      </c>
      <c r="I451" s="5" t="str">
        <f t="shared" si="110"/>
        <v>March</v>
      </c>
      <c r="J451" s="5">
        <f t="shared" si="111"/>
        <v>3</v>
      </c>
      <c r="K451" s="7" t="str">
        <f t="shared" si="112"/>
        <v>N</v>
      </c>
      <c r="L451" s="5">
        <f t="shared" ref="L451:L514" si="117">IF(J451&lt;4,1,IF(J451&lt;7,2,IF(J451&lt;10,3,4)))</f>
        <v>1</v>
      </c>
      <c r="M451" s="5">
        <f t="shared" si="113"/>
        <v>2020</v>
      </c>
      <c r="N451" s="5" t="str">
        <f t="shared" si="114"/>
        <v>2020-03</v>
      </c>
      <c r="O451" s="5" t="str">
        <f t="shared" ref="O451:O514" si="118">M451&amp;"Q"&amp;L451</f>
        <v>2020Q1</v>
      </c>
      <c r="P451" s="5" t="str">
        <f>IF(AND(Calendar[[#This Row],[TransDate]]&lt;=LastDate,Calendar[[#This Row],[TransDate]]&gt;=DATE(YEAR(LastDate)-5,MONTH(LastDate),DAY(LastDate))),Calendar[[#This Row],[CalendarYearMonth]],"")</f>
        <v>2020-03</v>
      </c>
    </row>
    <row r="452" spans="1:16" ht="15" x14ac:dyDescent="0.25">
      <c r="A452" s="5" t="str">
        <f t="shared" si="115"/>
        <v>20200326</v>
      </c>
      <c r="B452" s="7">
        <f t="shared" ref="B452:B515" si="119">B451+1</f>
        <v>43916</v>
      </c>
      <c r="C452" s="5">
        <f t="shared" si="105"/>
        <v>5</v>
      </c>
      <c r="D452" s="5" t="str">
        <f t="shared" si="106"/>
        <v>Thursday</v>
      </c>
      <c r="E452" s="5">
        <f t="shared" si="107"/>
        <v>26</v>
      </c>
      <c r="F452" s="8">
        <f t="shared" si="108"/>
        <v>86</v>
      </c>
      <c r="G452" s="5" t="str">
        <f t="shared" si="116"/>
        <v>Weekday</v>
      </c>
      <c r="H452" s="5">
        <f t="shared" si="109"/>
        <v>13</v>
      </c>
      <c r="I452" s="5" t="str">
        <f t="shared" si="110"/>
        <v>March</v>
      </c>
      <c r="J452" s="5">
        <f t="shared" si="111"/>
        <v>3</v>
      </c>
      <c r="K452" s="7" t="str">
        <f t="shared" si="112"/>
        <v>N</v>
      </c>
      <c r="L452" s="5">
        <f t="shared" si="117"/>
        <v>1</v>
      </c>
      <c r="M452" s="5">
        <f t="shared" si="113"/>
        <v>2020</v>
      </c>
      <c r="N452" s="5" t="str">
        <f t="shared" si="114"/>
        <v>2020-03</v>
      </c>
      <c r="O452" s="5" t="str">
        <f t="shared" si="118"/>
        <v>2020Q1</v>
      </c>
      <c r="P452" s="5" t="str">
        <f>IF(AND(Calendar[[#This Row],[TransDate]]&lt;=LastDate,Calendar[[#This Row],[TransDate]]&gt;=DATE(YEAR(LastDate)-5,MONTH(LastDate),DAY(LastDate))),Calendar[[#This Row],[CalendarYearMonth]],"")</f>
        <v>2020-03</v>
      </c>
    </row>
    <row r="453" spans="1:16" ht="15" x14ac:dyDescent="0.25">
      <c r="A453" s="5" t="str">
        <f t="shared" si="115"/>
        <v>20200327</v>
      </c>
      <c r="B453" s="7">
        <f t="shared" si="119"/>
        <v>43917</v>
      </c>
      <c r="C453" s="5">
        <f t="shared" si="105"/>
        <v>6</v>
      </c>
      <c r="D453" s="5" t="str">
        <f t="shared" si="106"/>
        <v>Friday</v>
      </c>
      <c r="E453" s="5">
        <f t="shared" si="107"/>
        <v>27</v>
      </c>
      <c r="F453" s="8">
        <f t="shared" si="108"/>
        <v>87</v>
      </c>
      <c r="G453" s="5" t="str">
        <f t="shared" si="116"/>
        <v>Weekend</v>
      </c>
      <c r="H453" s="5">
        <f t="shared" si="109"/>
        <v>13</v>
      </c>
      <c r="I453" s="5" t="str">
        <f t="shared" si="110"/>
        <v>March</v>
      </c>
      <c r="J453" s="5">
        <f t="shared" si="111"/>
        <v>3</v>
      </c>
      <c r="K453" s="7" t="str">
        <f t="shared" si="112"/>
        <v>N</v>
      </c>
      <c r="L453" s="5">
        <f t="shared" si="117"/>
        <v>1</v>
      </c>
      <c r="M453" s="5">
        <f t="shared" si="113"/>
        <v>2020</v>
      </c>
      <c r="N453" s="5" t="str">
        <f t="shared" si="114"/>
        <v>2020-03</v>
      </c>
      <c r="O453" s="5" t="str">
        <f t="shared" si="118"/>
        <v>2020Q1</v>
      </c>
      <c r="P453" s="5" t="str">
        <f>IF(AND(Calendar[[#This Row],[TransDate]]&lt;=LastDate,Calendar[[#This Row],[TransDate]]&gt;=DATE(YEAR(LastDate)-5,MONTH(LastDate),DAY(LastDate))),Calendar[[#This Row],[CalendarYearMonth]],"")</f>
        <v>2020-03</v>
      </c>
    </row>
    <row r="454" spans="1:16" ht="15" x14ac:dyDescent="0.25">
      <c r="A454" s="5" t="str">
        <f t="shared" si="115"/>
        <v>20200328</v>
      </c>
      <c r="B454" s="7">
        <f t="shared" si="119"/>
        <v>43918</v>
      </c>
      <c r="C454" s="5">
        <f t="shared" si="105"/>
        <v>7</v>
      </c>
      <c r="D454" s="5" t="str">
        <f t="shared" si="106"/>
        <v>Saturday</v>
      </c>
      <c r="E454" s="5">
        <f t="shared" si="107"/>
        <v>28</v>
      </c>
      <c r="F454" s="8">
        <f t="shared" si="108"/>
        <v>88</v>
      </c>
      <c r="G454" s="5" t="str">
        <f t="shared" si="116"/>
        <v>Weekend</v>
      </c>
      <c r="H454" s="5">
        <f t="shared" si="109"/>
        <v>13</v>
      </c>
      <c r="I454" s="5" t="str">
        <f t="shared" si="110"/>
        <v>March</v>
      </c>
      <c r="J454" s="5">
        <f t="shared" si="111"/>
        <v>3</v>
      </c>
      <c r="K454" s="7" t="str">
        <f t="shared" si="112"/>
        <v>N</v>
      </c>
      <c r="L454" s="5">
        <f t="shared" si="117"/>
        <v>1</v>
      </c>
      <c r="M454" s="5">
        <f t="shared" si="113"/>
        <v>2020</v>
      </c>
      <c r="N454" s="5" t="str">
        <f t="shared" si="114"/>
        <v>2020-03</v>
      </c>
      <c r="O454" s="5" t="str">
        <f t="shared" si="118"/>
        <v>2020Q1</v>
      </c>
      <c r="P454" s="5" t="str">
        <f>IF(AND(Calendar[[#This Row],[TransDate]]&lt;=LastDate,Calendar[[#This Row],[TransDate]]&gt;=DATE(YEAR(LastDate)-5,MONTH(LastDate),DAY(LastDate))),Calendar[[#This Row],[CalendarYearMonth]],"")</f>
        <v>2020-03</v>
      </c>
    </row>
    <row r="455" spans="1:16" ht="15" x14ac:dyDescent="0.25">
      <c r="A455" s="5" t="str">
        <f t="shared" si="115"/>
        <v>20200329</v>
      </c>
      <c r="B455" s="7">
        <f t="shared" si="119"/>
        <v>43919</v>
      </c>
      <c r="C455" s="5">
        <f t="shared" si="105"/>
        <v>1</v>
      </c>
      <c r="D455" s="5" t="str">
        <f t="shared" si="106"/>
        <v>Sunday</v>
      </c>
      <c r="E455" s="5">
        <f t="shared" si="107"/>
        <v>29</v>
      </c>
      <c r="F455" s="8">
        <f t="shared" si="108"/>
        <v>89</v>
      </c>
      <c r="G455" s="5" t="str">
        <f t="shared" si="116"/>
        <v>Weekday</v>
      </c>
      <c r="H455" s="5">
        <f t="shared" si="109"/>
        <v>14</v>
      </c>
      <c r="I455" s="5" t="str">
        <f t="shared" si="110"/>
        <v>March</v>
      </c>
      <c r="J455" s="5">
        <f t="shared" si="111"/>
        <v>3</v>
      </c>
      <c r="K455" s="7" t="str">
        <f t="shared" si="112"/>
        <v>N</v>
      </c>
      <c r="L455" s="5">
        <f t="shared" si="117"/>
        <v>1</v>
      </c>
      <c r="M455" s="5">
        <f t="shared" si="113"/>
        <v>2020</v>
      </c>
      <c r="N455" s="5" t="str">
        <f t="shared" si="114"/>
        <v>2020-03</v>
      </c>
      <c r="O455" s="5" t="str">
        <f t="shared" si="118"/>
        <v>2020Q1</v>
      </c>
      <c r="P455" s="5" t="str">
        <f>IF(AND(Calendar[[#This Row],[TransDate]]&lt;=LastDate,Calendar[[#This Row],[TransDate]]&gt;=DATE(YEAR(LastDate)-5,MONTH(LastDate),DAY(LastDate))),Calendar[[#This Row],[CalendarYearMonth]],"")</f>
        <v>2020-03</v>
      </c>
    </row>
    <row r="456" spans="1:16" ht="15" x14ac:dyDescent="0.25">
      <c r="A456" s="5" t="str">
        <f t="shared" si="115"/>
        <v>20200330</v>
      </c>
      <c r="B456" s="7">
        <f t="shared" si="119"/>
        <v>43920</v>
      </c>
      <c r="C456" s="5">
        <f t="shared" si="105"/>
        <v>2</v>
      </c>
      <c r="D456" s="5" t="str">
        <f t="shared" si="106"/>
        <v>Monday</v>
      </c>
      <c r="E456" s="5">
        <f t="shared" si="107"/>
        <v>30</v>
      </c>
      <c r="F456" s="8">
        <f t="shared" si="108"/>
        <v>90</v>
      </c>
      <c r="G456" s="5" t="str">
        <f t="shared" si="116"/>
        <v>Weekday</v>
      </c>
      <c r="H456" s="5">
        <f t="shared" si="109"/>
        <v>14</v>
      </c>
      <c r="I456" s="5" t="str">
        <f t="shared" si="110"/>
        <v>March</v>
      </c>
      <c r="J456" s="5">
        <f t="shared" si="111"/>
        <v>3</v>
      </c>
      <c r="K456" s="7" t="str">
        <f t="shared" si="112"/>
        <v>N</v>
      </c>
      <c r="L456" s="5">
        <f t="shared" si="117"/>
        <v>1</v>
      </c>
      <c r="M456" s="5">
        <f t="shared" si="113"/>
        <v>2020</v>
      </c>
      <c r="N456" s="5" t="str">
        <f t="shared" si="114"/>
        <v>2020-03</v>
      </c>
      <c r="O456" s="5" t="str">
        <f t="shared" si="118"/>
        <v>2020Q1</v>
      </c>
      <c r="P456" s="5" t="str">
        <f>IF(AND(Calendar[[#This Row],[TransDate]]&lt;=LastDate,Calendar[[#This Row],[TransDate]]&gt;=DATE(YEAR(LastDate)-5,MONTH(LastDate),DAY(LastDate))),Calendar[[#This Row],[CalendarYearMonth]],"")</f>
        <v>2020-03</v>
      </c>
    </row>
    <row r="457" spans="1:16" ht="15" x14ac:dyDescent="0.25">
      <c r="A457" s="5" t="str">
        <f t="shared" si="115"/>
        <v>20200331</v>
      </c>
      <c r="B457" s="7">
        <f t="shared" si="119"/>
        <v>43921</v>
      </c>
      <c r="C457" s="5">
        <f t="shared" si="105"/>
        <v>3</v>
      </c>
      <c r="D457" s="5" t="str">
        <f t="shared" si="106"/>
        <v>Tuesday</v>
      </c>
      <c r="E457" s="5">
        <f t="shared" si="107"/>
        <v>31</v>
      </c>
      <c r="F457" s="8">
        <f t="shared" si="108"/>
        <v>91</v>
      </c>
      <c r="G457" s="5" t="str">
        <f t="shared" si="116"/>
        <v>Weekday</v>
      </c>
      <c r="H457" s="5">
        <f t="shared" si="109"/>
        <v>14</v>
      </c>
      <c r="I457" s="5" t="str">
        <f t="shared" si="110"/>
        <v>March</v>
      </c>
      <c r="J457" s="5">
        <f t="shared" si="111"/>
        <v>3</v>
      </c>
      <c r="K457" s="7" t="str">
        <f t="shared" si="112"/>
        <v>Y</v>
      </c>
      <c r="L457" s="5">
        <f t="shared" si="117"/>
        <v>1</v>
      </c>
      <c r="M457" s="5">
        <f t="shared" si="113"/>
        <v>2020</v>
      </c>
      <c r="N457" s="5" t="str">
        <f t="shared" si="114"/>
        <v>2020-03</v>
      </c>
      <c r="O457" s="5" t="str">
        <f t="shared" si="118"/>
        <v>2020Q1</v>
      </c>
      <c r="P457" s="5" t="str">
        <f>IF(AND(Calendar[[#This Row],[TransDate]]&lt;=LastDate,Calendar[[#This Row],[TransDate]]&gt;=DATE(YEAR(LastDate)-5,MONTH(LastDate),DAY(LastDate))),Calendar[[#This Row],[CalendarYearMonth]],"")</f>
        <v>2020-03</v>
      </c>
    </row>
    <row r="458" spans="1:16" ht="15" x14ac:dyDescent="0.25">
      <c r="A458" s="5" t="str">
        <f t="shared" si="115"/>
        <v>20200401</v>
      </c>
      <c r="B458" s="7">
        <f t="shared" si="119"/>
        <v>43922</v>
      </c>
      <c r="C458" s="5">
        <f t="shared" si="105"/>
        <v>4</v>
      </c>
      <c r="D458" s="5" t="str">
        <f t="shared" si="106"/>
        <v>Wednesday</v>
      </c>
      <c r="E458" s="5">
        <f t="shared" si="107"/>
        <v>1</v>
      </c>
      <c r="F458" s="8">
        <f t="shared" si="108"/>
        <v>92</v>
      </c>
      <c r="G458" s="5" t="str">
        <f t="shared" si="116"/>
        <v>Weekday</v>
      </c>
      <c r="H458" s="5">
        <f t="shared" si="109"/>
        <v>14</v>
      </c>
      <c r="I458" s="5" t="str">
        <f t="shared" si="110"/>
        <v>April</v>
      </c>
      <c r="J458" s="5">
        <f t="shared" si="111"/>
        <v>4</v>
      </c>
      <c r="K458" s="7" t="str">
        <f t="shared" si="112"/>
        <v>N</v>
      </c>
      <c r="L458" s="5">
        <f t="shared" si="117"/>
        <v>2</v>
      </c>
      <c r="M458" s="5">
        <f t="shared" si="113"/>
        <v>2020</v>
      </c>
      <c r="N458" s="5" t="str">
        <f t="shared" si="114"/>
        <v>2020-04</v>
      </c>
      <c r="O458" s="5" t="str">
        <f t="shared" si="118"/>
        <v>2020Q2</v>
      </c>
      <c r="P458" s="5" t="str">
        <f>IF(AND(Calendar[[#This Row],[TransDate]]&lt;=LastDate,Calendar[[#This Row],[TransDate]]&gt;=DATE(YEAR(LastDate)-5,MONTH(LastDate),DAY(LastDate))),Calendar[[#This Row],[CalendarYearMonth]],"")</f>
        <v>2020-04</v>
      </c>
    </row>
    <row r="459" spans="1:16" ht="15" x14ac:dyDescent="0.25">
      <c r="A459" s="5" t="str">
        <f t="shared" si="115"/>
        <v>20200402</v>
      </c>
      <c r="B459" s="7">
        <f t="shared" si="119"/>
        <v>43923</v>
      </c>
      <c r="C459" s="5">
        <f t="shared" si="105"/>
        <v>5</v>
      </c>
      <c r="D459" s="5" t="str">
        <f t="shared" si="106"/>
        <v>Thursday</v>
      </c>
      <c r="E459" s="5">
        <f t="shared" si="107"/>
        <v>2</v>
      </c>
      <c r="F459" s="8">
        <f t="shared" si="108"/>
        <v>93</v>
      </c>
      <c r="G459" s="5" t="str">
        <f t="shared" si="116"/>
        <v>Weekday</v>
      </c>
      <c r="H459" s="5">
        <f t="shared" si="109"/>
        <v>14</v>
      </c>
      <c r="I459" s="5" t="str">
        <f t="shared" si="110"/>
        <v>April</v>
      </c>
      <c r="J459" s="5">
        <f t="shared" si="111"/>
        <v>4</v>
      </c>
      <c r="K459" s="7" t="str">
        <f t="shared" si="112"/>
        <v>N</v>
      </c>
      <c r="L459" s="5">
        <f t="shared" si="117"/>
        <v>2</v>
      </c>
      <c r="M459" s="5">
        <f t="shared" si="113"/>
        <v>2020</v>
      </c>
      <c r="N459" s="5" t="str">
        <f t="shared" si="114"/>
        <v>2020-04</v>
      </c>
      <c r="O459" s="5" t="str">
        <f t="shared" si="118"/>
        <v>2020Q2</v>
      </c>
      <c r="P459" s="5" t="str">
        <f>IF(AND(Calendar[[#This Row],[TransDate]]&lt;=LastDate,Calendar[[#This Row],[TransDate]]&gt;=DATE(YEAR(LastDate)-5,MONTH(LastDate),DAY(LastDate))),Calendar[[#This Row],[CalendarYearMonth]],"")</f>
        <v>2020-04</v>
      </c>
    </row>
    <row r="460" spans="1:16" ht="15" x14ac:dyDescent="0.25">
      <c r="A460" s="5" t="str">
        <f t="shared" si="115"/>
        <v>20200403</v>
      </c>
      <c r="B460" s="7">
        <f t="shared" si="119"/>
        <v>43924</v>
      </c>
      <c r="C460" s="5">
        <f t="shared" si="105"/>
        <v>6</v>
      </c>
      <c r="D460" s="5" t="str">
        <f t="shared" si="106"/>
        <v>Friday</v>
      </c>
      <c r="E460" s="5">
        <f t="shared" si="107"/>
        <v>3</v>
      </c>
      <c r="F460" s="8">
        <f t="shared" si="108"/>
        <v>94</v>
      </c>
      <c r="G460" s="5" t="str">
        <f t="shared" si="116"/>
        <v>Weekend</v>
      </c>
      <c r="H460" s="5">
        <f t="shared" si="109"/>
        <v>14</v>
      </c>
      <c r="I460" s="5" t="str">
        <f t="shared" si="110"/>
        <v>April</v>
      </c>
      <c r="J460" s="5">
        <f t="shared" si="111"/>
        <v>4</v>
      </c>
      <c r="K460" s="7" t="str">
        <f t="shared" si="112"/>
        <v>N</v>
      </c>
      <c r="L460" s="5">
        <f t="shared" si="117"/>
        <v>2</v>
      </c>
      <c r="M460" s="5">
        <f t="shared" si="113"/>
        <v>2020</v>
      </c>
      <c r="N460" s="5" t="str">
        <f t="shared" si="114"/>
        <v>2020-04</v>
      </c>
      <c r="O460" s="5" t="str">
        <f t="shared" si="118"/>
        <v>2020Q2</v>
      </c>
      <c r="P460" s="5" t="str">
        <f>IF(AND(Calendar[[#This Row],[TransDate]]&lt;=LastDate,Calendar[[#This Row],[TransDate]]&gt;=DATE(YEAR(LastDate)-5,MONTH(LastDate),DAY(LastDate))),Calendar[[#This Row],[CalendarYearMonth]],"")</f>
        <v>2020-04</v>
      </c>
    </row>
    <row r="461" spans="1:16" ht="15" x14ac:dyDescent="0.25">
      <c r="A461" s="5" t="str">
        <f t="shared" si="115"/>
        <v>20200404</v>
      </c>
      <c r="B461" s="7">
        <f t="shared" si="119"/>
        <v>43925</v>
      </c>
      <c r="C461" s="5">
        <f t="shared" si="105"/>
        <v>7</v>
      </c>
      <c r="D461" s="5" t="str">
        <f t="shared" si="106"/>
        <v>Saturday</v>
      </c>
      <c r="E461" s="5">
        <f t="shared" si="107"/>
        <v>4</v>
      </c>
      <c r="F461" s="8">
        <f t="shared" si="108"/>
        <v>95</v>
      </c>
      <c r="G461" s="5" t="str">
        <f t="shared" si="116"/>
        <v>Weekend</v>
      </c>
      <c r="H461" s="5">
        <f t="shared" si="109"/>
        <v>14</v>
      </c>
      <c r="I461" s="5" t="str">
        <f t="shared" si="110"/>
        <v>April</v>
      </c>
      <c r="J461" s="5">
        <f t="shared" si="111"/>
        <v>4</v>
      </c>
      <c r="K461" s="7" t="str">
        <f t="shared" si="112"/>
        <v>N</v>
      </c>
      <c r="L461" s="5">
        <f t="shared" si="117"/>
        <v>2</v>
      </c>
      <c r="M461" s="5">
        <f t="shared" si="113"/>
        <v>2020</v>
      </c>
      <c r="N461" s="5" t="str">
        <f t="shared" si="114"/>
        <v>2020-04</v>
      </c>
      <c r="O461" s="5" t="str">
        <f t="shared" si="118"/>
        <v>2020Q2</v>
      </c>
      <c r="P461" s="5" t="str">
        <f>IF(AND(Calendar[[#This Row],[TransDate]]&lt;=LastDate,Calendar[[#This Row],[TransDate]]&gt;=DATE(YEAR(LastDate)-5,MONTH(LastDate),DAY(LastDate))),Calendar[[#This Row],[CalendarYearMonth]],"")</f>
        <v>2020-04</v>
      </c>
    </row>
    <row r="462" spans="1:16" ht="15" x14ac:dyDescent="0.25">
      <c r="A462" s="5" t="str">
        <f t="shared" si="115"/>
        <v>20200405</v>
      </c>
      <c r="B462" s="7">
        <f t="shared" si="119"/>
        <v>43926</v>
      </c>
      <c r="C462" s="5">
        <f t="shared" si="105"/>
        <v>1</v>
      </c>
      <c r="D462" s="5" t="str">
        <f t="shared" si="106"/>
        <v>Sunday</v>
      </c>
      <c r="E462" s="5">
        <f t="shared" si="107"/>
        <v>5</v>
      </c>
      <c r="F462" s="8">
        <f t="shared" si="108"/>
        <v>96</v>
      </c>
      <c r="G462" s="5" t="str">
        <f t="shared" si="116"/>
        <v>Weekday</v>
      </c>
      <c r="H462" s="5">
        <f t="shared" si="109"/>
        <v>15</v>
      </c>
      <c r="I462" s="5" t="str">
        <f t="shared" si="110"/>
        <v>April</v>
      </c>
      <c r="J462" s="5">
        <f t="shared" si="111"/>
        <v>4</v>
      </c>
      <c r="K462" s="7" t="str">
        <f t="shared" si="112"/>
        <v>N</v>
      </c>
      <c r="L462" s="5">
        <f t="shared" si="117"/>
        <v>2</v>
      </c>
      <c r="M462" s="5">
        <f t="shared" si="113"/>
        <v>2020</v>
      </c>
      <c r="N462" s="5" t="str">
        <f t="shared" si="114"/>
        <v>2020-04</v>
      </c>
      <c r="O462" s="5" t="str">
        <f t="shared" si="118"/>
        <v>2020Q2</v>
      </c>
      <c r="P462" s="5" t="str">
        <f>IF(AND(Calendar[[#This Row],[TransDate]]&lt;=LastDate,Calendar[[#This Row],[TransDate]]&gt;=DATE(YEAR(LastDate)-5,MONTH(LastDate),DAY(LastDate))),Calendar[[#This Row],[CalendarYearMonth]],"")</f>
        <v>2020-04</v>
      </c>
    </row>
    <row r="463" spans="1:16" ht="15" x14ac:dyDescent="0.25">
      <c r="A463" s="5" t="str">
        <f t="shared" si="115"/>
        <v>20200406</v>
      </c>
      <c r="B463" s="7">
        <f t="shared" si="119"/>
        <v>43927</v>
      </c>
      <c r="C463" s="5">
        <f t="shared" si="105"/>
        <v>2</v>
      </c>
      <c r="D463" s="5" t="str">
        <f t="shared" si="106"/>
        <v>Monday</v>
      </c>
      <c r="E463" s="5">
        <f t="shared" si="107"/>
        <v>6</v>
      </c>
      <c r="F463" s="8">
        <f t="shared" si="108"/>
        <v>97</v>
      </c>
      <c r="G463" s="5" t="str">
        <f t="shared" si="116"/>
        <v>Weekday</v>
      </c>
      <c r="H463" s="5">
        <f t="shared" si="109"/>
        <v>15</v>
      </c>
      <c r="I463" s="5" t="str">
        <f t="shared" si="110"/>
        <v>April</v>
      </c>
      <c r="J463" s="5">
        <f t="shared" si="111"/>
        <v>4</v>
      </c>
      <c r="K463" s="7" t="str">
        <f t="shared" si="112"/>
        <v>N</v>
      </c>
      <c r="L463" s="5">
        <f t="shared" si="117"/>
        <v>2</v>
      </c>
      <c r="M463" s="5">
        <f t="shared" si="113"/>
        <v>2020</v>
      </c>
      <c r="N463" s="5" t="str">
        <f t="shared" si="114"/>
        <v>2020-04</v>
      </c>
      <c r="O463" s="5" t="str">
        <f t="shared" si="118"/>
        <v>2020Q2</v>
      </c>
      <c r="P463" s="5" t="str">
        <f>IF(AND(Calendar[[#This Row],[TransDate]]&lt;=LastDate,Calendar[[#This Row],[TransDate]]&gt;=DATE(YEAR(LastDate)-5,MONTH(LastDate),DAY(LastDate))),Calendar[[#This Row],[CalendarYearMonth]],"")</f>
        <v>2020-04</v>
      </c>
    </row>
    <row r="464" spans="1:16" ht="15" x14ac:dyDescent="0.25">
      <c r="A464" s="5" t="str">
        <f t="shared" si="115"/>
        <v>20200407</v>
      </c>
      <c r="B464" s="7">
        <f t="shared" si="119"/>
        <v>43928</v>
      </c>
      <c r="C464" s="5">
        <f t="shared" si="105"/>
        <v>3</v>
      </c>
      <c r="D464" s="5" t="str">
        <f t="shared" si="106"/>
        <v>Tuesday</v>
      </c>
      <c r="E464" s="5">
        <f t="shared" si="107"/>
        <v>7</v>
      </c>
      <c r="F464" s="8">
        <f t="shared" si="108"/>
        <v>98</v>
      </c>
      <c r="G464" s="5" t="str">
        <f t="shared" si="116"/>
        <v>Weekday</v>
      </c>
      <c r="H464" s="5">
        <f t="shared" si="109"/>
        <v>15</v>
      </c>
      <c r="I464" s="5" t="str">
        <f t="shared" si="110"/>
        <v>April</v>
      </c>
      <c r="J464" s="5">
        <f t="shared" si="111"/>
        <v>4</v>
      </c>
      <c r="K464" s="7" t="str">
        <f t="shared" si="112"/>
        <v>N</v>
      </c>
      <c r="L464" s="5">
        <f t="shared" si="117"/>
        <v>2</v>
      </c>
      <c r="M464" s="5">
        <f t="shared" si="113"/>
        <v>2020</v>
      </c>
      <c r="N464" s="5" t="str">
        <f t="shared" si="114"/>
        <v>2020-04</v>
      </c>
      <c r="O464" s="5" t="str">
        <f t="shared" si="118"/>
        <v>2020Q2</v>
      </c>
      <c r="P464" s="5" t="str">
        <f>IF(AND(Calendar[[#This Row],[TransDate]]&lt;=LastDate,Calendar[[#This Row],[TransDate]]&gt;=DATE(YEAR(LastDate)-5,MONTH(LastDate),DAY(LastDate))),Calendar[[#This Row],[CalendarYearMonth]],"")</f>
        <v>2020-04</v>
      </c>
    </row>
    <row r="465" spans="1:16" ht="15" x14ac:dyDescent="0.25">
      <c r="A465" s="5" t="str">
        <f t="shared" si="115"/>
        <v>20200408</v>
      </c>
      <c r="B465" s="7">
        <f t="shared" si="119"/>
        <v>43929</v>
      </c>
      <c r="C465" s="5">
        <f t="shared" si="105"/>
        <v>4</v>
      </c>
      <c r="D465" s="5" t="str">
        <f t="shared" si="106"/>
        <v>Wednesday</v>
      </c>
      <c r="E465" s="5">
        <f t="shared" si="107"/>
        <v>8</v>
      </c>
      <c r="F465" s="8">
        <f t="shared" si="108"/>
        <v>99</v>
      </c>
      <c r="G465" s="5" t="str">
        <f t="shared" si="116"/>
        <v>Weekday</v>
      </c>
      <c r="H465" s="5">
        <f t="shared" si="109"/>
        <v>15</v>
      </c>
      <c r="I465" s="5" t="str">
        <f t="shared" si="110"/>
        <v>April</v>
      </c>
      <c r="J465" s="5">
        <f t="shared" si="111"/>
        <v>4</v>
      </c>
      <c r="K465" s="7" t="str">
        <f t="shared" si="112"/>
        <v>N</v>
      </c>
      <c r="L465" s="5">
        <f t="shared" si="117"/>
        <v>2</v>
      </c>
      <c r="M465" s="5">
        <f t="shared" si="113"/>
        <v>2020</v>
      </c>
      <c r="N465" s="5" t="str">
        <f t="shared" si="114"/>
        <v>2020-04</v>
      </c>
      <c r="O465" s="5" t="str">
        <f t="shared" si="118"/>
        <v>2020Q2</v>
      </c>
      <c r="P465" s="5" t="str">
        <f>IF(AND(Calendar[[#This Row],[TransDate]]&lt;=LastDate,Calendar[[#This Row],[TransDate]]&gt;=DATE(YEAR(LastDate)-5,MONTH(LastDate),DAY(LastDate))),Calendar[[#This Row],[CalendarYearMonth]],"")</f>
        <v>2020-04</v>
      </c>
    </row>
    <row r="466" spans="1:16" ht="15" x14ac:dyDescent="0.25">
      <c r="A466" s="5" t="str">
        <f t="shared" si="115"/>
        <v>20200409</v>
      </c>
      <c r="B466" s="7">
        <f t="shared" si="119"/>
        <v>43930</v>
      </c>
      <c r="C466" s="5">
        <f t="shared" si="105"/>
        <v>5</v>
      </c>
      <c r="D466" s="5" t="str">
        <f t="shared" si="106"/>
        <v>Thursday</v>
      </c>
      <c r="E466" s="5">
        <f t="shared" si="107"/>
        <v>9</v>
      </c>
      <c r="F466" s="8">
        <f t="shared" si="108"/>
        <v>100</v>
      </c>
      <c r="G466" s="5" t="str">
        <f t="shared" si="116"/>
        <v>Weekday</v>
      </c>
      <c r="H466" s="5">
        <f t="shared" si="109"/>
        <v>15</v>
      </c>
      <c r="I466" s="5" t="str">
        <f t="shared" si="110"/>
        <v>April</v>
      </c>
      <c r="J466" s="5">
        <f t="shared" si="111"/>
        <v>4</v>
      </c>
      <c r="K466" s="7" t="str">
        <f t="shared" si="112"/>
        <v>N</v>
      </c>
      <c r="L466" s="5">
        <f t="shared" si="117"/>
        <v>2</v>
      </c>
      <c r="M466" s="5">
        <f t="shared" si="113"/>
        <v>2020</v>
      </c>
      <c r="N466" s="5" t="str">
        <f t="shared" si="114"/>
        <v>2020-04</v>
      </c>
      <c r="O466" s="5" t="str">
        <f t="shared" si="118"/>
        <v>2020Q2</v>
      </c>
      <c r="P466" s="5" t="str">
        <f>IF(AND(Calendar[[#This Row],[TransDate]]&lt;=LastDate,Calendar[[#This Row],[TransDate]]&gt;=DATE(YEAR(LastDate)-5,MONTH(LastDate),DAY(LastDate))),Calendar[[#This Row],[CalendarYearMonth]],"")</f>
        <v>2020-04</v>
      </c>
    </row>
    <row r="467" spans="1:16" ht="15" x14ac:dyDescent="0.25">
      <c r="A467" s="5" t="str">
        <f t="shared" si="115"/>
        <v>20200410</v>
      </c>
      <c r="B467" s="7">
        <f t="shared" si="119"/>
        <v>43931</v>
      </c>
      <c r="C467" s="5">
        <f t="shared" si="105"/>
        <v>6</v>
      </c>
      <c r="D467" s="5" t="str">
        <f t="shared" si="106"/>
        <v>Friday</v>
      </c>
      <c r="E467" s="5">
        <f t="shared" si="107"/>
        <v>10</v>
      </c>
      <c r="F467" s="8">
        <f t="shared" si="108"/>
        <v>101</v>
      </c>
      <c r="G467" s="5" t="str">
        <f t="shared" si="116"/>
        <v>Weekend</v>
      </c>
      <c r="H467" s="5">
        <f t="shared" si="109"/>
        <v>15</v>
      </c>
      <c r="I467" s="5" t="str">
        <f t="shared" si="110"/>
        <v>April</v>
      </c>
      <c r="J467" s="5">
        <f t="shared" si="111"/>
        <v>4</v>
      </c>
      <c r="K467" s="7" t="str">
        <f t="shared" si="112"/>
        <v>N</v>
      </c>
      <c r="L467" s="5">
        <f t="shared" si="117"/>
        <v>2</v>
      </c>
      <c r="M467" s="5">
        <f t="shared" si="113"/>
        <v>2020</v>
      </c>
      <c r="N467" s="5" t="str">
        <f t="shared" si="114"/>
        <v>2020-04</v>
      </c>
      <c r="O467" s="5" t="str">
        <f t="shared" si="118"/>
        <v>2020Q2</v>
      </c>
      <c r="P467" s="5" t="str">
        <f>IF(AND(Calendar[[#This Row],[TransDate]]&lt;=LastDate,Calendar[[#This Row],[TransDate]]&gt;=DATE(YEAR(LastDate)-5,MONTH(LastDate),DAY(LastDate))),Calendar[[#This Row],[CalendarYearMonth]],"")</f>
        <v>2020-04</v>
      </c>
    </row>
    <row r="468" spans="1:16" ht="15" x14ac:dyDescent="0.25">
      <c r="A468" s="5" t="str">
        <f t="shared" si="115"/>
        <v>20200411</v>
      </c>
      <c r="B468" s="7">
        <f t="shared" si="119"/>
        <v>43932</v>
      </c>
      <c r="C468" s="5">
        <f t="shared" si="105"/>
        <v>7</v>
      </c>
      <c r="D468" s="5" t="str">
        <f t="shared" si="106"/>
        <v>Saturday</v>
      </c>
      <c r="E468" s="5">
        <f t="shared" si="107"/>
        <v>11</v>
      </c>
      <c r="F468" s="8">
        <f t="shared" si="108"/>
        <v>102</v>
      </c>
      <c r="G468" s="5" t="str">
        <f t="shared" si="116"/>
        <v>Weekend</v>
      </c>
      <c r="H468" s="5">
        <f t="shared" si="109"/>
        <v>15</v>
      </c>
      <c r="I468" s="5" t="str">
        <f t="shared" si="110"/>
        <v>April</v>
      </c>
      <c r="J468" s="5">
        <f t="shared" si="111"/>
        <v>4</v>
      </c>
      <c r="K468" s="7" t="str">
        <f t="shared" si="112"/>
        <v>N</v>
      </c>
      <c r="L468" s="5">
        <f t="shared" si="117"/>
        <v>2</v>
      </c>
      <c r="M468" s="5">
        <f t="shared" si="113"/>
        <v>2020</v>
      </c>
      <c r="N468" s="5" t="str">
        <f t="shared" si="114"/>
        <v>2020-04</v>
      </c>
      <c r="O468" s="5" t="str">
        <f t="shared" si="118"/>
        <v>2020Q2</v>
      </c>
      <c r="P468" s="5" t="str">
        <f>IF(AND(Calendar[[#This Row],[TransDate]]&lt;=LastDate,Calendar[[#This Row],[TransDate]]&gt;=DATE(YEAR(LastDate)-5,MONTH(LastDate),DAY(LastDate))),Calendar[[#This Row],[CalendarYearMonth]],"")</f>
        <v>2020-04</v>
      </c>
    </row>
    <row r="469" spans="1:16" ht="15" x14ac:dyDescent="0.25">
      <c r="A469" s="5" t="str">
        <f t="shared" si="115"/>
        <v>20200412</v>
      </c>
      <c r="B469" s="7">
        <f t="shared" si="119"/>
        <v>43933</v>
      </c>
      <c r="C469" s="5">
        <f t="shared" si="105"/>
        <v>1</v>
      </c>
      <c r="D469" s="5" t="str">
        <f t="shared" si="106"/>
        <v>Sunday</v>
      </c>
      <c r="E469" s="5">
        <f t="shared" si="107"/>
        <v>12</v>
      </c>
      <c r="F469" s="8">
        <f t="shared" si="108"/>
        <v>103</v>
      </c>
      <c r="G469" s="5" t="str">
        <f t="shared" si="116"/>
        <v>Weekday</v>
      </c>
      <c r="H469" s="5">
        <f t="shared" si="109"/>
        <v>16</v>
      </c>
      <c r="I469" s="5" t="str">
        <f t="shared" si="110"/>
        <v>April</v>
      </c>
      <c r="J469" s="5">
        <f t="shared" si="111"/>
        <v>4</v>
      </c>
      <c r="K469" s="7" t="str">
        <f t="shared" si="112"/>
        <v>N</v>
      </c>
      <c r="L469" s="5">
        <f t="shared" si="117"/>
        <v>2</v>
      </c>
      <c r="M469" s="5">
        <f t="shared" si="113"/>
        <v>2020</v>
      </c>
      <c r="N469" s="5" t="str">
        <f t="shared" si="114"/>
        <v>2020-04</v>
      </c>
      <c r="O469" s="5" t="str">
        <f t="shared" si="118"/>
        <v>2020Q2</v>
      </c>
      <c r="P469" s="5" t="str">
        <f>IF(AND(Calendar[[#This Row],[TransDate]]&lt;=LastDate,Calendar[[#This Row],[TransDate]]&gt;=DATE(YEAR(LastDate)-5,MONTH(LastDate),DAY(LastDate))),Calendar[[#This Row],[CalendarYearMonth]],"")</f>
        <v>2020-04</v>
      </c>
    </row>
    <row r="470" spans="1:16" ht="15" x14ac:dyDescent="0.25">
      <c r="A470" s="5" t="str">
        <f t="shared" si="115"/>
        <v>20200413</v>
      </c>
      <c r="B470" s="7">
        <f t="shared" si="119"/>
        <v>43934</v>
      </c>
      <c r="C470" s="5">
        <f t="shared" si="105"/>
        <v>2</v>
      </c>
      <c r="D470" s="5" t="str">
        <f t="shared" si="106"/>
        <v>Monday</v>
      </c>
      <c r="E470" s="5">
        <f t="shared" si="107"/>
        <v>13</v>
      </c>
      <c r="F470" s="8">
        <f t="shared" si="108"/>
        <v>104</v>
      </c>
      <c r="G470" s="5" t="str">
        <f t="shared" si="116"/>
        <v>Weekday</v>
      </c>
      <c r="H470" s="5">
        <f t="shared" si="109"/>
        <v>16</v>
      </c>
      <c r="I470" s="5" t="str">
        <f t="shared" si="110"/>
        <v>April</v>
      </c>
      <c r="J470" s="5">
        <f t="shared" si="111"/>
        <v>4</v>
      </c>
      <c r="K470" s="7" t="str">
        <f t="shared" si="112"/>
        <v>N</v>
      </c>
      <c r="L470" s="5">
        <f t="shared" si="117"/>
        <v>2</v>
      </c>
      <c r="M470" s="5">
        <f t="shared" si="113"/>
        <v>2020</v>
      </c>
      <c r="N470" s="5" t="str">
        <f t="shared" si="114"/>
        <v>2020-04</v>
      </c>
      <c r="O470" s="5" t="str">
        <f t="shared" si="118"/>
        <v>2020Q2</v>
      </c>
      <c r="P470" s="5" t="str">
        <f>IF(AND(Calendar[[#This Row],[TransDate]]&lt;=LastDate,Calendar[[#This Row],[TransDate]]&gt;=DATE(YEAR(LastDate)-5,MONTH(LastDate),DAY(LastDate))),Calendar[[#This Row],[CalendarYearMonth]],"")</f>
        <v>2020-04</v>
      </c>
    </row>
    <row r="471" spans="1:16" ht="15" x14ac:dyDescent="0.25">
      <c r="A471" s="5" t="str">
        <f t="shared" si="115"/>
        <v>20200414</v>
      </c>
      <c r="B471" s="7">
        <f t="shared" si="119"/>
        <v>43935</v>
      </c>
      <c r="C471" s="5">
        <f t="shared" si="105"/>
        <v>3</v>
      </c>
      <c r="D471" s="5" t="str">
        <f t="shared" si="106"/>
        <v>Tuesday</v>
      </c>
      <c r="E471" s="5">
        <f t="shared" si="107"/>
        <v>14</v>
      </c>
      <c r="F471" s="8">
        <f t="shared" si="108"/>
        <v>105</v>
      </c>
      <c r="G471" s="5" t="str">
        <f t="shared" si="116"/>
        <v>Weekday</v>
      </c>
      <c r="H471" s="5">
        <f t="shared" si="109"/>
        <v>16</v>
      </c>
      <c r="I471" s="5" t="str">
        <f t="shared" si="110"/>
        <v>April</v>
      </c>
      <c r="J471" s="5">
        <f t="shared" si="111"/>
        <v>4</v>
      </c>
      <c r="K471" s="7" t="str">
        <f t="shared" si="112"/>
        <v>N</v>
      </c>
      <c r="L471" s="5">
        <f t="shared" si="117"/>
        <v>2</v>
      </c>
      <c r="M471" s="5">
        <f t="shared" si="113"/>
        <v>2020</v>
      </c>
      <c r="N471" s="5" t="str">
        <f t="shared" si="114"/>
        <v>2020-04</v>
      </c>
      <c r="O471" s="5" t="str">
        <f t="shared" si="118"/>
        <v>2020Q2</v>
      </c>
      <c r="P471" s="5" t="str">
        <f>IF(AND(Calendar[[#This Row],[TransDate]]&lt;=LastDate,Calendar[[#This Row],[TransDate]]&gt;=DATE(YEAR(LastDate)-5,MONTH(LastDate),DAY(LastDate))),Calendar[[#This Row],[CalendarYearMonth]],"")</f>
        <v>2020-04</v>
      </c>
    </row>
    <row r="472" spans="1:16" ht="15" x14ac:dyDescent="0.25">
      <c r="A472" s="5" t="str">
        <f t="shared" si="115"/>
        <v>20200415</v>
      </c>
      <c r="B472" s="7">
        <f t="shared" si="119"/>
        <v>43936</v>
      </c>
      <c r="C472" s="5">
        <f t="shared" si="105"/>
        <v>4</v>
      </c>
      <c r="D472" s="5" t="str">
        <f t="shared" si="106"/>
        <v>Wednesday</v>
      </c>
      <c r="E472" s="5">
        <f t="shared" si="107"/>
        <v>15</v>
      </c>
      <c r="F472" s="8">
        <f t="shared" si="108"/>
        <v>106</v>
      </c>
      <c r="G472" s="5" t="str">
        <f t="shared" si="116"/>
        <v>Weekday</v>
      </c>
      <c r="H472" s="5">
        <f t="shared" si="109"/>
        <v>16</v>
      </c>
      <c r="I472" s="5" t="str">
        <f t="shared" si="110"/>
        <v>April</v>
      </c>
      <c r="J472" s="5">
        <f t="shared" si="111"/>
        <v>4</v>
      </c>
      <c r="K472" s="7" t="str">
        <f t="shared" si="112"/>
        <v>N</v>
      </c>
      <c r="L472" s="5">
        <f t="shared" si="117"/>
        <v>2</v>
      </c>
      <c r="M472" s="5">
        <f t="shared" si="113"/>
        <v>2020</v>
      </c>
      <c r="N472" s="5" t="str">
        <f t="shared" si="114"/>
        <v>2020-04</v>
      </c>
      <c r="O472" s="5" t="str">
        <f t="shared" si="118"/>
        <v>2020Q2</v>
      </c>
      <c r="P472" s="5" t="str">
        <f>IF(AND(Calendar[[#This Row],[TransDate]]&lt;=LastDate,Calendar[[#This Row],[TransDate]]&gt;=DATE(YEAR(LastDate)-5,MONTH(LastDate),DAY(LastDate))),Calendar[[#This Row],[CalendarYearMonth]],"")</f>
        <v>2020-04</v>
      </c>
    </row>
    <row r="473" spans="1:16" ht="15" x14ac:dyDescent="0.25">
      <c r="A473" s="5" t="str">
        <f t="shared" si="115"/>
        <v>20200416</v>
      </c>
      <c r="B473" s="7">
        <f t="shared" si="119"/>
        <v>43937</v>
      </c>
      <c r="C473" s="5">
        <f t="shared" si="105"/>
        <v>5</v>
      </c>
      <c r="D473" s="5" t="str">
        <f t="shared" si="106"/>
        <v>Thursday</v>
      </c>
      <c r="E473" s="5">
        <f t="shared" si="107"/>
        <v>16</v>
      </c>
      <c r="F473" s="8">
        <f t="shared" si="108"/>
        <v>107</v>
      </c>
      <c r="G473" s="5" t="str">
        <f t="shared" si="116"/>
        <v>Weekday</v>
      </c>
      <c r="H473" s="5">
        <f t="shared" si="109"/>
        <v>16</v>
      </c>
      <c r="I473" s="5" t="str">
        <f t="shared" si="110"/>
        <v>April</v>
      </c>
      <c r="J473" s="5">
        <f t="shared" si="111"/>
        <v>4</v>
      </c>
      <c r="K473" s="7" t="str">
        <f t="shared" si="112"/>
        <v>N</v>
      </c>
      <c r="L473" s="5">
        <f t="shared" si="117"/>
        <v>2</v>
      </c>
      <c r="M473" s="5">
        <f t="shared" si="113"/>
        <v>2020</v>
      </c>
      <c r="N473" s="5" t="str">
        <f t="shared" si="114"/>
        <v>2020-04</v>
      </c>
      <c r="O473" s="5" t="str">
        <f t="shared" si="118"/>
        <v>2020Q2</v>
      </c>
      <c r="P473" s="5" t="str">
        <f>IF(AND(Calendar[[#This Row],[TransDate]]&lt;=LastDate,Calendar[[#This Row],[TransDate]]&gt;=DATE(YEAR(LastDate)-5,MONTH(LastDate),DAY(LastDate))),Calendar[[#This Row],[CalendarYearMonth]],"")</f>
        <v>2020-04</v>
      </c>
    </row>
    <row r="474" spans="1:16" ht="15" x14ac:dyDescent="0.25">
      <c r="A474" s="5" t="str">
        <f t="shared" si="115"/>
        <v>20200417</v>
      </c>
      <c r="B474" s="7">
        <f t="shared" si="119"/>
        <v>43938</v>
      </c>
      <c r="C474" s="5">
        <f t="shared" si="105"/>
        <v>6</v>
      </c>
      <c r="D474" s="5" t="str">
        <f t="shared" si="106"/>
        <v>Friday</v>
      </c>
      <c r="E474" s="5">
        <f t="shared" si="107"/>
        <v>17</v>
      </c>
      <c r="F474" s="8">
        <f t="shared" si="108"/>
        <v>108</v>
      </c>
      <c r="G474" s="5" t="str">
        <f t="shared" si="116"/>
        <v>Weekend</v>
      </c>
      <c r="H474" s="5">
        <f t="shared" si="109"/>
        <v>16</v>
      </c>
      <c r="I474" s="5" t="str">
        <f t="shared" si="110"/>
        <v>April</v>
      </c>
      <c r="J474" s="5">
        <f t="shared" si="111"/>
        <v>4</v>
      </c>
      <c r="K474" s="7" t="str">
        <f t="shared" si="112"/>
        <v>N</v>
      </c>
      <c r="L474" s="5">
        <f t="shared" si="117"/>
        <v>2</v>
      </c>
      <c r="M474" s="5">
        <f t="shared" si="113"/>
        <v>2020</v>
      </c>
      <c r="N474" s="5" t="str">
        <f t="shared" si="114"/>
        <v>2020-04</v>
      </c>
      <c r="O474" s="5" t="str">
        <f t="shared" si="118"/>
        <v>2020Q2</v>
      </c>
      <c r="P474" s="5" t="str">
        <f>IF(AND(Calendar[[#This Row],[TransDate]]&lt;=LastDate,Calendar[[#This Row],[TransDate]]&gt;=DATE(YEAR(LastDate)-5,MONTH(LastDate),DAY(LastDate))),Calendar[[#This Row],[CalendarYearMonth]],"")</f>
        <v>2020-04</v>
      </c>
    </row>
    <row r="475" spans="1:16" ht="15" x14ac:dyDescent="0.25">
      <c r="A475" s="5" t="str">
        <f t="shared" si="115"/>
        <v>20200418</v>
      </c>
      <c r="B475" s="7">
        <f t="shared" si="119"/>
        <v>43939</v>
      </c>
      <c r="C475" s="5">
        <f t="shared" si="105"/>
        <v>7</v>
      </c>
      <c r="D475" s="5" t="str">
        <f t="shared" si="106"/>
        <v>Saturday</v>
      </c>
      <c r="E475" s="5">
        <f t="shared" si="107"/>
        <v>18</v>
      </c>
      <c r="F475" s="8">
        <f t="shared" si="108"/>
        <v>109</v>
      </c>
      <c r="G475" s="5" t="str">
        <f t="shared" si="116"/>
        <v>Weekend</v>
      </c>
      <c r="H475" s="5">
        <f t="shared" si="109"/>
        <v>16</v>
      </c>
      <c r="I475" s="5" t="str">
        <f t="shared" si="110"/>
        <v>April</v>
      </c>
      <c r="J475" s="5">
        <f t="shared" si="111"/>
        <v>4</v>
      </c>
      <c r="K475" s="7" t="str">
        <f t="shared" si="112"/>
        <v>N</v>
      </c>
      <c r="L475" s="5">
        <f t="shared" si="117"/>
        <v>2</v>
      </c>
      <c r="M475" s="5">
        <f t="shared" si="113"/>
        <v>2020</v>
      </c>
      <c r="N475" s="5" t="str">
        <f t="shared" si="114"/>
        <v>2020-04</v>
      </c>
      <c r="O475" s="5" t="str">
        <f t="shared" si="118"/>
        <v>2020Q2</v>
      </c>
      <c r="P475" s="5" t="str">
        <f>IF(AND(Calendar[[#This Row],[TransDate]]&lt;=LastDate,Calendar[[#This Row],[TransDate]]&gt;=DATE(YEAR(LastDate)-5,MONTH(LastDate),DAY(LastDate))),Calendar[[#This Row],[CalendarYearMonth]],"")</f>
        <v>2020-04</v>
      </c>
    </row>
    <row r="476" spans="1:16" ht="15" x14ac:dyDescent="0.25">
      <c r="A476" s="5" t="str">
        <f t="shared" si="115"/>
        <v>20200419</v>
      </c>
      <c r="B476" s="7">
        <f t="shared" si="119"/>
        <v>43940</v>
      </c>
      <c r="C476" s="5">
        <f t="shared" si="105"/>
        <v>1</v>
      </c>
      <c r="D476" s="5" t="str">
        <f t="shared" si="106"/>
        <v>Sunday</v>
      </c>
      <c r="E476" s="5">
        <f t="shared" si="107"/>
        <v>19</v>
      </c>
      <c r="F476" s="8">
        <f t="shared" si="108"/>
        <v>110</v>
      </c>
      <c r="G476" s="5" t="str">
        <f t="shared" si="116"/>
        <v>Weekday</v>
      </c>
      <c r="H476" s="5">
        <f t="shared" si="109"/>
        <v>17</v>
      </c>
      <c r="I476" s="5" t="str">
        <f t="shared" si="110"/>
        <v>April</v>
      </c>
      <c r="J476" s="5">
        <f t="shared" si="111"/>
        <v>4</v>
      </c>
      <c r="K476" s="7" t="str">
        <f t="shared" si="112"/>
        <v>N</v>
      </c>
      <c r="L476" s="5">
        <f t="shared" si="117"/>
        <v>2</v>
      </c>
      <c r="M476" s="5">
        <f t="shared" si="113"/>
        <v>2020</v>
      </c>
      <c r="N476" s="5" t="str">
        <f t="shared" si="114"/>
        <v>2020-04</v>
      </c>
      <c r="O476" s="5" t="str">
        <f t="shared" si="118"/>
        <v>2020Q2</v>
      </c>
      <c r="P476" s="5" t="str">
        <f>IF(AND(Calendar[[#This Row],[TransDate]]&lt;=LastDate,Calendar[[#This Row],[TransDate]]&gt;=DATE(YEAR(LastDate)-5,MONTH(LastDate),DAY(LastDate))),Calendar[[#This Row],[CalendarYearMonth]],"")</f>
        <v>2020-04</v>
      </c>
    </row>
    <row r="477" spans="1:16" ht="15" x14ac:dyDescent="0.25">
      <c r="A477" s="5" t="str">
        <f t="shared" si="115"/>
        <v>20200420</v>
      </c>
      <c r="B477" s="7">
        <f t="shared" si="119"/>
        <v>43941</v>
      </c>
      <c r="C477" s="5">
        <f t="shared" si="105"/>
        <v>2</v>
      </c>
      <c r="D477" s="5" t="str">
        <f t="shared" si="106"/>
        <v>Monday</v>
      </c>
      <c r="E477" s="5">
        <f t="shared" si="107"/>
        <v>20</v>
      </c>
      <c r="F477" s="8">
        <f t="shared" si="108"/>
        <v>111</v>
      </c>
      <c r="G477" s="5" t="str">
        <f t="shared" si="116"/>
        <v>Weekday</v>
      </c>
      <c r="H477" s="5">
        <f t="shared" si="109"/>
        <v>17</v>
      </c>
      <c r="I477" s="5" t="str">
        <f t="shared" si="110"/>
        <v>April</v>
      </c>
      <c r="J477" s="5">
        <f t="shared" si="111"/>
        <v>4</v>
      </c>
      <c r="K477" s="7" t="str">
        <f t="shared" si="112"/>
        <v>N</v>
      </c>
      <c r="L477" s="5">
        <f t="shared" si="117"/>
        <v>2</v>
      </c>
      <c r="M477" s="5">
        <f t="shared" si="113"/>
        <v>2020</v>
      </c>
      <c r="N477" s="5" t="str">
        <f t="shared" si="114"/>
        <v>2020-04</v>
      </c>
      <c r="O477" s="5" t="str">
        <f t="shared" si="118"/>
        <v>2020Q2</v>
      </c>
      <c r="P477" s="5" t="str">
        <f>IF(AND(Calendar[[#This Row],[TransDate]]&lt;=LastDate,Calendar[[#This Row],[TransDate]]&gt;=DATE(YEAR(LastDate)-5,MONTH(LastDate),DAY(LastDate))),Calendar[[#This Row],[CalendarYearMonth]],"")</f>
        <v>2020-04</v>
      </c>
    </row>
    <row r="478" spans="1:16" ht="15" x14ac:dyDescent="0.25">
      <c r="A478" s="5" t="str">
        <f t="shared" si="115"/>
        <v>20200421</v>
      </c>
      <c r="B478" s="7">
        <f t="shared" si="119"/>
        <v>43942</v>
      </c>
      <c r="C478" s="5">
        <f t="shared" si="105"/>
        <v>3</v>
      </c>
      <c r="D478" s="5" t="str">
        <f t="shared" si="106"/>
        <v>Tuesday</v>
      </c>
      <c r="E478" s="5">
        <f t="shared" si="107"/>
        <v>21</v>
      </c>
      <c r="F478" s="8">
        <f t="shared" si="108"/>
        <v>112</v>
      </c>
      <c r="G478" s="5" t="str">
        <f t="shared" si="116"/>
        <v>Weekday</v>
      </c>
      <c r="H478" s="5">
        <f t="shared" si="109"/>
        <v>17</v>
      </c>
      <c r="I478" s="5" t="str">
        <f t="shared" si="110"/>
        <v>April</v>
      </c>
      <c r="J478" s="5">
        <f t="shared" si="111"/>
        <v>4</v>
      </c>
      <c r="K478" s="7" t="str">
        <f t="shared" si="112"/>
        <v>N</v>
      </c>
      <c r="L478" s="5">
        <f t="shared" si="117"/>
        <v>2</v>
      </c>
      <c r="M478" s="5">
        <f t="shared" si="113"/>
        <v>2020</v>
      </c>
      <c r="N478" s="5" t="str">
        <f t="shared" si="114"/>
        <v>2020-04</v>
      </c>
      <c r="O478" s="5" t="str">
        <f t="shared" si="118"/>
        <v>2020Q2</v>
      </c>
      <c r="P478" s="5" t="str">
        <f>IF(AND(Calendar[[#This Row],[TransDate]]&lt;=LastDate,Calendar[[#This Row],[TransDate]]&gt;=DATE(YEAR(LastDate)-5,MONTH(LastDate),DAY(LastDate))),Calendar[[#This Row],[CalendarYearMonth]],"")</f>
        <v>2020-04</v>
      </c>
    </row>
    <row r="479" spans="1:16" ht="15" x14ac:dyDescent="0.25">
      <c r="A479" s="5" t="str">
        <f t="shared" si="115"/>
        <v>20200422</v>
      </c>
      <c r="B479" s="7">
        <f t="shared" si="119"/>
        <v>43943</v>
      </c>
      <c r="C479" s="5">
        <f t="shared" si="105"/>
        <v>4</v>
      </c>
      <c r="D479" s="5" t="str">
        <f t="shared" si="106"/>
        <v>Wednesday</v>
      </c>
      <c r="E479" s="5">
        <f t="shared" si="107"/>
        <v>22</v>
      </c>
      <c r="F479" s="8">
        <f t="shared" si="108"/>
        <v>113</v>
      </c>
      <c r="G479" s="5" t="str">
        <f t="shared" si="116"/>
        <v>Weekday</v>
      </c>
      <c r="H479" s="5">
        <f t="shared" si="109"/>
        <v>17</v>
      </c>
      <c r="I479" s="5" t="str">
        <f t="shared" si="110"/>
        <v>April</v>
      </c>
      <c r="J479" s="5">
        <f t="shared" si="111"/>
        <v>4</v>
      </c>
      <c r="K479" s="7" t="str">
        <f t="shared" si="112"/>
        <v>N</v>
      </c>
      <c r="L479" s="5">
        <f t="shared" si="117"/>
        <v>2</v>
      </c>
      <c r="M479" s="5">
        <f t="shared" si="113"/>
        <v>2020</v>
      </c>
      <c r="N479" s="5" t="str">
        <f t="shared" si="114"/>
        <v>2020-04</v>
      </c>
      <c r="O479" s="5" t="str">
        <f t="shared" si="118"/>
        <v>2020Q2</v>
      </c>
      <c r="P479" s="5" t="str">
        <f>IF(AND(Calendar[[#This Row],[TransDate]]&lt;=LastDate,Calendar[[#This Row],[TransDate]]&gt;=DATE(YEAR(LastDate)-5,MONTH(LastDate),DAY(LastDate))),Calendar[[#This Row],[CalendarYearMonth]],"")</f>
        <v>2020-04</v>
      </c>
    </row>
    <row r="480" spans="1:16" ht="15" x14ac:dyDescent="0.25">
      <c r="A480" s="5" t="str">
        <f t="shared" si="115"/>
        <v>20200423</v>
      </c>
      <c r="B480" s="7">
        <f t="shared" si="119"/>
        <v>43944</v>
      </c>
      <c r="C480" s="5">
        <f t="shared" si="105"/>
        <v>5</v>
      </c>
      <c r="D480" s="5" t="str">
        <f t="shared" si="106"/>
        <v>Thursday</v>
      </c>
      <c r="E480" s="5">
        <f t="shared" si="107"/>
        <v>23</v>
      </c>
      <c r="F480" s="8">
        <f t="shared" si="108"/>
        <v>114</v>
      </c>
      <c r="G480" s="5" t="str">
        <f t="shared" si="116"/>
        <v>Weekday</v>
      </c>
      <c r="H480" s="5">
        <f t="shared" si="109"/>
        <v>17</v>
      </c>
      <c r="I480" s="5" t="str">
        <f t="shared" si="110"/>
        <v>April</v>
      </c>
      <c r="J480" s="5">
        <f t="shared" si="111"/>
        <v>4</v>
      </c>
      <c r="K480" s="7" t="str">
        <f t="shared" si="112"/>
        <v>N</v>
      </c>
      <c r="L480" s="5">
        <f t="shared" si="117"/>
        <v>2</v>
      </c>
      <c r="M480" s="5">
        <f t="shared" si="113"/>
        <v>2020</v>
      </c>
      <c r="N480" s="5" t="str">
        <f t="shared" si="114"/>
        <v>2020-04</v>
      </c>
      <c r="O480" s="5" t="str">
        <f t="shared" si="118"/>
        <v>2020Q2</v>
      </c>
      <c r="P480" s="5" t="str">
        <f>IF(AND(Calendar[[#This Row],[TransDate]]&lt;=LastDate,Calendar[[#This Row],[TransDate]]&gt;=DATE(YEAR(LastDate)-5,MONTH(LastDate),DAY(LastDate))),Calendar[[#This Row],[CalendarYearMonth]],"")</f>
        <v>2020-04</v>
      </c>
    </row>
    <row r="481" spans="1:16" ht="15" x14ac:dyDescent="0.25">
      <c r="A481" s="5" t="str">
        <f t="shared" si="115"/>
        <v>20200424</v>
      </c>
      <c r="B481" s="7">
        <f t="shared" si="119"/>
        <v>43945</v>
      </c>
      <c r="C481" s="5">
        <f t="shared" si="105"/>
        <v>6</v>
      </c>
      <c r="D481" s="5" t="str">
        <f t="shared" si="106"/>
        <v>Friday</v>
      </c>
      <c r="E481" s="5">
        <f t="shared" si="107"/>
        <v>24</v>
      </c>
      <c r="F481" s="8">
        <f t="shared" si="108"/>
        <v>115</v>
      </c>
      <c r="G481" s="5" t="str">
        <f t="shared" si="116"/>
        <v>Weekend</v>
      </c>
      <c r="H481" s="5">
        <f t="shared" si="109"/>
        <v>17</v>
      </c>
      <c r="I481" s="5" t="str">
        <f t="shared" si="110"/>
        <v>April</v>
      </c>
      <c r="J481" s="5">
        <f t="shared" si="111"/>
        <v>4</v>
      </c>
      <c r="K481" s="7" t="str">
        <f t="shared" si="112"/>
        <v>N</v>
      </c>
      <c r="L481" s="5">
        <f t="shared" si="117"/>
        <v>2</v>
      </c>
      <c r="M481" s="5">
        <f t="shared" si="113"/>
        <v>2020</v>
      </c>
      <c r="N481" s="5" t="str">
        <f t="shared" si="114"/>
        <v>2020-04</v>
      </c>
      <c r="O481" s="5" t="str">
        <f t="shared" si="118"/>
        <v>2020Q2</v>
      </c>
      <c r="P481" s="5" t="str">
        <f>IF(AND(Calendar[[#This Row],[TransDate]]&lt;=LastDate,Calendar[[#This Row],[TransDate]]&gt;=DATE(YEAR(LastDate)-5,MONTH(LastDate),DAY(LastDate))),Calendar[[#This Row],[CalendarYearMonth]],"")</f>
        <v>2020-04</v>
      </c>
    </row>
    <row r="482" spans="1:16" ht="15" x14ac:dyDescent="0.25">
      <c r="A482" s="5" t="str">
        <f t="shared" si="115"/>
        <v>20200425</v>
      </c>
      <c r="B482" s="7">
        <f t="shared" si="119"/>
        <v>43946</v>
      </c>
      <c r="C482" s="5">
        <f t="shared" si="105"/>
        <v>7</v>
      </c>
      <c r="D482" s="5" t="str">
        <f t="shared" si="106"/>
        <v>Saturday</v>
      </c>
      <c r="E482" s="5">
        <f t="shared" si="107"/>
        <v>25</v>
      </c>
      <c r="F482" s="8">
        <f t="shared" si="108"/>
        <v>116</v>
      </c>
      <c r="G482" s="5" t="str">
        <f t="shared" si="116"/>
        <v>Weekend</v>
      </c>
      <c r="H482" s="5">
        <f t="shared" si="109"/>
        <v>17</v>
      </c>
      <c r="I482" s="5" t="str">
        <f t="shared" si="110"/>
        <v>April</v>
      </c>
      <c r="J482" s="5">
        <f t="shared" si="111"/>
        <v>4</v>
      </c>
      <c r="K482" s="7" t="str">
        <f t="shared" si="112"/>
        <v>N</v>
      </c>
      <c r="L482" s="5">
        <f t="shared" si="117"/>
        <v>2</v>
      </c>
      <c r="M482" s="5">
        <f t="shared" si="113"/>
        <v>2020</v>
      </c>
      <c r="N482" s="5" t="str">
        <f t="shared" si="114"/>
        <v>2020-04</v>
      </c>
      <c r="O482" s="5" t="str">
        <f t="shared" si="118"/>
        <v>2020Q2</v>
      </c>
      <c r="P482" s="5" t="str">
        <f>IF(AND(Calendar[[#This Row],[TransDate]]&lt;=LastDate,Calendar[[#This Row],[TransDate]]&gt;=DATE(YEAR(LastDate)-5,MONTH(LastDate),DAY(LastDate))),Calendar[[#This Row],[CalendarYearMonth]],"")</f>
        <v>2020-04</v>
      </c>
    </row>
    <row r="483" spans="1:16" ht="15" x14ac:dyDescent="0.25">
      <c r="A483" s="5" t="str">
        <f t="shared" si="115"/>
        <v>20200426</v>
      </c>
      <c r="B483" s="7">
        <f t="shared" si="119"/>
        <v>43947</v>
      </c>
      <c r="C483" s="5">
        <f t="shared" si="105"/>
        <v>1</v>
      </c>
      <c r="D483" s="5" t="str">
        <f t="shared" si="106"/>
        <v>Sunday</v>
      </c>
      <c r="E483" s="5">
        <f t="shared" si="107"/>
        <v>26</v>
      </c>
      <c r="F483" s="8">
        <f t="shared" si="108"/>
        <v>117</v>
      </c>
      <c r="G483" s="5" t="str">
        <f t="shared" si="116"/>
        <v>Weekday</v>
      </c>
      <c r="H483" s="5">
        <f t="shared" si="109"/>
        <v>18</v>
      </c>
      <c r="I483" s="5" t="str">
        <f t="shared" si="110"/>
        <v>April</v>
      </c>
      <c r="J483" s="5">
        <f t="shared" si="111"/>
        <v>4</v>
      </c>
      <c r="K483" s="7" t="str">
        <f t="shared" si="112"/>
        <v>N</v>
      </c>
      <c r="L483" s="5">
        <f t="shared" si="117"/>
        <v>2</v>
      </c>
      <c r="M483" s="5">
        <f t="shared" si="113"/>
        <v>2020</v>
      </c>
      <c r="N483" s="5" t="str">
        <f t="shared" si="114"/>
        <v>2020-04</v>
      </c>
      <c r="O483" s="5" t="str">
        <f t="shared" si="118"/>
        <v>2020Q2</v>
      </c>
      <c r="P483" s="5" t="str">
        <f>IF(AND(Calendar[[#This Row],[TransDate]]&lt;=LastDate,Calendar[[#This Row],[TransDate]]&gt;=DATE(YEAR(LastDate)-5,MONTH(LastDate),DAY(LastDate))),Calendar[[#This Row],[CalendarYearMonth]],"")</f>
        <v>2020-04</v>
      </c>
    </row>
    <row r="484" spans="1:16" ht="15" x14ac:dyDescent="0.25">
      <c r="A484" s="5" t="str">
        <f t="shared" si="115"/>
        <v>20200427</v>
      </c>
      <c r="B484" s="7">
        <f t="shared" si="119"/>
        <v>43948</v>
      </c>
      <c r="C484" s="5">
        <f t="shared" si="105"/>
        <v>2</v>
      </c>
      <c r="D484" s="5" t="str">
        <f t="shared" si="106"/>
        <v>Monday</v>
      </c>
      <c r="E484" s="5">
        <f t="shared" si="107"/>
        <v>27</v>
      </c>
      <c r="F484" s="8">
        <f t="shared" si="108"/>
        <v>118</v>
      </c>
      <c r="G484" s="5" t="str">
        <f t="shared" si="116"/>
        <v>Weekday</v>
      </c>
      <c r="H484" s="5">
        <f t="shared" si="109"/>
        <v>18</v>
      </c>
      <c r="I484" s="5" t="str">
        <f t="shared" si="110"/>
        <v>April</v>
      </c>
      <c r="J484" s="5">
        <f t="shared" si="111"/>
        <v>4</v>
      </c>
      <c r="K484" s="7" t="str">
        <f t="shared" si="112"/>
        <v>N</v>
      </c>
      <c r="L484" s="5">
        <f t="shared" si="117"/>
        <v>2</v>
      </c>
      <c r="M484" s="5">
        <f t="shared" si="113"/>
        <v>2020</v>
      </c>
      <c r="N484" s="5" t="str">
        <f t="shared" si="114"/>
        <v>2020-04</v>
      </c>
      <c r="O484" s="5" t="str">
        <f t="shared" si="118"/>
        <v>2020Q2</v>
      </c>
      <c r="P484" s="5" t="str">
        <f>IF(AND(Calendar[[#This Row],[TransDate]]&lt;=LastDate,Calendar[[#This Row],[TransDate]]&gt;=DATE(YEAR(LastDate)-5,MONTH(LastDate),DAY(LastDate))),Calendar[[#This Row],[CalendarYearMonth]],"")</f>
        <v>2020-04</v>
      </c>
    </row>
    <row r="485" spans="1:16" ht="15" x14ac:dyDescent="0.25">
      <c r="A485" s="5" t="str">
        <f t="shared" si="115"/>
        <v>20200428</v>
      </c>
      <c r="B485" s="7">
        <f t="shared" si="119"/>
        <v>43949</v>
      </c>
      <c r="C485" s="5">
        <f t="shared" si="105"/>
        <v>3</v>
      </c>
      <c r="D485" s="5" t="str">
        <f t="shared" si="106"/>
        <v>Tuesday</v>
      </c>
      <c r="E485" s="5">
        <f t="shared" si="107"/>
        <v>28</v>
      </c>
      <c r="F485" s="8">
        <f t="shared" si="108"/>
        <v>119</v>
      </c>
      <c r="G485" s="5" t="str">
        <f t="shared" si="116"/>
        <v>Weekday</v>
      </c>
      <c r="H485" s="5">
        <f t="shared" si="109"/>
        <v>18</v>
      </c>
      <c r="I485" s="5" t="str">
        <f t="shared" si="110"/>
        <v>April</v>
      </c>
      <c r="J485" s="5">
        <f t="shared" si="111"/>
        <v>4</v>
      </c>
      <c r="K485" s="7" t="str">
        <f t="shared" si="112"/>
        <v>N</v>
      </c>
      <c r="L485" s="5">
        <f t="shared" si="117"/>
        <v>2</v>
      </c>
      <c r="M485" s="5">
        <f t="shared" si="113"/>
        <v>2020</v>
      </c>
      <c r="N485" s="5" t="str">
        <f t="shared" si="114"/>
        <v>2020-04</v>
      </c>
      <c r="O485" s="5" t="str">
        <f t="shared" si="118"/>
        <v>2020Q2</v>
      </c>
      <c r="P485" s="5" t="str">
        <f>IF(AND(Calendar[[#This Row],[TransDate]]&lt;=LastDate,Calendar[[#This Row],[TransDate]]&gt;=DATE(YEAR(LastDate)-5,MONTH(LastDate),DAY(LastDate))),Calendar[[#This Row],[CalendarYearMonth]],"")</f>
        <v>2020-04</v>
      </c>
    </row>
    <row r="486" spans="1:16" ht="15" x14ac:dyDescent="0.25">
      <c r="A486" s="5" t="str">
        <f t="shared" si="115"/>
        <v>20200429</v>
      </c>
      <c r="B486" s="7">
        <f t="shared" si="119"/>
        <v>43950</v>
      </c>
      <c r="C486" s="5">
        <f t="shared" si="105"/>
        <v>4</v>
      </c>
      <c r="D486" s="5" t="str">
        <f t="shared" si="106"/>
        <v>Wednesday</v>
      </c>
      <c r="E486" s="5">
        <f t="shared" si="107"/>
        <v>29</v>
      </c>
      <c r="F486" s="8">
        <f t="shared" si="108"/>
        <v>120</v>
      </c>
      <c r="G486" s="5" t="str">
        <f t="shared" si="116"/>
        <v>Weekday</v>
      </c>
      <c r="H486" s="5">
        <f t="shared" si="109"/>
        <v>18</v>
      </c>
      <c r="I486" s="5" t="str">
        <f t="shared" si="110"/>
        <v>April</v>
      </c>
      <c r="J486" s="5">
        <f t="shared" si="111"/>
        <v>4</v>
      </c>
      <c r="K486" s="7" t="str">
        <f t="shared" si="112"/>
        <v>N</v>
      </c>
      <c r="L486" s="5">
        <f t="shared" si="117"/>
        <v>2</v>
      </c>
      <c r="M486" s="5">
        <f t="shared" si="113"/>
        <v>2020</v>
      </c>
      <c r="N486" s="5" t="str">
        <f t="shared" si="114"/>
        <v>2020-04</v>
      </c>
      <c r="O486" s="5" t="str">
        <f t="shared" si="118"/>
        <v>2020Q2</v>
      </c>
      <c r="P486" s="5" t="str">
        <f>IF(AND(Calendar[[#This Row],[TransDate]]&lt;=LastDate,Calendar[[#This Row],[TransDate]]&gt;=DATE(YEAR(LastDate)-5,MONTH(LastDate),DAY(LastDate))),Calendar[[#This Row],[CalendarYearMonth]],"")</f>
        <v>2020-04</v>
      </c>
    </row>
    <row r="487" spans="1:16" ht="15" x14ac:dyDescent="0.25">
      <c r="A487" s="5" t="str">
        <f t="shared" si="115"/>
        <v>20200430</v>
      </c>
      <c r="B487" s="7">
        <f t="shared" si="119"/>
        <v>43951</v>
      </c>
      <c r="C487" s="5">
        <f t="shared" si="105"/>
        <v>5</v>
      </c>
      <c r="D487" s="5" t="str">
        <f t="shared" si="106"/>
        <v>Thursday</v>
      </c>
      <c r="E487" s="5">
        <f t="shared" si="107"/>
        <v>30</v>
      </c>
      <c r="F487" s="8">
        <f t="shared" si="108"/>
        <v>121</v>
      </c>
      <c r="G487" s="5" t="str">
        <f t="shared" si="116"/>
        <v>Weekday</v>
      </c>
      <c r="H487" s="5">
        <f t="shared" si="109"/>
        <v>18</v>
      </c>
      <c r="I487" s="5" t="str">
        <f t="shared" si="110"/>
        <v>April</v>
      </c>
      <c r="J487" s="5">
        <f t="shared" si="111"/>
        <v>4</v>
      </c>
      <c r="K487" s="7" t="str">
        <f t="shared" si="112"/>
        <v>Y</v>
      </c>
      <c r="L487" s="5">
        <f t="shared" si="117"/>
        <v>2</v>
      </c>
      <c r="M487" s="5">
        <f t="shared" si="113"/>
        <v>2020</v>
      </c>
      <c r="N487" s="5" t="str">
        <f t="shared" si="114"/>
        <v>2020-04</v>
      </c>
      <c r="O487" s="5" t="str">
        <f t="shared" si="118"/>
        <v>2020Q2</v>
      </c>
      <c r="P487" s="5" t="str">
        <f>IF(AND(Calendar[[#This Row],[TransDate]]&lt;=LastDate,Calendar[[#This Row],[TransDate]]&gt;=DATE(YEAR(LastDate)-5,MONTH(LastDate),DAY(LastDate))),Calendar[[#This Row],[CalendarYearMonth]],"")</f>
        <v>2020-04</v>
      </c>
    </row>
    <row r="488" spans="1:16" ht="15" x14ac:dyDescent="0.25">
      <c r="A488" s="5" t="str">
        <f t="shared" si="115"/>
        <v>20200501</v>
      </c>
      <c r="B488" s="7">
        <f t="shared" si="119"/>
        <v>43952</v>
      </c>
      <c r="C488" s="5">
        <f t="shared" si="105"/>
        <v>6</v>
      </c>
      <c r="D488" s="5" t="str">
        <f t="shared" si="106"/>
        <v>Friday</v>
      </c>
      <c r="E488" s="5">
        <f t="shared" si="107"/>
        <v>1</v>
      </c>
      <c r="F488" s="8">
        <f t="shared" si="108"/>
        <v>122</v>
      </c>
      <c r="G488" s="5" t="str">
        <f t="shared" si="116"/>
        <v>Weekend</v>
      </c>
      <c r="H488" s="5">
        <f t="shared" si="109"/>
        <v>18</v>
      </c>
      <c r="I488" s="5" t="str">
        <f t="shared" si="110"/>
        <v>May</v>
      </c>
      <c r="J488" s="5">
        <f t="shared" si="111"/>
        <v>5</v>
      </c>
      <c r="K488" s="7" t="str">
        <f t="shared" si="112"/>
        <v>N</v>
      </c>
      <c r="L488" s="5">
        <f t="shared" si="117"/>
        <v>2</v>
      </c>
      <c r="M488" s="5">
        <f t="shared" si="113"/>
        <v>2020</v>
      </c>
      <c r="N488" s="5" t="str">
        <f t="shared" si="114"/>
        <v>2020-05</v>
      </c>
      <c r="O488" s="5" t="str">
        <f t="shared" si="118"/>
        <v>2020Q2</v>
      </c>
      <c r="P488" s="5" t="str">
        <f>IF(AND(Calendar[[#This Row],[TransDate]]&lt;=LastDate,Calendar[[#This Row],[TransDate]]&gt;=DATE(YEAR(LastDate)-5,MONTH(LastDate),DAY(LastDate))),Calendar[[#This Row],[CalendarYearMonth]],"")</f>
        <v>2020-05</v>
      </c>
    </row>
    <row r="489" spans="1:16" ht="15" x14ac:dyDescent="0.25">
      <c r="A489" s="5" t="str">
        <f t="shared" si="115"/>
        <v>20200502</v>
      </c>
      <c r="B489" s="7">
        <f t="shared" si="119"/>
        <v>43953</v>
      </c>
      <c r="C489" s="5">
        <f t="shared" si="105"/>
        <v>7</v>
      </c>
      <c r="D489" s="5" t="str">
        <f t="shared" si="106"/>
        <v>Saturday</v>
      </c>
      <c r="E489" s="5">
        <f t="shared" si="107"/>
        <v>2</v>
      </c>
      <c r="F489" s="8">
        <f t="shared" si="108"/>
        <v>123</v>
      </c>
      <c r="G489" s="5" t="str">
        <f t="shared" si="116"/>
        <v>Weekend</v>
      </c>
      <c r="H489" s="5">
        <f t="shared" si="109"/>
        <v>18</v>
      </c>
      <c r="I489" s="5" t="str">
        <f t="shared" si="110"/>
        <v>May</v>
      </c>
      <c r="J489" s="5">
        <f t="shared" si="111"/>
        <v>5</v>
      </c>
      <c r="K489" s="7" t="str">
        <f t="shared" si="112"/>
        <v>N</v>
      </c>
      <c r="L489" s="5">
        <f t="shared" si="117"/>
        <v>2</v>
      </c>
      <c r="M489" s="5">
        <f t="shared" si="113"/>
        <v>2020</v>
      </c>
      <c r="N489" s="5" t="str">
        <f t="shared" si="114"/>
        <v>2020-05</v>
      </c>
      <c r="O489" s="5" t="str">
        <f t="shared" si="118"/>
        <v>2020Q2</v>
      </c>
      <c r="P489" s="5" t="str">
        <f>IF(AND(Calendar[[#This Row],[TransDate]]&lt;=LastDate,Calendar[[#This Row],[TransDate]]&gt;=DATE(YEAR(LastDate)-5,MONTH(LastDate),DAY(LastDate))),Calendar[[#This Row],[CalendarYearMonth]],"")</f>
        <v>2020-05</v>
      </c>
    </row>
    <row r="490" spans="1:16" ht="15" x14ac:dyDescent="0.25">
      <c r="A490" s="5" t="str">
        <f t="shared" si="115"/>
        <v>20200503</v>
      </c>
      <c r="B490" s="7">
        <f t="shared" si="119"/>
        <v>43954</v>
      </c>
      <c r="C490" s="5">
        <f t="shared" si="105"/>
        <v>1</v>
      </c>
      <c r="D490" s="5" t="str">
        <f t="shared" si="106"/>
        <v>Sunday</v>
      </c>
      <c r="E490" s="5">
        <f t="shared" si="107"/>
        <v>3</v>
      </c>
      <c r="F490" s="8">
        <f t="shared" si="108"/>
        <v>124</v>
      </c>
      <c r="G490" s="5" t="str">
        <f t="shared" si="116"/>
        <v>Weekday</v>
      </c>
      <c r="H490" s="5">
        <f t="shared" si="109"/>
        <v>19</v>
      </c>
      <c r="I490" s="5" t="str">
        <f t="shared" si="110"/>
        <v>May</v>
      </c>
      <c r="J490" s="5">
        <f t="shared" si="111"/>
        <v>5</v>
      </c>
      <c r="K490" s="7" t="str">
        <f t="shared" si="112"/>
        <v>N</v>
      </c>
      <c r="L490" s="5">
        <f t="shared" si="117"/>
        <v>2</v>
      </c>
      <c r="M490" s="5">
        <f t="shared" si="113"/>
        <v>2020</v>
      </c>
      <c r="N490" s="5" t="str">
        <f t="shared" si="114"/>
        <v>2020-05</v>
      </c>
      <c r="O490" s="5" t="str">
        <f t="shared" si="118"/>
        <v>2020Q2</v>
      </c>
      <c r="P490" s="5" t="str">
        <f>IF(AND(Calendar[[#This Row],[TransDate]]&lt;=LastDate,Calendar[[#This Row],[TransDate]]&gt;=DATE(YEAR(LastDate)-5,MONTH(LastDate),DAY(LastDate))),Calendar[[#This Row],[CalendarYearMonth]],"")</f>
        <v>2020-05</v>
      </c>
    </row>
    <row r="491" spans="1:16" ht="15" x14ac:dyDescent="0.25">
      <c r="A491" s="5" t="str">
        <f t="shared" si="115"/>
        <v>20200504</v>
      </c>
      <c r="B491" s="7">
        <f t="shared" si="119"/>
        <v>43955</v>
      </c>
      <c r="C491" s="5">
        <f t="shared" si="105"/>
        <v>2</v>
      </c>
      <c r="D491" s="5" t="str">
        <f t="shared" si="106"/>
        <v>Monday</v>
      </c>
      <c r="E491" s="5">
        <f t="shared" si="107"/>
        <v>4</v>
      </c>
      <c r="F491" s="8">
        <f t="shared" si="108"/>
        <v>125</v>
      </c>
      <c r="G491" s="5" t="str">
        <f t="shared" si="116"/>
        <v>Weekday</v>
      </c>
      <c r="H491" s="5">
        <f t="shared" si="109"/>
        <v>19</v>
      </c>
      <c r="I491" s="5" t="str">
        <f t="shared" si="110"/>
        <v>May</v>
      </c>
      <c r="J491" s="5">
        <f t="shared" si="111"/>
        <v>5</v>
      </c>
      <c r="K491" s="7" t="str">
        <f t="shared" si="112"/>
        <v>N</v>
      </c>
      <c r="L491" s="5">
        <f t="shared" si="117"/>
        <v>2</v>
      </c>
      <c r="M491" s="5">
        <f t="shared" si="113"/>
        <v>2020</v>
      </c>
      <c r="N491" s="5" t="str">
        <f t="shared" si="114"/>
        <v>2020-05</v>
      </c>
      <c r="O491" s="5" t="str">
        <f t="shared" si="118"/>
        <v>2020Q2</v>
      </c>
      <c r="P491" s="5" t="str">
        <f>IF(AND(Calendar[[#This Row],[TransDate]]&lt;=LastDate,Calendar[[#This Row],[TransDate]]&gt;=DATE(YEAR(LastDate)-5,MONTH(LastDate),DAY(LastDate))),Calendar[[#This Row],[CalendarYearMonth]],"")</f>
        <v>2020-05</v>
      </c>
    </row>
    <row r="492" spans="1:16" ht="15" x14ac:dyDescent="0.25">
      <c r="A492" s="5" t="str">
        <f t="shared" si="115"/>
        <v>20200505</v>
      </c>
      <c r="B492" s="7">
        <f t="shared" si="119"/>
        <v>43956</v>
      </c>
      <c r="C492" s="5">
        <f t="shared" si="105"/>
        <v>3</v>
      </c>
      <c r="D492" s="5" t="str">
        <f t="shared" si="106"/>
        <v>Tuesday</v>
      </c>
      <c r="E492" s="5">
        <f t="shared" si="107"/>
        <v>5</v>
      </c>
      <c r="F492" s="8">
        <f t="shared" si="108"/>
        <v>126</v>
      </c>
      <c r="G492" s="5" t="str">
        <f t="shared" si="116"/>
        <v>Weekday</v>
      </c>
      <c r="H492" s="5">
        <f t="shared" si="109"/>
        <v>19</v>
      </c>
      <c r="I492" s="5" t="str">
        <f t="shared" si="110"/>
        <v>May</v>
      </c>
      <c r="J492" s="5">
        <f t="shared" si="111"/>
        <v>5</v>
      </c>
      <c r="K492" s="7" t="str">
        <f t="shared" si="112"/>
        <v>N</v>
      </c>
      <c r="L492" s="5">
        <f t="shared" si="117"/>
        <v>2</v>
      </c>
      <c r="M492" s="5">
        <f t="shared" si="113"/>
        <v>2020</v>
      </c>
      <c r="N492" s="5" t="str">
        <f t="shared" si="114"/>
        <v>2020-05</v>
      </c>
      <c r="O492" s="5" t="str">
        <f t="shared" si="118"/>
        <v>2020Q2</v>
      </c>
      <c r="P492" s="5" t="str">
        <f>IF(AND(Calendar[[#This Row],[TransDate]]&lt;=LastDate,Calendar[[#This Row],[TransDate]]&gt;=DATE(YEAR(LastDate)-5,MONTH(LastDate),DAY(LastDate))),Calendar[[#This Row],[CalendarYearMonth]],"")</f>
        <v>2020-05</v>
      </c>
    </row>
    <row r="493" spans="1:16" ht="15" x14ac:dyDescent="0.25">
      <c r="A493" s="5" t="str">
        <f t="shared" si="115"/>
        <v>20200506</v>
      </c>
      <c r="B493" s="7">
        <f t="shared" si="119"/>
        <v>43957</v>
      </c>
      <c r="C493" s="5">
        <f t="shared" si="105"/>
        <v>4</v>
      </c>
      <c r="D493" s="5" t="str">
        <f t="shared" si="106"/>
        <v>Wednesday</v>
      </c>
      <c r="E493" s="5">
        <f t="shared" si="107"/>
        <v>6</v>
      </c>
      <c r="F493" s="8">
        <f t="shared" si="108"/>
        <v>127</v>
      </c>
      <c r="G493" s="5" t="str">
        <f t="shared" si="116"/>
        <v>Weekday</v>
      </c>
      <c r="H493" s="5">
        <f t="shared" si="109"/>
        <v>19</v>
      </c>
      <c r="I493" s="5" t="str">
        <f t="shared" si="110"/>
        <v>May</v>
      </c>
      <c r="J493" s="5">
        <f t="shared" si="111"/>
        <v>5</v>
      </c>
      <c r="K493" s="7" t="str">
        <f t="shared" si="112"/>
        <v>N</v>
      </c>
      <c r="L493" s="5">
        <f t="shared" si="117"/>
        <v>2</v>
      </c>
      <c r="M493" s="5">
        <f t="shared" si="113"/>
        <v>2020</v>
      </c>
      <c r="N493" s="5" t="str">
        <f t="shared" si="114"/>
        <v>2020-05</v>
      </c>
      <c r="O493" s="5" t="str">
        <f t="shared" si="118"/>
        <v>2020Q2</v>
      </c>
      <c r="P493" s="5" t="str">
        <f>IF(AND(Calendar[[#This Row],[TransDate]]&lt;=LastDate,Calendar[[#This Row],[TransDate]]&gt;=DATE(YEAR(LastDate)-5,MONTH(LastDate),DAY(LastDate))),Calendar[[#This Row],[CalendarYearMonth]],"")</f>
        <v>2020-05</v>
      </c>
    </row>
    <row r="494" spans="1:16" ht="15" x14ac:dyDescent="0.25">
      <c r="A494" s="5" t="str">
        <f t="shared" si="115"/>
        <v>20200507</v>
      </c>
      <c r="B494" s="7">
        <f t="shared" si="119"/>
        <v>43958</v>
      </c>
      <c r="C494" s="5">
        <f t="shared" si="105"/>
        <v>5</v>
      </c>
      <c r="D494" s="5" t="str">
        <f t="shared" si="106"/>
        <v>Thursday</v>
      </c>
      <c r="E494" s="5">
        <f t="shared" si="107"/>
        <v>7</v>
      </c>
      <c r="F494" s="8">
        <f t="shared" si="108"/>
        <v>128</v>
      </c>
      <c r="G494" s="5" t="str">
        <f t="shared" si="116"/>
        <v>Weekday</v>
      </c>
      <c r="H494" s="5">
        <f t="shared" si="109"/>
        <v>19</v>
      </c>
      <c r="I494" s="5" t="str">
        <f t="shared" si="110"/>
        <v>May</v>
      </c>
      <c r="J494" s="5">
        <f t="shared" si="111"/>
        <v>5</v>
      </c>
      <c r="K494" s="7" t="str">
        <f t="shared" si="112"/>
        <v>N</v>
      </c>
      <c r="L494" s="5">
        <f t="shared" si="117"/>
        <v>2</v>
      </c>
      <c r="M494" s="5">
        <f t="shared" si="113"/>
        <v>2020</v>
      </c>
      <c r="N494" s="5" t="str">
        <f t="shared" si="114"/>
        <v>2020-05</v>
      </c>
      <c r="O494" s="5" t="str">
        <f t="shared" si="118"/>
        <v>2020Q2</v>
      </c>
      <c r="P494" s="5" t="str">
        <f>IF(AND(Calendar[[#This Row],[TransDate]]&lt;=LastDate,Calendar[[#This Row],[TransDate]]&gt;=DATE(YEAR(LastDate)-5,MONTH(LastDate),DAY(LastDate))),Calendar[[#This Row],[CalendarYearMonth]],"")</f>
        <v>2020-05</v>
      </c>
    </row>
    <row r="495" spans="1:16" ht="15" x14ac:dyDescent="0.25">
      <c r="A495" s="5" t="str">
        <f t="shared" si="115"/>
        <v>20200508</v>
      </c>
      <c r="B495" s="7">
        <f t="shared" si="119"/>
        <v>43959</v>
      </c>
      <c r="C495" s="5">
        <f t="shared" si="105"/>
        <v>6</v>
      </c>
      <c r="D495" s="5" t="str">
        <f t="shared" si="106"/>
        <v>Friday</v>
      </c>
      <c r="E495" s="5">
        <f t="shared" si="107"/>
        <v>8</v>
      </c>
      <c r="F495" s="8">
        <f t="shared" si="108"/>
        <v>129</v>
      </c>
      <c r="G495" s="5" t="str">
        <f t="shared" si="116"/>
        <v>Weekend</v>
      </c>
      <c r="H495" s="5">
        <f t="shared" si="109"/>
        <v>19</v>
      </c>
      <c r="I495" s="5" t="str">
        <f t="shared" si="110"/>
        <v>May</v>
      </c>
      <c r="J495" s="5">
        <f t="shared" si="111"/>
        <v>5</v>
      </c>
      <c r="K495" s="7" t="str">
        <f t="shared" si="112"/>
        <v>N</v>
      </c>
      <c r="L495" s="5">
        <f t="shared" si="117"/>
        <v>2</v>
      </c>
      <c r="M495" s="5">
        <f t="shared" si="113"/>
        <v>2020</v>
      </c>
      <c r="N495" s="5" t="str">
        <f t="shared" si="114"/>
        <v>2020-05</v>
      </c>
      <c r="O495" s="5" t="str">
        <f t="shared" si="118"/>
        <v>2020Q2</v>
      </c>
      <c r="P495" s="5" t="str">
        <f>IF(AND(Calendar[[#This Row],[TransDate]]&lt;=LastDate,Calendar[[#This Row],[TransDate]]&gt;=DATE(YEAR(LastDate)-5,MONTH(LastDate),DAY(LastDate))),Calendar[[#This Row],[CalendarYearMonth]],"")</f>
        <v>2020-05</v>
      </c>
    </row>
    <row r="496" spans="1:16" ht="15" x14ac:dyDescent="0.25">
      <c r="A496" s="5" t="str">
        <f t="shared" si="115"/>
        <v>20200509</v>
      </c>
      <c r="B496" s="7">
        <f t="shared" si="119"/>
        <v>43960</v>
      </c>
      <c r="C496" s="5">
        <f t="shared" si="105"/>
        <v>7</v>
      </c>
      <c r="D496" s="5" t="str">
        <f t="shared" si="106"/>
        <v>Saturday</v>
      </c>
      <c r="E496" s="5">
        <f t="shared" si="107"/>
        <v>9</v>
      </c>
      <c r="F496" s="8">
        <f t="shared" si="108"/>
        <v>130</v>
      </c>
      <c r="G496" s="5" t="str">
        <f t="shared" si="116"/>
        <v>Weekend</v>
      </c>
      <c r="H496" s="5">
        <f t="shared" si="109"/>
        <v>19</v>
      </c>
      <c r="I496" s="5" t="str">
        <f t="shared" si="110"/>
        <v>May</v>
      </c>
      <c r="J496" s="5">
        <f t="shared" si="111"/>
        <v>5</v>
      </c>
      <c r="K496" s="7" t="str">
        <f t="shared" si="112"/>
        <v>N</v>
      </c>
      <c r="L496" s="5">
        <f t="shared" si="117"/>
        <v>2</v>
      </c>
      <c r="M496" s="5">
        <f t="shared" si="113"/>
        <v>2020</v>
      </c>
      <c r="N496" s="5" t="str">
        <f t="shared" si="114"/>
        <v>2020-05</v>
      </c>
      <c r="O496" s="5" t="str">
        <f t="shared" si="118"/>
        <v>2020Q2</v>
      </c>
      <c r="P496" s="5" t="str">
        <f>IF(AND(Calendar[[#This Row],[TransDate]]&lt;=LastDate,Calendar[[#This Row],[TransDate]]&gt;=DATE(YEAR(LastDate)-5,MONTH(LastDate),DAY(LastDate))),Calendar[[#This Row],[CalendarYearMonth]],"")</f>
        <v>2020-05</v>
      </c>
    </row>
    <row r="497" spans="1:16" ht="15" x14ac:dyDescent="0.25">
      <c r="A497" s="5" t="str">
        <f t="shared" si="115"/>
        <v>20200510</v>
      </c>
      <c r="B497" s="7">
        <f t="shared" si="119"/>
        <v>43961</v>
      </c>
      <c r="C497" s="5">
        <f t="shared" si="105"/>
        <v>1</v>
      </c>
      <c r="D497" s="5" t="str">
        <f t="shared" si="106"/>
        <v>Sunday</v>
      </c>
      <c r="E497" s="5">
        <f t="shared" si="107"/>
        <v>10</v>
      </c>
      <c r="F497" s="8">
        <f t="shared" si="108"/>
        <v>131</v>
      </c>
      <c r="G497" s="5" t="str">
        <f t="shared" si="116"/>
        <v>Weekday</v>
      </c>
      <c r="H497" s="5">
        <f t="shared" si="109"/>
        <v>20</v>
      </c>
      <c r="I497" s="5" t="str">
        <f t="shared" si="110"/>
        <v>May</v>
      </c>
      <c r="J497" s="5">
        <f t="shared" si="111"/>
        <v>5</v>
      </c>
      <c r="K497" s="7" t="str">
        <f t="shared" si="112"/>
        <v>N</v>
      </c>
      <c r="L497" s="5">
        <f t="shared" si="117"/>
        <v>2</v>
      </c>
      <c r="M497" s="5">
        <f t="shared" si="113"/>
        <v>2020</v>
      </c>
      <c r="N497" s="5" t="str">
        <f t="shared" si="114"/>
        <v>2020-05</v>
      </c>
      <c r="O497" s="5" t="str">
        <f t="shared" si="118"/>
        <v>2020Q2</v>
      </c>
      <c r="P497" s="5" t="str">
        <f>IF(AND(Calendar[[#This Row],[TransDate]]&lt;=LastDate,Calendar[[#This Row],[TransDate]]&gt;=DATE(YEAR(LastDate)-5,MONTH(LastDate),DAY(LastDate))),Calendar[[#This Row],[CalendarYearMonth]],"")</f>
        <v>2020-05</v>
      </c>
    </row>
    <row r="498" spans="1:16" ht="15" x14ac:dyDescent="0.25">
      <c r="A498" s="5" t="str">
        <f t="shared" si="115"/>
        <v>20200511</v>
      </c>
      <c r="B498" s="7">
        <f t="shared" si="119"/>
        <v>43962</v>
      </c>
      <c r="C498" s="5">
        <f t="shared" si="105"/>
        <v>2</v>
      </c>
      <c r="D498" s="5" t="str">
        <f t="shared" si="106"/>
        <v>Monday</v>
      </c>
      <c r="E498" s="5">
        <f t="shared" si="107"/>
        <v>11</v>
      </c>
      <c r="F498" s="8">
        <f t="shared" si="108"/>
        <v>132</v>
      </c>
      <c r="G498" s="5" t="str">
        <f t="shared" si="116"/>
        <v>Weekday</v>
      </c>
      <c r="H498" s="5">
        <f t="shared" si="109"/>
        <v>20</v>
      </c>
      <c r="I498" s="5" t="str">
        <f t="shared" si="110"/>
        <v>May</v>
      </c>
      <c r="J498" s="5">
        <f t="shared" si="111"/>
        <v>5</v>
      </c>
      <c r="K498" s="7" t="str">
        <f t="shared" si="112"/>
        <v>N</v>
      </c>
      <c r="L498" s="5">
        <f t="shared" si="117"/>
        <v>2</v>
      </c>
      <c r="M498" s="5">
        <f t="shared" si="113"/>
        <v>2020</v>
      </c>
      <c r="N498" s="5" t="str">
        <f t="shared" si="114"/>
        <v>2020-05</v>
      </c>
      <c r="O498" s="5" t="str">
        <f t="shared" si="118"/>
        <v>2020Q2</v>
      </c>
      <c r="P498" s="5" t="str">
        <f>IF(AND(Calendar[[#This Row],[TransDate]]&lt;=LastDate,Calendar[[#This Row],[TransDate]]&gt;=DATE(YEAR(LastDate)-5,MONTH(LastDate),DAY(LastDate))),Calendar[[#This Row],[CalendarYearMonth]],"")</f>
        <v>2020-05</v>
      </c>
    </row>
    <row r="499" spans="1:16" ht="15" x14ac:dyDescent="0.25">
      <c r="A499" s="5" t="str">
        <f t="shared" si="115"/>
        <v>20200512</v>
      </c>
      <c r="B499" s="7">
        <f t="shared" si="119"/>
        <v>43963</v>
      </c>
      <c r="C499" s="5">
        <f t="shared" si="105"/>
        <v>3</v>
      </c>
      <c r="D499" s="5" t="str">
        <f t="shared" si="106"/>
        <v>Tuesday</v>
      </c>
      <c r="E499" s="5">
        <f t="shared" si="107"/>
        <v>12</v>
      </c>
      <c r="F499" s="8">
        <f t="shared" si="108"/>
        <v>133</v>
      </c>
      <c r="G499" s="5" t="str">
        <f t="shared" si="116"/>
        <v>Weekday</v>
      </c>
      <c r="H499" s="5">
        <f t="shared" si="109"/>
        <v>20</v>
      </c>
      <c r="I499" s="5" t="str">
        <f t="shared" si="110"/>
        <v>May</v>
      </c>
      <c r="J499" s="5">
        <f t="shared" si="111"/>
        <v>5</v>
      </c>
      <c r="K499" s="7" t="str">
        <f t="shared" si="112"/>
        <v>N</v>
      </c>
      <c r="L499" s="5">
        <f t="shared" si="117"/>
        <v>2</v>
      </c>
      <c r="M499" s="5">
        <f t="shared" si="113"/>
        <v>2020</v>
      </c>
      <c r="N499" s="5" t="str">
        <f t="shared" si="114"/>
        <v>2020-05</v>
      </c>
      <c r="O499" s="5" t="str">
        <f t="shared" si="118"/>
        <v>2020Q2</v>
      </c>
      <c r="P499" s="5" t="str">
        <f>IF(AND(Calendar[[#This Row],[TransDate]]&lt;=LastDate,Calendar[[#This Row],[TransDate]]&gt;=DATE(YEAR(LastDate)-5,MONTH(LastDate),DAY(LastDate))),Calendar[[#This Row],[CalendarYearMonth]],"")</f>
        <v>2020-05</v>
      </c>
    </row>
    <row r="500" spans="1:16" ht="15" x14ac:dyDescent="0.25">
      <c r="A500" s="5" t="str">
        <f t="shared" si="115"/>
        <v>20200513</v>
      </c>
      <c r="B500" s="7">
        <f t="shared" si="119"/>
        <v>43964</v>
      </c>
      <c r="C500" s="5">
        <f t="shared" si="105"/>
        <v>4</v>
      </c>
      <c r="D500" s="5" t="str">
        <f t="shared" si="106"/>
        <v>Wednesday</v>
      </c>
      <c r="E500" s="5">
        <f t="shared" si="107"/>
        <v>13</v>
      </c>
      <c r="F500" s="8">
        <f t="shared" si="108"/>
        <v>134</v>
      </c>
      <c r="G500" s="5" t="str">
        <f t="shared" si="116"/>
        <v>Weekday</v>
      </c>
      <c r="H500" s="5">
        <f t="shared" si="109"/>
        <v>20</v>
      </c>
      <c r="I500" s="5" t="str">
        <f t="shared" si="110"/>
        <v>May</v>
      </c>
      <c r="J500" s="5">
        <f t="shared" si="111"/>
        <v>5</v>
      </c>
      <c r="K500" s="7" t="str">
        <f t="shared" si="112"/>
        <v>N</v>
      </c>
      <c r="L500" s="5">
        <f t="shared" si="117"/>
        <v>2</v>
      </c>
      <c r="M500" s="5">
        <f t="shared" si="113"/>
        <v>2020</v>
      </c>
      <c r="N500" s="5" t="str">
        <f t="shared" si="114"/>
        <v>2020-05</v>
      </c>
      <c r="O500" s="5" t="str">
        <f t="shared" si="118"/>
        <v>2020Q2</v>
      </c>
      <c r="P500" s="5" t="str">
        <f>IF(AND(Calendar[[#This Row],[TransDate]]&lt;=LastDate,Calendar[[#This Row],[TransDate]]&gt;=DATE(YEAR(LastDate)-5,MONTH(LastDate),DAY(LastDate))),Calendar[[#This Row],[CalendarYearMonth]],"")</f>
        <v>2020-05</v>
      </c>
    </row>
    <row r="501" spans="1:16" ht="15" x14ac:dyDescent="0.25">
      <c r="A501" s="5" t="str">
        <f t="shared" si="115"/>
        <v>20200514</v>
      </c>
      <c r="B501" s="7">
        <f t="shared" si="119"/>
        <v>43965</v>
      </c>
      <c r="C501" s="5">
        <f t="shared" si="105"/>
        <v>5</v>
      </c>
      <c r="D501" s="5" t="str">
        <f t="shared" si="106"/>
        <v>Thursday</v>
      </c>
      <c r="E501" s="5">
        <f t="shared" si="107"/>
        <v>14</v>
      </c>
      <c r="F501" s="8">
        <f t="shared" si="108"/>
        <v>135</v>
      </c>
      <c r="G501" s="5" t="str">
        <f t="shared" si="116"/>
        <v>Weekday</v>
      </c>
      <c r="H501" s="5">
        <f t="shared" si="109"/>
        <v>20</v>
      </c>
      <c r="I501" s="5" t="str">
        <f t="shared" si="110"/>
        <v>May</v>
      </c>
      <c r="J501" s="5">
        <f t="shared" si="111"/>
        <v>5</v>
      </c>
      <c r="K501" s="7" t="str">
        <f t="shared" si="112"/>
        <v>N</v>
      </c>
      <c r="L501" s="5">
        <f t="shared" si="117"/>
        <v>2</v>
      </c>
      <c r="M501" s="5">
        <f t="shared" si="113"/>
        <v>2020</v>
      </c>
      <c r="N501" s="5" t="str">
        <f t="shared" si="114"/>
        <v>2020-05</v>
      </c>
      <c r="O501" s="5" t="str">
        <f t="shared" si="118"/>
        <v>2020Q2</v>
      </c>
      <c r="P501" s="5" t="str">
        <f>IF(AND(Calendar[[#This Row],[TransDate]]&lt;=LastDate,Calendar[[#This Row],[TransDate]]&gt;=DATE(YEAR(LastDate)-5,MONTH(LastDate),DAY(LastDate))),Calendar[[#This Row],[CalendarYearMonth]],"")</f>
        <v>2020-05</v>
      </c>
    </row>
    <row r="502" spans="1:16" ht="15" x14ac:dyDescent="0.25">
      <c r="A502" s="5" t="str">
        <f t="shared" si="115"/>
        <v>20200515</v>
      </c>
      <c r="B502" s="7">
        <f t="shared" si="119"/>
        <v>43966</v>
      </c>
      <c r="C502" s="5">
        <f t="shared" si="105"/>
        <v>6</v>
      </c>
      <c r="D502" s="5" t="str">
        <f t="shared" si="106"/>
        <v>Friday</v>
      </c>
      <c r="E502" s="5">
        <f t="shared" si="107"/>
        <v>15</v>
      </c>
      <c r="F502" s="8">
        <f t="shared" si="108"/>
        <v>136</v>
      </c>
      <c r="G502" s="5" t="str">
        <f t="shared" si="116"/>
        <v>Weekend</v>
      </c>
      <c r="H502" s="5">
        <f t="shared" si="109"/>
        <v>20</v>
      </c>
      <c r="I502" s="5" t="str">
        <f t="shared" si="110"/>
        <v>May</v>
      </c>
      <c r="J502" s="5">
        <f t="shared" si="111"/>
        <v>5</v>
      </c>
      <c r="K502" s="7" t="str">
        <f t="shared" si="112"/>
        <v>N</v>
      </c>
      <c r="L502" s="5">
        <f t="shared" si="117"/>
        <v>2</v>
      </c>
      <c r="M502" s="5">
        <f t="shared" si="113"/>
        <v>2020</v>
      </c>
      <c r="N502" s="5" t="str">
        <f t="shared" si="114"/>
        <v>2020-05</v>
      </c>
      <c r="O502" s="5" t="str">
        <f t="shared" si="118"/>
        <v>2020Q2</v>
      </c>
      <c r="P502" s="5" t="str">
        <f>IF(AND(Calendar[[#This Row],[TransDate]]&lt;=LastDate,Calendar[[#This Row],[TransDate]]&gt;=DATE(YEAR(LastDate)-5,MONTH(LastDate),DAY(LastDate))),Calendar[[#This Row],[CalendarYearMonth]],"")</f>
        <v>2020-05</v>
      </c>
    </row>
    <row r="503" spans="1:16" ht="15" x14ac:dyDescent="0.25">
      <c r="A503" s="5" t="str">
        <f t="shared" si="115"/>
        <v>20200516</v>
      </c>
      <c r="B503" s="7">
        <f t="shared" si="119"/>
        <v>43967</v>
      </c>
      <c r="C503" s="5">
        <f t="shared" si="105"/>
        <v>7</v>
      </c>
      <c r="D503" s="5" t="str">
        <f t="shared" si="106"/>
        <v>Saturday</v>
      </c>
      <c r="E503" s="5">
        <f t="shared" si="107"/>
        <v>16</v>
      </c>
      <c r="F503" s="8">
        <f t="shared" si="108"/>
        <v>137</v>
      </c>
      <c r="G503" s="5" t="str">
        <f t="shared" si="116"/>
        <v>Weekend</v>
      </c>
      <c r="H503" s="5">
        <f t="shared" si="109"/>
        <v>20</v>
      </c>
      <c r="I503" s="5" t="str">
        <f t="shared" si="110"/>
        <v>May</v>
      </c>
      <c r="J503" s="5">
        <f t="shared" si="111"/>
        <v>5</v>
      </c>
      <c r="K503" s="7" t="str">
        <f t="shared" si="112"/>
        <v>N</v>
      </c>
      <c r="L503" s="5">
        <f t="shared" si="117"/>
        <v>2</v>
      </c>
      <c r="M503" s="5">
        <f t="shared" si="113"/>
        <v>2020</v>
      </c>
      <c r="N503" s="5" t="str">
        <f t="shared" si="114"/>
        <v>2020-05</v>
      </c>
      <c r="O503" s="5" t="str">
        <f t="shared" si="118"/>
        <v>2020Q2</v>
      </c>
      <c r="P503" s="5" t="str">
        <f>IF(AND(Calendar[[#This Row],[TransDate]]&lt;=LastDate,Calendar[[#This Row],[TransDate]]&gt;=DATE(YEAR(LastDate)-5,MONTH(LastDate),DAY(LastDate))),Calendar[[#This Row],[CalendarYearMonth]],"")</f>
        <v>2020-05</v>
      </c>
    </row>
    <row r="504" spans="1:16" ht="15" x14ac:dyDescent="0.25">
      <c r="A504" s="5" t="str">
        <f t="shared" si="115"/>
        <v>20200517</v>
      </c>
      <c r="B504" s="7">
        <f t="shared" si="119"/>
        <v>43968</v>
      </c>
      <c r="C504" s="5">
        <f t="shared" si="105"/>
        <v>1</v>
      </c>
      <c r="D504" s="5" t="str">
        <f t="shared" si="106"/>
        <v>Sunday</v>
      </c>
      <c r="E504" s="5">
        <f t="shared" si="107"/>
        <v>17</v>
      </c>
      <c r="F504" s="8">
        <f t="shared" si="108"/>
        <v>138</v>
      </c>
      <c r="G504" s="5" t="str">
        <f t="shared" si="116"/>
        <v>Weekday</v>
      </c>
      <c r="H504" s="5">
        <f t="shared" si="109"/>
        <v>21</v>
      </c>
      <c r="I504" s="5" t="str">
        <f t="shared" si="110"/>
        <v>May</v>
      </c>
      <c r="J504" s="5">
        <f t="shared" si="111"/>
        <v>5</v>
      </c>
      <c r="K504" s="7" t="str">
        <f t="shared" si="112"/>
        <v>N</v>
      </c>
      <c r="L504" s="5">
        <f t="shared" si="117"/>
        <v>2</v>
      </c>
      <c r="M504" s="5">
        <f t="shared" si="113"/>
        <v>2020</v>
      </c>
      <c r="N504" s="5" t="str">
        <f t="shared" si="114"/>
        <v>2020-05</v>
      </c>
      <c r="O504" s="5" t="str">
        <f t="shared" si="118"/>
        <v>2020Q2</v>
      </c>
      <c r="P504" s="5" t="str">
        <f>IF(AND(Calendar[[#This Row],[TransDate]]&lt;=LastDate,Calendar[[#This Row],[TransDate]]&gt;=DATE(YEAR(LastDate)-5,MONTH(LastDate),DAY(LastDate))),Calendar[[#This Row],[CalendarYearMonth]],"")</f>
        <v>2020-05</v>
      </c>
    </row>
    <row r="505" spans="1:16" ht="15" x14ac:dyDescent="0.25">
      <c r="A505" s="5" t="str">
        <f t="shared" si="115"/>
        <v>20200518</v>
      </c>
      <c r="B505" s="7">
        <f t="shared" si="119"/>
        <v>43969</v>
      </c>
      <c r="C505" s="5">
        <f t="shared" si="105"/>
        <v>2</v>
      </c>
      <c r="D505" s="5" t="str">
        <f t="shared" si="106"/>
        <v>Monday</v>
      </c>
      <c r="E505" s="5">
        <f t="shared" si="107"/>
        <v>18</v>
      </c>
      <c r="F505" s="8">
        <f t="shared" si="108"/>
        <v>139</v>
      </c>
      <c r="G505" s="5" t="str">
        <f t="shared" si="116"/>
        <v>Weekday</v>
      </c>
      <c r="H505" s="5">
        <f t="shared" si="109"/>
        <v>21</v>
      </c>
      <c r="I505" s="5" t="str">
        <f t="shared" si="110"/>
        <v>May</v>
      </c>
      <c r="J505" s="5">
        <f t="shared" si="111"/>
        <v>5</v>
      </c>
      <c r="K505" s="7" t="str">
        <f t="shared" si="112"/>
        <v>N</v>
      </c>
      <c r="L505" s="5">
        <f t="shared" si="117"/>
        <v>2</v>
      </c>
      <c r="M505" s="5">
        <f t="shared" si="113"/>
        <v>2020</v>
      </c>
      <c r="N505" s="5" t="str">
        <f t="shared" si="114"/>
        <v>2020-05</v>
      </c>
      <c r="O505" s="5" t="str">
        <f t="shared" si="118"/>
        <v>2020Q2</v>
      </c>
      <c r="P505" s="5" t="str">
        <f>IF(AND(Calendar[[#This Row],[TransDate]]&lt;=LastDate,Calendar[[#This Row],[TransDate]]&gt;=DATE(YEAR(LastDate)-5,MONTH(LastDate),DAY(LastDate))),Calendar[[#This Row],[CalendarYearMonth]],"")</f>
        <v>2020-05</v>
      </c>
    </row>
    <row r="506" spans="1:16" ht="15" x14ac:dyDescent="0.25">
      <c r="A506" s="5" t="str">
        <f t="shared" si="115"/>
        <v>20200519</v>
      </c>
      <c r="B506" s="7">
        <f t="shared" si="119"/>
        <v>43970</v>
      </c>
      <c r="C506" s="5">
        <f t="shared" si="105"/>
        <v>3</v>
      </c>
      <c r="D506" s="5" t="str">
        <f t="shared" si="106"/>
        <v>Tuesday</v>
      </c>
      <c r="E506" s="5">
        <f t="shared" si="107"/>
        <v>19</v>
      </c>
      <c r="F506" s="8">
        <f t="shared" si="108"/>
        <v>140</v>
      </c>
      <c r="G506" s="5" t="str">
        <f t="shared" si="116"/>
        <v>Weekday</v>
      </c>
      <c r="H506" s="5">
        <f t="shared" si="109"/>
        <v>21</v>
      </c>
      <c r="I506" s="5" t="str">
        <f t="shared" si="110"/>
        <v>May</v>
      </c>
      <c r="J506" s="5">
        <f t="shared" si="111"/>
        <v>5</v>
      </c>
      <c r="K506" s="7" t="str">
        <f t="shared" si="112"/>
        <v>N</v>
      </c>
      <c r="L506" s="5">
        <f t="shared" si="117"/>
        <v>2</v>
      </c>
      <c r="M506" s="5">
        <f t="shared" si="113"/>
        <v>2020</v>
      </c>
      <c r="N506" s="5" t="str">
        <f t="shared" si="114"/>
        <v>2020-05</v>
      </c>
      <c r="O506" s="5" t="str">
        <f t="shared" si="118"/>
        <v>2020Q2</v>
      </c>
      <c r="P506" s="5" t="str">
        <f>IF(AND(Calendar[[#This Row],[TransDate]]&lt;=LastDate,Calendar[[#This Row],[TransDate]]&gt;=DATE(YEAR(LastDate)-5,MONTH(LastDate),DAY(LastDate))),Calendar[[#This Row],[CalendarYearMonth]],"")</f>
        <v>2020-05</v>
      </c>
    </row>
    <row r="507" spans="1:16" ht="15" x14ac:dyDescent="0.25">
      <c r="A507" s="5" t="str">
        <f t="shared" si="115"/>
        <v>20200520</v>
      </c>
      <c r="B507" s="7">
        <f t="shared" si="119"/>
        <v>43971</v>
      </c>
      <c r="C507" s="5">
        <f t="shared" si="105"/>
        <v>4</v>
      </c>
      <c r="D507" s="5" t="str">
        <f t="shared" si="106"/>
        <v>Wednesday</v>
      </c>
      <c r="E507" s="5">
        <f t="shared" si="107"/>
        <v>20</v>
      </c>
      <c r="F507" s="8">
        <f t="shared" si="108"/>
        <v>141</v>
      </c>
      <c r="G507" s="5" t="str">
        <f t="shared" si="116"/>
        <v>Weekday</v>
      </c>
      <c r="H507" s="5">
        <f t="shared" si="109"/>
        <v>21</v>
      </c>
      <c r="I507" s="5" t="str">
        <f t="shared" si="110"/>
        <v>May</v>
      </c>
      <c r="J507" s="5">
        <f t="shared" si="111"/>
        <v>5</v>
      </c>
      <c r="K507" s="7" t="str">
        <f t="shared" si="112"/>
        <v>N</v>
      </c>
      <c r="L507" s="5">
        <f t="shared" si="117"/>
        <v>2</v>
      </c>
      <c r="M507" s="5">
        <f t="shared" si="113"/>
        <v>2020</v>
      </c>
      <c r="N507" s="5" t="str">
        <f t="shared" si="114"/>
        <v>2020-05</v>
      </c>
      <c r="O507" s="5" t="str">
        <f t="shared" si="118"/>
        <v>2020Q2</v>
      </c>
      <c r="P507" s="5" t="str">
        <f>IF(AND(Calendar[[#This Row],[TransDate]]&lt;=LastDate,Calendar[[#This Row],[TransDate]]&gt;=DATE(YEAR(LastDate)-5,MONTH(LastDate),DAY(LastDate))),Calendar[[#This Row],[CalendarYearMonth]],"")</f>
        <v>2020-05</v>
      </c>
    </row>
    <row r="508" spans="1:16" ht="15" x14ac:dyDescent="0.25">
      <c r="A508" s="5" t="str">
        <f t="shared" si="115"/>
        <v>20200521</v>
      </c>
      <c r="B508" s="7">
        <f t="shared" si="119"/>
        <v>43972</v>
      </c>
      <c r="C508" s="5">
        <f t="shared" si="105"/>
        <v>5</v>
      </c>
      <c r="D508" s="5" t="str">
        <f t="shared" si="106"/>
        <v>Thursday</v>
      </c>
      <c r="E508" s="5">
        <f t="shared" si="107"/>
        <v>21</v>
      </c>
      <c r="F508" s="8">
        <f t="shared" si="108"/>
        <v>142</v>
      </c>
      <c r="G508" s="5" t="str">
        <f t="shared" si="116"/>
        <v>Weekday</v>
      </c>
      <c r="H508" s="5">
        <f t="shared" si="109"/>
        <v>21</v>
      </c>
      <c r="I508" s="5" t="str">
        <f t="shared" si="110"/>
        <v>May</v>
      </c>
      <c r="J508" s="5">
        <f t="shared" si="111"/>
        <v>5</v>
      </c>
      <c r="K508" s="7" t="str">
        <f t="shared" si="112"/>
        <v>N</v>
      </c>
      <c r="L508" s="5">
        <f t="shared" si="117"/>
        <v>2</v>
      </c>
      <c r="M508" s="5">
        <f t="shared" si="113"/>
        <v>2020</v>
      </c>
      <c r="N508" s="5" t="str">
        <f t="shared" si="114"/>
        <v>2020-05</v>
      </c>
      <c r="O508" s="5" t="str">
        <f t="shared" si="118"/>
        <v>2020Q2</v>
      </c>
      <c r="P508" s="5" t="str">
        <f>IF(AND(Calendar[[#This Row],[TransDate]]&lt;=LastDate,Calendar[[#This Row],[TransDate]]&gt;=DATE(YEAR(LastDate)-5,MONTH(LastDate),DAY(LastDate))),Calendar[[#This Row],[CalendarYearMonth]],"")</f>
        <v>2020-05</v>
      </c>
    </row>
    <row r="509" spans="1:16" ht="15" x14ac:dyDescent="0.25">
      <c r="A509" s="5" t="str">
        <f t="shared" si="115"/>
        <v>20200522</v>
      </c>
      <c r="B509" s="7">
        <f t="shared" si="119"/>
        <v>43973</v>
      </c>
      <c r="C509" s="5">
        <f t="shared" si="105"/>
        <v>6</v>
      </c>
      <c r="D509" s="5" t="str">
        <f t="shared" si="106"/>
        <v>Friday</v>
      </c>
      <c r="E509" s="5">
        <f t="shared" si="107"/>
        <v>22</v>
      </c>
      <c r="F509" s="8">
        <f t="shared" si="108"/>
        <v>143</v>
      </c>
      <c r="G509" s="5" t="str">
        <f t="shared" si="116"/>
        <v>Weekend</v>
      </c>
      <c r="H509" s="5">
        <f t="shared" si="109"/>
        <v>21</v>
      </c>
      <c r="I509" s="5" t="str">
        <f t="shared" si="110"/>
        <v>May</v>
      </c>
      <c r="J509" s="5">
        <f t="shared" si="111"/>
        <v>5</v>
      </c>
      <c r="K509" s="7" t="str">
        <f t="shared" si="112"/>
        <v>N</v>
      </c>
      <c r="L509" s="5">
        <f t="shared" si="117"/>
        <v>2</v>
      </c>
      <c r="M509" s="5">
        <f t="shared" si="113"/>
        <v>2020</v>
      </c>
      <c r="N509" s="5" t="str">
        <f t="shared" si="114"/>
        <v>2020-05</v>
      </c>
      <c r="O509" s="5" t="str">
        <f t="shared" si="118"/>
        <v>2020Q2</v>
      </c>
      <c r="P509" s="5" t="str">
        <f>IF(AND(Calendar[[#This Row],[TransDate]]&lt;=LastDate,Calendar[[#This Row],[TransDate]]&gt;=DATE(YEAR(LastDate)-5,MONTH(LastDate),DAY(LastDate))),Calendar[[#This Row],[CalendarYearMonth]],"")</f>
        <v>2020-05</v>
      </c>
    </row>
    <row r="510" spans="1:16" ht="15" x14ac:dyDescent="0.25">
      <c r="A510" s="5" t="str">
        <f t="shared" si="115"/>
        <v>20200523</v>
      </c>
      <c r="B510" s="7">
        <f t="shared" si="119"/>
        <v>43974</v>
      </c>
      <c r="C510" s="5">
        <f t="shared" si="105"/>
        <v>7</v>
      </c>
      <c r="D510" s="5" t="str">
        <f t="shared" si="106"/>
        <v>Saturday</v>
      </c>
      <c r="E510" s="5">
        <f t="shared" si="107"/>
        <v>23</v>
      </c>
      <c r="F510" s="8">
        <f t="shared" si="108"/>
        <v>144</v>
      </c>
      <c r="G510" s="5" t="str">
        <f t="shared" si="116"/>
        <v>Weekend</v>
      </c>
      <c r="H510" s="5">
        <f t="shared" si="109"/>
        <v>21</v>
      </c>
      <c r="I510" s="5" t="str">
        <f t="shared" si="110"/>
        <v>May</v>
      </c>
      <c r="J510" s="5">
        <f t="shared" si="111"/>
        <v>5</v>
      </c>
      <c r="K510" s="7" t="str">
        <f t="shared" si="112"/>
        <v>N</v>
      </c>
      <c r="L510" s="5">
        <f t="shared" si="117"/>
        <v>2</v>
      </c>
      <c r="M510" s="5">
        <f t="shared" si="113"/>
        <v>2020</v>
      </c>
      <c r="N510" s="5" t="str">
        <f t="shared" si="114"/>
        <v>2020-05</v>
      </c>
      <c r="O510" s="5" t="str">
        <f t="shared" si="118"/>
        <v>2020Q2</v>
      </c>
      <c r="P510" s="5" t="str">
        <f>IF(AND(Calendar[[#This Row],[TransDate]]&lt;=LastDate,Calendar[[#This Row],[TransDate]]&gt;=DATE(YEAR(LastDate)-5,MONTH(LastDate),DAY(LastDate))),Calendar[[#This Row],[CalendarYearMonth]],"")</f>
        <v>2020-05</v>
      </c>
    </row>
    <row r="511" spans="1:16" ht="15" x14ac:dyDescent="0.25">
      <c r="A511" s="5" t="str">
        <f t="shared" si="115"/>
        <v>20200524</v>
      </c>
      <c r="B511" s="7">
        <f t="shared" si="119"/>
        <v>43975</v>
      </c>
      <c r="C511" s="5">
        <f t="shared" si="105"/>
        <v>1</v>
      </c>
      <c r="D511" s="5" t="str">
        <f t="shared" si="106"/>
        <v>Sunday</v>
      </c>
      <c r="E511" s="5">
        <f t="shared" si="107"/>
        <v>24</v>
      </c>
      <c r="F511" s="8">
        <f t="shared" si="108"/>
        <v>145</v>
      </c>
      <c r="G511" s="5" t="str">
        <f t="shared" si="116"/>
        <v>Weekday</v>
      </c>
      <c r="H511" s="5">
        <f t="shared" si="109"/>
        <v>22</v>
      </c>
      <c r="I511" s="5" t="str">
        <f t="shared" si="110"/>
        <v>May</v>
      </c>
      <c r="J511" s="5">
        <f t="shared" si="111"/>
        <v>5</v>
      </c>
      <c r="K511" s="7" t="str">
        <f t="shared" si="112"/>
        <v>N</v>
      </c>
      <c r="L511" s="5">
        <f t="shared" si="117"/>
        <v>2</v>
      </c>
      <c r="M511" s="5">
        <f t="shared" si="113"/>
        <v>2020</v>
      </c>
      <c r="N511" s="5" t="str">
        <f t="shared" si="114"/>
        <v>2020-05</v>
      </c>
      <c r="O511" s="5" t="str">
        <f t="shared" si="118"/>
        <v>2020Q2</v>
      </c>
      <c r="P511" s="5" t="str">
        <f>IF(AND(Calendar[[#This Row],[TransDate]]&lt;=LastDate,Calendar[[#This Row],[TransDate]]&gt;=DATE(YEAR(LastDate)-5,MONTH(LastDate),DAY(LastDate))),Calendar[[#This Row],[CalendarYearMonth]],"")</f>
        <v>2020-05</v>
      </c>
    </row>
    <row r="512" spans="1:16" ht="15" x14ac:dyDescent="0.25">
      <c r="A512" s="5" t="str">
        <f t="shared" si="115"/>
        <v>20200525</v>
      </c>
      <c r="B512" s="7">
        <f t="shared" si="119"/>
        <v>43976</v>
      </c>
      <c r="C512" s="5">
        <f t="shared" si="105"/>
        <v>2</v>
      </c>
      <c r="D512" s="5" t="str">
        <f t="shared" si="106"/>
        <v>Monday</v>
      </c>
      <c r="E512" s="5">
        <f t="shared" si="107"/>
        <v>25</v>
      </c>
      <c r="F512" s="8">
        <f t="shared" si="108"/>
        <v>146</v>
      </c>
      <c r="G512" s="5" t="str">
        <f t="shared" si="116"/>
        <v>Weekday</v>
      </c>
      <c r="H512" s="5">
        <f t="shared" si="109"/>
        <v>22</v>
      </c>
      <c r="I512" s="5" t="str">
        <f t="shared" si="110"/>
        <v>May</v>
      </c>
      <c r="J512" s="5">
        <f t="shared" si="111"/>
        <v>5</v>
      </c>
      <c r="K512" s="7" t="str">
        <f t="shared" si="112"/>
        <v>N</v>
      </c>
      <c r="L512" s="5">
        <f t="shared" si="117"/>
        <v>2</v>
      </c>
      <c r="M512" s="5">
        <f t="shared" si="113"/>
        <v>2020</v>
      </c>
      <c r="N512" s="5" t="str">
        <f t="shared" si="114"/>
        <v>2020-05</v>
      </c>
      <c r="O512" s="5" t="str">
        <f t="shared" si="118"/>
        <v>2020Q2</v>
      </c>
      <c r="P512" s="5" t="str">
        <f>IF(AND(Calendar[[#This Row],[TransDate]]&lt;=LastDate,Calendar[[#This Row],[TransDate]]&gt;=DATE(YEAR(LastDate)-5,MONTH(LastDate),DAY(LastDate))),Calendar[[#This Row],[CalendarYearMonth]],"")</f>
        <v>2020-05</v>
      </c>
    </row>
    <row r="513" spans="1:16" ht="15" x14ac:dyDescent="0.25">
      <c r="A513" s="5" t="str">
        <f t="shared" si="115"/>
        <v>20200526</v>
      </c>
      <c r="B513" s="7">
        <f t="shared" si="119"/>
        <v>43977</v>
      </c>
      <c r="C513" s="5">
        <f t="shared" si="105"/>
        <v>3</v>
      </c>
      <c r="D513" s="5" t="str">
        <f t="shared" si="106"/>
        <v>Tuesday</v>
      </c>
      <c r="E513" s="5">
        <f t="shared" si="107"/>
        <v>26</v>
      </c>
      <c r="F513" s="8">
        <f t="shared" si="108"/>
        <v>147</v>
      </c>
      <c r="G513" s="5" t="str">
        <f t="shared" si="116"/>
        <v>Weekday</v>
      </c>
      <c r="H513" s="5">
        <f t="shared" si="109"/>
        <v>22</v>
      </c>
      <c r="I513" s="5" t="str">
        <f t="shared" si="110"/>
        <v>May</v>
      </c>
      <c r="J513" s="5">
        <f t="shared" si="111"/>
        <v>5</v>
      </c>
      <c r="K513" s="7" t="str">
        <f t="shared" si="112"/>
        <v>N</v>
      </c>
      <c r="L513" s="5">
        <f t="shared" si="117"/>
        <v>2</v>
      </c>
      <c r="M513" s="5">
        <f t="shared" si="113"/>
        <v>2020</v>
      </c>
      <c r="N513" s="5" t="str">
        <f t="shared" si="114"/>
        <v>2020-05</v>
      </c>
      <c r="O513" s="5" t="str">
        <f t="shared" si="118"/>
        <v>2020Q2</v>
      </c>
      <c r="P513" s="5" t="str">
        <f>IF(AND(Calendar[[#This Row],[TransDate]]&lt;=LastDate,Calendar[[#This Row],[TransDate]]&gt;=DATE(YEAR(LastDate)-5,MONTH(LastDate),DAY(LastDate))),Calendar[[#This Row],[CalendarYearMonth]],"")</f>
        <v>2020-05</v>
      </c>
    </row>
    <row r="514" spans="1:16" ht="15" x14ac:dyDescent="0.25">
      <c r="A514" s="5" t="str">
        <f t="shared" si="115"/>
        <v>20200527</v>
      </c>
      <c r="B514" s="7">
        <f t="shared" si="119"/>
        <v>43978</v>
      </c>
      <c r="C514" s="5">
        <f t="shared" ref="C514:C577" si="120">WEEKDAY(B514)</f>
        <v>4</v>
      </c>
      <c r="D514" s="5" t="str">
        <f t="shared" ref="D514:D577" si="121">TEXT(B514, "dddd")</f>
        <v>Wednesday</v>
      </c>
      <c r="E514" s="5">
        <f t="shared" ref="E514:E577" si="122">DAY(B514)</f>
        <v>27</v>
      </c>
      <c r="F514" s="8">
        <f t="shared" ref="F514:F577" si="123">B514-DATEVALUE("1/1/"&amp;YEAR(B514))+1</f>
        <v>148</v>
      </c>
      <c r="G514" s="5" t="str">
        <f t="shared" si="116"/>
        <v>Weekday</v>
      </c>
      <c r="H514" s="5">
        <f t="shared" ref="H514:H577" si="124">WEEKNUM(B514,1)</f>
        <v>22</v>
      </c>
      <c r="I514" s="5" t="str">
        <f t="shared" ref="I514:I577" si="125">TEXT(B514,"Mmmm")</f>
        <v>May</v>
      </c>
      <c r="J514" s="5">
        <f t="shared" ref="J514:J577" si="126">MONTH(B514)</f>
        <v>5</v>
      </c>
      <c r="K514" s="7" t="str">
        <f t="shared" ref="K514:K577" si="127">IF(B514=EOMONTH(B514,0),"Y","N")</f>
        <v>N</v>
      </c>
      <c r="L514" s="5">
        <f t="shared" si="117"/>
        <v>2</v>
      </c>
      <c r="M514" s="5">
        <f t="shared" ref="M514:M577" si="128">YEAR(B514)</f>
        <v>2020</v>
      </c>
      <c r="N514" s="5" t="str">
        <f t="shared" ref="N514:N577" si="129">M514&amp;"-"&amp;IF(J514&lt;10,"0","")&amp;J514</f>
        <v>2020-05</v>
      </c>
      <c r="O514" s="5" t="str">
        <f t="shared" si="118"/>
        <v>2020Q2</v>
      </c>
      <c r="P514" s="5" t="str">
        <f>IF(AND(Calendar[[#This Row],[TransDate]]&lt;=LastDate,Calendar[[#This Row],[TransDate]]&gt;=DATE(YEAR(LastDate)-5,MONTH(LastDate),DAY(LastDate))),Calendar[[#This Row],[CalendarYearMonth]],"")</f>
        <v>2020-05</v>
      </c>
    </row>
    <row r="515" spans="1:16" ht="15" x14ac:dyDescent="0.25">
      <c r="A515" s="5" t="str">
        <f t="shared" ref="A515:A578" si="130">TEXT(B515,"yyyymmdd")</f>
        <v>20200528</v>
      </c>
      <c r="B515" s="7">
        <f t="shared" si="119"/>
        <v>43979</v>
      </c>
      <c r="C515" s="5">
        <f t="shared" si="120"/>
        <v>5</v>
      </c>
      <c r="D515" s="5" t="str">
        <f t="shared" si="121"/>
        <v>Thursday</v>
      </c>
      <c r="E515" s="5">
        <f t="shared" si="122"/>
        <v>28</v>
      </c>
      <c r="F515" s="8">
        <f t="shared" si="123"/>
        <v>149</v>
      </c>
      <c r="G515" s="5" t="str">
        <f t="shared" ref="G515:G578" si="131">IF(C515&lt;6,"Weekday","Weekend")</f>
        <v>Weekday</v>
      </c>
      <c r="H515" s="5">
        <f t="shared" si="124"/>
        <v>22</v>
      </c>
      <c r="I515" s="5" t="str">
        <f t="shared" si="125"/>
        <v>May</v>
      </c>
      <c r="J515" s="5">
        <f t="shared" si="126"/>
        <v>5</v>
      </c>
      <c r="K515" s="7" t="str">
        <f t="shared" si="127"/>
        <v>N</v>
      </c>
      <c r="L515" s="5">
        <f t="shared" ref="L515:L578" si="132">IF(J515&lt;4,1,IF(J515&lt;7,2,IF(J515&lt;10,3,4)))</f>
        <v>2</v>
      </c>
      <c r="M515" s="5">
        <f t="shared" si="128"/>
        <v>2020</v>
      </c>
      <c r="N515" s="5" t="str">
        <f t="shared" si="129"/>
        <v>2020-05</v>
      </c>
      <c r="O515" s="5" t="str">
        <f t="shared" ref="O515:O578" si="133">M515&amp;"Q"&amp;L515</f>
        <v>2020Q2</v>
      </c>
      <c r="P515" s="5" t="str">
        <f>IF(AND(Calendar[[#This Row],[TransDate]]&lt;=LastDate,Calendar[[#This Row],[TransDate]]&gt;=DATE(YEAR(LastDate)-5,MONTH(LastDate),DAY(LastDate))),Calendar[[#This Row],[CalendarYearMonth]],"")</f>
        <v>2020-05</v>
      </c>
    </row>
    <row r="516" spans="1:16" ht="15" x14ac:dyDescent="0.25">
      <c r="A516" s="5" t="str">
        <f t="shared" si="130"/>
        <v>20200529</v>
      </c>
      <c r="B516" s="7">
        <f t="shared" ref="B516:B579" si="134">B515+1</f>
        <v>43980</v>
      </c>
      <c r="C516" s="5">
        <f t="shared" si="120"/>
        <v>6</v>
      </c>
      <c r="D516" s="5" t="str">
        <f t="shared" si="121"/>
        <v>Friday</v>
      </c>
      <c r="E516" s="5">
        <f t="shared" si="122"/>
        <v>29</v>
      </c>
      <c r="F516" s="8">
        <f t="shared" si="123"/>
        <v>150</v>
      </c>
      <c r="G516" s="5" t="str">
        <f t="shared" si="131"/>
        <v>Weekend</v>
      </c>
      <c r="H516" s="5">
        <f t="shared" si="124"/>
        <v>22</v>
      </c>
      <c r="I516" s="5" t="str">
        <f t="shared" si="125"/>
        <v>May</v>
      </c>
      <c r="J516" s="5">
        <f t="shared" si="126"/>
        <v>5</v>
      </c>
      <c r="K516" s="7" t="str">
        <f t="shared" si="127"/>
        <v>N</v>
      </c>
      <c r="L516" s="5">
        <f t="shared" si="132"/>
        <v>2</v>
      </c>
      <c r="M516" s="5">
        <f t="shared" si="128"/>
        <v>2020</v>
      </c>
      <c r="N516" s="5" t="str">
        <f t="shared" si="129"/>
        <v>2020-05</v>
      </c>
      <c r="O516" s="5" t="str">
        <f t="shared" si="133"/>
        <v>2020Q2</v>
      </c>
      <c r="P516" s="5" t="str">
        <f>IF(AND(Calendar[[#This Row],[TransDate]]&lt;=LastDate,Calendar[[#This Row],[TransDate]]&gt;=DATE(YEAR(LastDate)-5,MONTH(LastDate),DAY(LastDate))),Calendar[[#This Row],[CalendarYearMonth]],"")</f>
        <v>2020-05</v>
      </c>
    </row>
    <row r="517" spans="1:16" ht="15" x14ac:dyDescent="0.25">
      <c r="A517" s="5" t="str">
        <f t="shared" si="130"/>
        <v>20200530</v>
      </c>
      <c r="B517" s="7">
        <f t="shared" si="134"/>
        <v>43981</v>
      </c>
      <c r="C517" s="5">
        <f t="shared" si="120"/>
        <v>7</v>
      </c>
      <c r="D517" s="5" t="str">
        <f t="shared" si="121"/>
        <v>Saturday</v>
      </c>
      <c r="E517" s="5">
        <f t="shared" si="122"/>
        <v>30</v>
      </c>
      <c r="F517" s="8">
        <f t="shared" si="123"/>
        <v>151</v>
      </c>
      <c r="G517" s="5" t="str">
        <f t="shared" si="131"/>
        <v>Weekend</v>
      </c>
      <c r="H517" s="5">
        <f t="shared" si="124"/>
        <v>22</v>
      </c>
      <c r="I517" s="5" t="str">
        <f t="shared" si="125"/>
        <v>May</v>
      </c>
      <c r="J517" s="5">
        <f t="shared" si="126"/>
        <v>5</v>
      </c>
      <c r="K517" s="7" t="str">
        <f t="shared" si="127"/>
        <v>N</v>
      </c>
      <c r="L517" s="5">
        <f t="shared" si="132"/>
        <v>2</v>
      </c>
      <c r="M517" s="5">
        <f t="shared" si="128"/>
        <v>2020</v>
      </c>
      <c r="N517" s="5" t="str">
        <f t="shared" si="129"/>
        <v>2020-05</v>
      </c>
      <c r="O517" s="5" t="str">
        <f t="shared" si="133"/>
        <v>2020Q2</v>
      </c>
      <c r="P517" s="5" t="str">
        <f>IF(AND(Calendar[[#This Row],[TransDate]]&lt;=LastDate,Calendar[[#This Row],[TransDate]]&gt;=DATE(YEAR(LastDate)-5,MONTH(LastDate),DAY(LastDate))),Calendar[[#This Row],[CalendarYearMonth]],"")</f>
        <v>2020-05</v>
      </c>
    </row>
    <row r="518" spans="1:16" ht="15" x14ac:dyDescent="0.25">
      <c r="A518" s="5" t="str">
        <f t="shared" si="130"/>
        <v>20200531</v>
      </c>
      <c r="B518" s="7">
        <f t="shared" si="134"/>
        <v>43982</v>
      </c>
      <c r="C518" s="5">
        <f t="shared" si="120"/>
        <v>1</v>
      </c>
      <c r="D518" s="5" t="str">
        <f t="shared" si="121"/>
        <v>Sunday</v>
      </c>
      <c r="E518" s="5">
        <f t="shared" si="122"/>
        <v>31</v>
      </c>
      <c r="F518" s="8">
        <f t="shared" si="123"/>
        <v>152</v>
      </c>
      <c r="G518" s="5" t="str">
        <f t="shared" si="131"/>
        <v>Weekday</v>
      </c>
      <c r="H518" s="5">
        <f t="shared" si="124"/>
        <v>23</v>
      </c>
      <c r="I518" s="5" t="str">
        <f t="shared" si="125"/>
        <v>May</v>
      </c>
      <c r="J518" s="5">
        <f t="shared" si="126"/>
        <v>5</v>
      </c>
      <c r="K518" s="7" t="str">
        <f t="shared" si="127"/>
        <v>Y</v>
      </c>
      <c r="L518" s="5">
        <f t="shared" si="132"/>
        <v>2</v>
      </c>
      <c r="M518" s="5">
        <f t="shared" si="128"/>
        <v>2020</v>
      </c>
      <c r="N518" s="5" t="str">
        <f t="shared" si="129"/>
        <v>2020-05</v>
      </c>
      <c r="O518" s="5" t="str">
        <f t="shared" si="133"/>
        <v>2020Q2</v>
      </c>
      <c r="P518" s="5" t="str">
        <f>IF(AND(Calendar[[#This Row],[TransDate]]&lt;=LastDate,Calendar[[#This Row],[TransDate]]&gt;=DATE(YEAR(LastDate)-5,MONTH(LastDate),DAY(LastDate))),Calendar[[#This Row],[CalendarYearMonth]],"")</f>
        <v>2020-05</v>
      </c>
    </row>
    <row r="519" spans="1:16" ht="15" x14ac:dyDescent="0.25">
      <c r="A519" s="5" t="str">
        <f t="shared" si="130"/>
        <v>20200601</v>
      </c>
      <c r="B519" s="7">
        <f t="shared" si="134"/>
        <v>43983</v>
      </c>
      <c r="C519" s="5">
        <f t="shared" si="120"/>
        <v>2</v>
      </c>
      <c r="D519" s="5" t="str">
        <f t="shared" si="121"/>
        <v>Monday</v>
      </c>
      <c r="E519" s="5">
        <f t="shared" si="122"/>
        <v>1</v>
      </c>
      <c r="F519" s="8">
        <f t="shared" si="123"/>
        <v>153</v>
      </c>
      <c r="G519" s="5" t="str">
        <f t="shared" si="131"/>
        <v>Weekday</v>
      </c>
      <c r="H519" s="5">
        <f t="shared" si="124"/>
        <v>23</v>
      </c>
      <c r="I519" s="5" t="str">
        <f t="shared" si="125"/>
        <v>June</v>
      </c>
      <c r="J519" s="5">
        <f t="shared" si="126"/>
        <v>6</v>
      </c>
      <c r="K519" s="7" t="str">
        <f t="shared" si="127"/>
        <v>N</v>
      </c>
      <c r="L519" s="5">
        <f t="shared" si="132"/>
        <v>2</v>
      </c>
      <c r="M519" s="5">
        <f t="shared" si="128"/>
        <v>2020</v>
      </c>
      <c r="N519" s="5" t="str">
        <f t="shared" si="129"/>
        <v>2020-06</v>
      </c>
      <c r="O519" s="5" t="str">
        <f t="shared" si="133"/>
        <v>2020Q2</v>
      </c>
      <c r="P519" s="5" t="str">
        <f>IF(AND(Calendar[[#This Row],[TransDate]]&lt;=LastDate,Calendar[[#This Row],[TransDate]]&gt;=DATE(YEAR(LastDate)-5,MONTH(LastDate),DAY(LastDate))),Calendar[[#This Row],[CalendarYearMonth]],"")</f>
        <v>2020-06</v>
      </c>
    </row>
    <row r="520" spans="1:16" ht="15" x14ac:dyDescent="0.25">
      <c r="A520" s="5" t="str">
        <f t="shared" si="130"/>
        <v>20200602</v>
      </c>
      <c r="B520" s="7">
        <f t="shared" si="134"/>
        <v>43984</v>
      </c>
      <c r="C520" s="5">
        <f t="shared" si="120"/>
        <v>3</v>
      </c>
      <c r="D520" s="5" t="str">
        <f t="shared" si="121"/>
        <v>Tuesday</v>
      </c>
      <c r="E520" s="5">
        <f t="shared" si="122"/>
        <v>2</v>
      </c>
      <c r="F520" s="8">
        <f t="shared" si="123"/>
        <v>154</v>
      </c>
      <c r="G520" s="5" t="str">
        <f t="shared" si="131"/>
        <v>Weekday</v>
      </c>
      <c r="H520" s="5">
        <f t="shared" si="124"/>
        <v>23</v>
      </c>
      <c r="I520" s="5" t="str">
        <f t="shared" si="125"/>
        <v>June</v>
      </c>
      <c r="J520" s="5">
        <f t="shared" si="126"/>
        <v>6</v>
      </c>
      <c r="K520" s="7" t="str">
        <f t="shared" si="127"/>
        <v>N</v>
      </c>
      <c r="L520" s="5">
        <f t="shared" si="132"/>
        <v>2</v>
      </c>
      <c r="M520" s="5">
        <f t="shared" si="128"/>
        <v>2020</v>
      </c>
      <c r="N520" s="5" t="str">
        <f t="shared" si="129"/>
        <v>2020-06</v>
      </c>
      <c r="O520" s="5" t="str">
        <f t="shared" si="133"/>
        <v>2020Q2</v>
      </c>
      <c r="P520" s="5" t="str">
        <f>IF(AND(Calendar[[#This Row],[TransDate]]&lt;=LastDate,Calendar[[#This Row],[TransDate]]&gt;=DATE(YEAR(LastDate)-5,MONTH(LastDate),DAY(LastDate))),Calendar[[#This Row],[CalendarYearMonth]],"")</f>
        <v>2020-06</v>
      </c>
    </row>
    <row r="521" spans="1:16" ht="15" x14ac:dyDescent="0.25">
      <c r="A521" s="5" t="str">
        <f t="shared" si="130"/>
        <v>20200603</v>
      </c>
      <c r="B521" s="7">
        <f t="shared" si="134"/>
        <v>43985</v>
      </c>
      <c r="C521" s="5">
        <f t="shared" si="120"/>
        <v>4</v>
      </c>
      <c r="D521" s="5" t="str">
        <f t="shared" si="121"/>
        <v>Wednesday</v>
      </c>
      <c r="E521" s="5">
        <f t="shared" si="122"/>
        <v>3</v>
      </c>
      <c r="F521" s="8">
        <f t="shared" si="123"/>
        <v>155</v>
      </c>
      <c r="G521" s="5" t="str">
        <f t="shared" si="131"/>
        <v>Weekday</v>
      </c>
      <c r="H521" s="5">
        <f t="shared" si="124"/>
        <v>23</v>
      </c>
      <c r="I521" s="5" t="str">
        <f t="shared" si="125"/>
        <v>June</v>
      </c>
      <c r="J521" s="5">
        <f t="shared" si="126"/>
        <v>6</v>
      </c>
      <c r="K521" s="7" t="str">
        <f t="shared" si="127"/>
        <v>N</v>
      </c>
      <c r="L521" s="5">
        <f t="shared" si="132"/>
        <v>2</v>
      </c>
      <c r="M521" s="5">
        <f t="shared" si="128"/>
        <v>2020</v>
      </c>
      <c r="N521" s="5" t="str">
        <f t="shared" si="129"/>
        <v>2020-06</v>
      </c>
      <c r="O521" s="5" t="str">
        <f t="shared" si="133"/>
        <v>2020Q2</v>
      </c>
      <c r="P521" s="5" t="str">
        <f>IF(AND(Calendar[[#This Row],[TransDate]]&lt;=LastDate,Calendar[[#This Row],[TransDate]]&gt;=DATE(YEAR(LastDate)-5,MONTH(LastDate),DAY(LastDate))),Calendar[[#This Row],[CalendarYearMonth]],"")</f>
        <v>2020-06</v>
      </c>
    </row>
    <row r="522" spans="1:16" ht="15" x14ac:dyDescent="0.25">
      <c r="A522" s="5" t="str">
        <f t="shared" si="130"/>
        <v>20200604</v>
      </c>
      <c r="B522" s="7">
        <f t="shared" si="134"/>
        <v>43986</v>
      </c>
      <c r="C522" s="5">
        <f t="shared" si="120"/>
        <v>5</v>
      </c>
      <c r="D522" s="5" t="str">
        <f t="shared" si="121"/>
        <v>Thursday</v>
      </c>
      <c r="E522" s="5">
        <f t="shared" si="122"/>
        <v>4</v>
      </c>
      <c r="F522" s="8">
        <f t="shared" si="123"/>
        <v>156</v>
      </c>
      <c r="G522" s="5" t="str">
        <f t="shared" si="131"/>
        <v>Weekday</v>
      </c>
      <c r="H522" s="5">
        <f t="shared" si="124"/>
        <v>23</v>
      </c>
      <c r="I522" s="5" t="str">
        <f t="shared" si="125"/>
        <v>June</v>
      </c>
      <c r="J522" s="5">
        <f t="shared" si="126"/>
        <v>6</v>
      </c>
      <c r="K522" s="7" t="str">
        <f t="shared" si="127"/>
        <v>N</v>
      </c>
      <c r="L522" s="5">
        <f t="shared" si="132"/>
        <v>2</v>
      </c>
      <c r="M522" s="5">
        <f t="shared" si="128"/>
        <v>2020</v>
      </c>
      <c r="N522" s="5" t="str">
        <f t="shared" si="129"/>
        <v>2020-06</v>
      </c>
      <c r="O522" s="5" t="str">
        <f t="shared" si="133"/>
        <v>2020Q2</v>
      </c>
      <c r="P522" s="5" t="str">
        <f>IF(AND(Calendar[[#This Row],[TransDate]]&lt;=LastDate,Calendar[[#This Row],[TransDate]]&gt;=DATE(YEAR(LastDate)-5,MONTH(LastDate),DAY(LastDate))),Calendar[[#This Row],[CalendarYearMonth]],"")</f>
        <v>2020-06</v>
      </c>
    </row>
    <row r="523" spans="1:16" ht="15" x14ac:dyDescent="0.25">
      <c r="A523" s="5" t="str">
        <f t="shared" si="130"/>
        <v>20200605</v>
      </c>
      <c r="B523" s="7">
        <f t="shared" si="134"/>
        <v>43987</v>
      </c>
      <c r="C523" s="5">
        <f t="shared" si="120"/>
        <v>6</v>
      </c>
      <c r="D523" s="5" t="str">
        <f t="shared" si="121"/>
        <v>Friday</v>
      </c>
      <c r="E523" s="5">
        <f t="shared" si="122"/>
        <v>5</v>
      </c>
      <c r="F523" s="8">
        <f t="shared" si="123"/>
        <v>157</v>
      </c>
      <c r="G523" s="5" t="str">
        <f t="shared" si="131"/>
        <v>Weekend</v>
      </c>
      <c r="H523" s="5">
        <f t="shared" si="124"/>
        <v>23</v>
      </c>
      <c r="I523" s="5" t="str">
        <f t="shared" si="125"/>
        <v>June</v>
      </c>
      <c r="J523" s="5">
        <f t="shared" si="126"/>
        <v>6</v>
      </c>
      <c r="K523" s="7" t="str">
        <f t="shared" si="127"/>
        <v>N</v>
      </c>
      <c r="L523" s="5">
        <f t="shared" si="132"/>
        <v>2</v>
      </c>
      <c r="M523" s="5">
        <f t="shared" si="128"/>
        <v>2020</v>
      </c>
      <c r="N523" s="5" t="str">
        <f t="shared" si="129"/>
        <v>2020-06</v>
      </c>
      <c r="O523" s="5" t="str">
        <f t="shared" si="133"/>
        <v>2020Q2</v>
      </c>
      <c r="P523" s="5" t="str">
        <f>IF(AND(Calendar[[#This Row],[TransDate]]&lt;=LastDate,Calendar[[#This Row],[TransDate]]&gt;=DATE(YEAR(LastDate)-5,MONTH(LastDate),DAY(LastDate))),Calendar[[#This Row],[CalendarYearMonth]],"")</f>
        <v>2020-06</v>
      </c>
    </row>
    <row r="524" spans="1:16" ht="15" x14ac:dyDescent="0.25">
      <c r="A524" s="5" t="str">
        <f t="shared" si="130"/>
        <v>20200606</v>
      </c>
      <c r="B524" s="7">
        <f t="shared" si="134"/>
        <v>43988</v>
      </c>
      <c r="C524" s="5">
        <f t="shared" si="120"/>
        <v>7</v>
      </c>
      <c r="D524" s="5" t="str">
        <f t="shared" si="121"/>
        <v>Saturday</v>
      </c>
      <c r="E524" s="5">
        <f t="shared" si="122"/>
        <v>6</v>
      </c>
      <c r="F524" s="8">
        <f t="shared" si="123"/>
        <v>158</v>
      </c>
      <c r="G524" s="5" t="str">
        <f t="shared" si="131"/>
        <v>Weekend</v>
      </c>
      <c r="H524" s="5">
        <f t="shared" si="124"/>
        <v>23</v>
      </c>
      <c r="I524" s="5" t="str">
        <f t="shared" si="125"/>
        <v>June</v>
      </c>
      <c r="J524" s="5">
        <f t="shared" si="126"/>
        <v>6</v>
      </c>
      <c r="K524" s="7" t="str">
        <f t="shared" si="127"/>
        <v>N</v>
      </c>
      <c r="L524" s="5">
        <f t="shared" si="132"/>
        <v>2</v>
      </c>
      <c r="M524" s="5">
        <f t="shared" si="128"/>
        <v>2020</v>
      </c>
      <c r="N524" s="5" t="str">
        <f t="shared" si="129"/>
        <v>2020-06</v>
      </c>
      <c r="O524" s="5" t="str">
        <f t="shared" si="133"/>
        <v>2020Q2</v>
      </c>
      <c r="P524" s="5" t="str">
        <f>IF(AND(Calendar[[#This Row],[TransDate]]&lt;=LastDate,Calendar[[#This Row],[TransDate]]&gt;=DATE(YEAR(LastDate)-5,MONTH(LastDate),DAY(LastDate))),Calendar[[#This Row],[CalendarYearMonth]],"")</f>
        <v>2020-06</v>
      </c>
    </row>
    <row r="525" spans="1:16" ht="15" x14ac:dyDescent="0.25">
      <c r="A525" s="5" t="str">
        <f t="shared" si="130"/>
        <v>20200607</v>
      </c>
      <c r="B525" s="7">
        <f t="shared" si="134"/>
        <v>43989</v>
      </c>
      <c r="C525" s="5">
        <f t="shared" si="120"/>
        <v>1</v>
      </c>
      <c r="D525" s="5" t="str">
        <f t="shared" si="121"/>
        <v>Sunday</v>
      </c>
      <c r="E525" s="5">
        <f t="shared" si="122"/>
        <v>7</v>
      </c>
      <c r="F525" s="8">
        <f t="shared" si="123"/>
        <v>159</v>
      </c>
      <c r="G525" s="5" t="str">
        <f t="shared" si="131"/>
        <v>Weekday</v>
      </c>
      <c r="H525" s="5">
        <f t="shared" si="124"/>
        <v>24</v>
      </c>
      <c r="I525" s="5" t="str">
        <f t="shared" si="125"/>
        <v>June</v>
      </c>
      <c r="J525" s="5">
        <f t="shared" si="126"/>
        <v>6</v>
      </c>
      <c r="K525" s="7" t="str">
        <f t="shared" si="127"/>
        <v>N</v>
      </c>
      <c r="L525" s="5">
        <f t="shared" si="132"/>
        <v>2</v>
      </c>
      <c r="M525" s="5">
        <f t="shared" si="128"/>
        <v>2020</v>
      </c>
      <c r="N525" s="5" t="str">
        <f t="shared" si="129"/>
        <v>2020-06</v>
      </c>
      <c r="O525" s="5" t="str">
        <f t="shared" si="133"/>
        <v>2020Q2</v>
      </c>
      <c r="P525" s="5" t="str">
        <f>IF(AND(Calendar[[#This Row],[TransDate]]&lt;=LastDate,Calendar[[#This Row],[TransDate]]&gt;=DATE(YEAR(LastDate)-5,MONTH(LastDate),DAY(LastDate))),Calendar[[#This Row],[CalendarYearMonth]],"")</f>
        <v>2020-06</v>
      </c>
    </row>
    <row r="526" spans="1:16" ht="15" x14ac:dyDescent="0.25">
      <c r="A526" s="5" t="str">
        <f t="shared" si="130"/>
        <v>20200608</v>
      </c>
      <c r="B526" s="7">
        <f t="shared" si="134"/>
        <v>43990</v>
      </c>
      <c r="C526" s="5">
        <f t="shared" si="120"/>
        <v>2</v>
      </c>
      <c r="D526" s="5" t="str">
        <f t="shared" si="121"/>
        <v>Monday</v>
      </c>
      <c r="E526" s="5">
        <f t="shared" si="122"/>
        <v>8</v>
      </c>
      <c r="F526" s="8">
        <f t="shared" si="123"/>
        <v>160</v>
      </c>
      <c r="G526" s="5" t="str">
        <f t="shared" si="131"/>
        <v>Weekday</v>
      </c>
      <c r="H526" s="5">
        <f t="shared" si="124"/>
        <v>24</v>
      </c>
      <c r="I526" s="5" t="str">
        <f t="shared" si="125"/>
        <v>June</v>
      </c>
      <c r="J526" s="5">
        <f t="shared" si="126"/>
        <v>6</v>
      </c>
      <c r="K526" s="7" t="str">
        <f t="shared" si="127"/>
        <v>N</v>
      </c>
      <c r="L526" s="5">
        <f t="shared" si="132"/>
        <v>2</v>
      </c>
      <c r="M526" s="5">
        <f t="shared" si="128"/>
        <v>2020</v>
      </c>
      <c r="N526" s="5" t="str">
        <f t="shared" si="129"/>
        <v>2020-06</v>
      </c>
      <c r="O526" s="5" t="str">
        <f t="shared" si="133"/>
        <v>2020Q2</v>
      </c>
      <c r="P526" s="5" t="str">
        <f>IF(AND(Calendar[[#This Row],[TransDate]]&lt;=LastDate,Calendar[[#This Row],[TransDate]]&gt;=DATE(YEAR(LastDate)-5,MONTH(LastDate),DAY(LastDate))),Calendar[[#This Row],[CalendarYearMonth]],"")</f>
        <v>2020-06</v>
      </c>
    </row>
    <row r="527" spans="1:16" ht="15" x14ac:dyDescent="0.25">
      <c r="A527" s="5" t="str">
        <f t="shared" si="130"/>
        <v>20200609</v>
      </c>
      <c r="B527" s="7">
        <f t="shared" si="134"/>
        <v>43991</v>
      </c>
      <c r="C527" s="5">
        <f t="shared" si="120"/>
        <v>3</v>
      </c>
      <c r="D527" s="5" t="str">
        <f t="shared" si="121"/>
        <v>Tuesday</v>
      </c>
      <c r="E527" s="5">
        <f t="shared" si="122"/>
        <v>9</v>
      </c>
      <c r="F527" s="8">
        <f t="shared" si="123"/>
        <v>161</v>
      </c>
      <c r="G527" s="5" t="str">
        <f t="shared" si="131"/>
        <v>Weekday</v>
      </c>
      <c r="H527" s="5">
        <f t="shared" si="124"/>
        <v>24</v>
      </c>
      <c r="I527" s="5" t="str">
        <f t="shared" si="125"/>
        <v>June</v>
      </c>
      <c r="J527" s="5">
        <f t="shared" si="126"/>
        <v>6</v>
      </c>
      <c r="K527" s="7" t="str">
        <f t="shared" si="127"/>
        <v>N</v>
      </c>
      <c r="L527" s="5">
        <f t="shared" si="132"/>
        <v>2</v>
      </c>
      <c r="M527" s="5">
        <f t="shared" si="128"/>
        <v>2020</v>
      </c>
      <c r="N527" s="5" t="str">
        <f t="shared" si="129"/>
        <v>2020-06</v>
      </c>
      <c r="O527" s="5" t="str">
        <f t="shared" si="133"/>
        <v>2020Q2</v>
      </c>
      <c r="P527" s="5" t="str">
        <f>IF(AND(Calendar[[#This Row],[TransDate]]&lt;=LastDate,Calendar[[#This Row],[TransDate]]&gt;=DATE(YEAR(LastDate)-5,MONTH(LastDate),DAY(LastDate))),Calendar[[#This Row],[CalendarYearMonth]],"")</f>
        <v>2020-06</v>
      </c>
    </row>
    <row r="528" spans="1:16" ht="15" x14ac:dyDescent="0.25">
      <c r="A528" s="5" t="str">
        <f t="shared" si="130"/>
        <v>20200610</v>
      </c>
      <c r="B528" s="7">
        <f t="shared" si="134"/>
        <v>43992</v>
      </c>
      <c r="C528" s="5">
        <f t="shared" si="120"/>
        <v>4</v>
      </c>
      <c r="D528" s="5" t="str">
        <f t="shared" si="121"/>
        <v>Wednesday</v>
      </c>
      <c r="E528" s="5">
        <f t="shared" si="122"/>
        <v>10</v>
      </c>
      <c r="F528" s="8">
        <f t="shared" si="123"/>
        <v>162</v>
      </c>
      <c r="G528" s="5" t="str">
        <f t="shared" si="131"/>
        <v>Weekday</v>
      </c>
      <c r="H528" s="5">
        <f t="shared" si="124"/>
        <v>24</v>
      </c>
      <c r="I528" s="5" t="str">
        <f t="shared" si="125"/>
        <v>June</v>
      </c>
      <c r="J528" s="5">
        <f t="shared" si="126"/>
        <v>6</v>
      </c>
      <c r="K528" s="7" t="str">
        <f t="shared" si="127"/>
        <v>N</v>
      </c>
      <c r="L528" s="5">
        <f t="shared" si="132"/>
        <v>2</v>
      </c>
      <c r="M528" s="5">
        <f t="shared" si="128"/>
        <v>2020</v>
      </c>
      <c r="N528" s="5" t="str">
        <f t="shared" si="129"/>
        <v>2020-06</v>
      </c>
      <c r="O528" s="5" t="str">
        <f t="shared" si="133"/>
        <v>2020Q2</v>
      </c>
      <c r="P528" s="5" t="str">
        <f>IF(AND(Calendar[[#This Row],[TransDate]]&lt;=LastDate,Calendar[[#This Row],[TransDate]]&gt;=DATE(YEAR(LastDate)-5,MONTH(LastDate),DAY(LastDate))),Calendar[[#This Row],[CalendarYearMonth]],"")</f>
        <v>2020-06</v>
      </c>
    </row>
    <row r="529" spans="1:16" ht="15" x14ac:dyDescent="0.25">
      <c r="A529" s="5" t="str">
        <f t="shared" si="130"/>
        <v>20200611</v>
      </c>
      <c r="B529" s="7">
        <f t="shared" si="134"/>
        <v>43993</v>
      </c>
      <c r="C529" s="5">
        <f t="shared" si="120"/>
        <v>5</v>
      </c>
      <c r="D529" s="5" t="str">
        <f t="shared" si="121"/>
        <v>Thursday</v>
      </c>
      <c r="E529" s="5">
        <f t="shared" si="122"/>
        <v>11</v>
      </c>
      <c r="F529" s="8">
        <f t="shared" si="123"/>
        <v>163</v>
      </c>
      <c r="G529" s="5" t="str">
        <f t="shared" si="131"/>
        <v>Weekday</v>
      </c>
      <c r="H529" s="5">
        <f t="shared" si="124"/>
        <v>24</v>
      </c>
      <c r="I529" s="5" t="str">
        <f t="shared" si="125"/>
        <v>June</v>
      </c>
      <c r="J529" s="5">
        <f t="shared" si="126"/>
        <v>6</v>
      </c>
      <c r="K529" s="7" t="str">
        <f t="shared" si="127"/>
        <v>N</v>
      </c>
      <c r="L529" s="5">
        <f t="shared" si="132"/>
        <v>2</v>
      </c>
      <c r="M529" s="5">
        <f t="shared" si="128"/>
        <v>2020</v>
      </c>
      <c r="N529" s="5" t="str">
        <f t="shared" si="129"/>
        <v>2020-06</v>
      </c>
      <c r="O529" s="5" t="str">
        <f t="shared" si="133"/>
        <v>2020Q2</v>
      </c>
      <c r="P529" s="5" t="str">
        <f>IF(AND(Calendar[[#This Row],[TransDate]]&lt;=LastDate,Calendar[[#This Row],[TransDate]]&gt;=DATE(YEAR(LastDate)-5,MONTH(LastDate),DAY(LastDate))),Calendar[[#This Row],[CalendarYearMonth]],"")</f>
        <v>2020-06</v>
      </c>
    </row>
    <row r="530" spans="1:16" ht="15" x14ac:dyDescent="0.25">
      <c r="A530" s="5" t="str">
        <f t="shared" si="130"/>
        <v>20200612</v>
      </c>
      <c r="B530" s="7">
        <f t="shared" si="134"/>
        <v>43994</v>
      </c>
      <c r="C530" s="5">
        <f t="shared" si="120"/>
        <v>6</v>
      </c>
      <c r="D530" s="5" t="str">
        <f t="shared" si="121"/>
        <v>Friday</v>
      </c>
      <c r="E530" s="5">
        <f t="shared" si="122"/>
        <v>12</v>
      </c>
      <c r="F530" s="8">
        <f t="shared" si="123"/>
        <v>164</v>
      </c>
      <c r="G530" s="5" t="str">
        <f t="shared" si="131"/>
        <v>Weekend</v>
      </c>
      <c r="H530" s="5">
        <f t="shared" si="124"/>
        <v>24</v>
      </c>
      <c r="I530" s="5" t="str">
        <f t="shared" si="125"/>
        <v>June</v>
      </c>
      <c r="J530" s="5">
        <f t="shared" si="126"/>
        <v>6</v>
      </c>
      <c r="K530" s="7" t="str">
        <f t="shared" si="127"/>
        <v>N</v>
      </c>
      <c r="L530" s="5">
        <f t="shared" si="132"/>
        <v>2</v>
      </c>
      <c r="M530" s="5">
        <f t="shared" si="128"/>
        <v>2020</v>
      </c>
      <c r="N530" s="5" t="str">
        <f t="shared" si="129"/>
        <v>2020-06</v>
      </c>
      <c r="O530" s="5" t="str">
        <f t="shared" si="133"/>
        <v>2020Q2</v>
      </c>
      <c r="P530" s="5" t="str">
        <f>IF(AND(Calendar[[#This Row],[TransDate]]&lt;=LastDate,Calendar[[#This Row],[TransDate]]&gt;=DATE(YEAR(LastDate)-5,MONTH(LastDate),DAY(LastDate))),Calendar[[#This Row],[CalendarYearMonth]],"")</f>
        <v>2020-06</v>
      </c>
    </row>
    <row r="531" spans="1:16" ht="15" x14ac:dyDescent="0.25">
      <c r="A531" s="5" t="str">
        <f t="shared" si="130"/>
        <v>20200613</v>
      </c>
      <c r="B531" s="7">
        <f t="shared" si="134"/>
        <v>43995</v>
      </c>
      <c r="C531" s="5">
        <f t="shared" si="120"/>
        <v>7</v>
      </c>
      <c r="D531" s="5" t="str">
        <f t="shared" si="121"/>
        <v>Saturday</v>
      </c>
      <c r="E531" s="5">
        <f t="shared" si="122"/>
        <v>13</v>
      </c>
      <c r="F531" s="8">
        <f t="shared" si="123"/>
        <v>165</v>
      </c>
      <c r="G531" s="5" t="str">
        <f t="shared" si="131"/>
        <v>Weekend</v>
      </c>
      <c r="H531" s="5">
        <f t="shared" si="124"/>
        <v>24</v>
      </c>
      <c r="I531" s="5" t="str">
        <f t="shared" si="125"/>
        <v>June</v>
      </c>
      <c r="J531" s="5">
        <f t="shared" si="126"/>
        <v>6</v>
      </c>
      <c r="K531" s="7" t="str">
        <f t="shared" si="127"/>
        <v>N</v>
      </c>
      <c r="L531" s="5">
        <f t="shared" si="132"/>
        <v>2</v>
      </c>
      <c r="M531" s="5">
        <f t="shared" si="128"/>
        <v>2020</v>
      </c>
      <c r="N531" s="5" t="str">
        <f t="shared" si="129"/>
        <v>2020-06</v>
      </c>
      <c r="O531" s="5" t="str">
        <f t="shared" si="133"/>
        <v>2020Q2</v>
      </c>
      <c r="P531" s="5" t="str">
        <f>IF(AND(Calendar[[#This Row],[TransDate]]&lt;=LastDate,Calendar[[#This Row],[TransDate]]&gt;=DATE(YEAR(LastDate)-5,MONTH(LastDate),DAY(LastDate))),Calendar[[#This Row],[CalendarYearMonth]],"")</f>
        <v>2020-06</v>
      </c>
    </row>
    <row r="532" spans="1:16" ht="15" x14ac:dyDescent="0.25">
      <c r="A532" s="5" t="str">
        <f t="shared" si="130"/>
        <v>20200614</v>
      </c>
      <c r="B532" s="7">
        <f t="shared" si="134"/>
        <v>43996</v>
      </c>
      <c r="C532" s="5">
        <f t="shared" si="120"/>
        <v>1</v>
      </c>
      <c r="D532" s="5" t="str">
        <f t="shared" si="121"/>
        <v>Sunday</v>
      </c>
      <c r="E532" s="5">
        <f t="shared" si="122"/>
        <v>14</v>
      </c>
      <c r="F532" s="8">
        <f t="shared" si="123"/>
        <v>166</v>
      </c>
      <c r="G532" s="5" t="str">
        <f t="shared" si="131"/>
        <v>Weekday</v>
      </c>
      <c r="H532" s="5">
        <f t="shared" si="124"/>
        <v>25</v>
      </c>
      <c r="I532" s="5" t="str">
        <f t="shared" si="125"/>
        <v>June</v>
      </c>
      <c r="J532" s="5">
        <f t="shared" si="126"/>
        <v>6</v>
      </c>
      <c r="K532" s="7" t="str">
        <f t="shared" si="127"/>
        <v>N</v>
      </c>
      <c r="L532" s="5">
        <f t="shared" si="132"/>
        <v>2</v>
      </c>
      <c r="M532" s="5">
        <f t="shared" si="128"/>
        <v>2020</v>
      </c>
      <c r="N532" s="5" t="str">
        <f t="shared" si="129"/>
        <v>2020-06</v>
      </c>
      <c r="O532" s="5" t="str">
        <f t="shared" si="133"/>
        <v>2020Q2</v>
      </c>
      <c r="P532" s="5" t="str">
        <f>IF(AND(Calendar[[#This Row],[TransDate]]&lt;=LastDate,Calendar[[#This Row],[TransDate]]&gt;=DATE(YEAR(LastDate)-5,MONTH(LastDate),DAY(LastDate))),Calendar[[#This Row],[CalendarYearMonth]],"")</f>
        <v>2020-06</v>
      </c>
    </row>
    <row r="533" spans="1:16" ht="15" x14ac:dyDescent="0.25">
      <c r="A533" s="5" t="str">
        <f t="shared" si="130"/>
        <v>20200615</v>
      </c>
      <c r="B533" s="7">
        <f t="shared" si="134"/>
        <v>43997</v>
      </c>
      <c r="C533" s="5">
        <f t="shared" si="120"/>
        <v>2</v>
      </c>
      <c r="D533" s="5" t="str">
        <f t="shared" si="121"/>
        <v>Monday</v>
      </c>
      <c r="E533" s="5">
        <f t="shared" si="122"/>
        <v>15</v>
      </c>
      <c r="F533" s="8">
        <f t="shared" si="123"/>
        <v>167</v>
      </c>
      <c r="G533" s="5" t="str">
        <f t="shared" si="131"/>
        <v>Weekday</v>
      </c>
      <c r="H533" s="5">
        <f t="shared" si="124"/>
        <v>25</v>
      </c>
      <c r="I533" s="5" t="str">
        <f t="shared" si="125"/>
        <v>June</v>
      </c>
      <c r="J533" s="5">
        <f t="shared" si="126"/>
        <v>6</v>
      </c>
      <c r="K533" s="7" t="str">
        <f t="shared" si="127"/>
        <v>N</v>
      </c>
      <c r="L533" s="5">
        <f t="shared" si="132"/>
        <v>2</v>
      </c>
      <c r="M533" s="5">
        <f t="shared" si="128"/>
        <v>2020</v>
      </c>
      <c r="N533" s="5" t="str">
        <f t="shared" si="129"/>
        <v>2020-06</v>
      </c>
      <c r="O533" s="5" t="str">
        <f t="shared" si="133"/>
        <v>2020Q2</v>
      </c>
      <c r="P533" s="5" t="str">
        <f>IF(AND(Calendar[[#This Row],[TransDate]]&lt;=LastDate,Calendar[[#This Row],[TransDate]]&gt;=DATE(YEAR(LastDate)-5,MONTH(LastDate),DAY(LastDate))),Calendar[[#This Row],[CalendarYearMonth]],"")</f>
        <v>2020-06</v>
      </c>
    </row>
    <row r="534" spans="1:16" ht="15" x14ac:dyDescent="0.25">
      <c r="A534" s="5" t="str">
        <f t="shared" si="130"/>
        <v>20200616</v>
      </c>
      <c r="B534" s="7">
        <f t="shared" si="134"/>
        <v>43998</v>
      </c>
      <c r="C534" s="5">
        <f t="shared" si="120"/>
        <v>3</v>
      </c>
      <c r="D534" s="5" t="str">
        <f t="shared" si="121"/>
        <v>Tuesday</v>
      </c>
      <c r="E534" s="5">
        <f t="shared" si="122"/>
        <v>16</v>
      </c>
      <c r="F534" s="8">
        <f t="shared" si="123"/>
        <v>168</v>
      </c>
      <c r="G534" s="5" t="str">
        <f t="shared" si="131"/>
        <v>Weekday</v>
      </c>
      <c r="H534" s="5">
        <f t="shared" si="124"/>
        <v>25</v>
      </c>
      <c r="I534" s="5" t="str">
        <f t="shared" si="125"/>
        <v>June</v>
      </c>
      <c r="J534" s="5">
        <f t="shared" si="126"/>
        <v>6</v>
      </c>
      <c r="K534" s="7" t="str">
        <f t="shared" si="127"/>
        <v>N</v>
      </c>
      <c r="L534" s="5">
        <f t="shared" si="132"/>
        <v>2</v>
      </c>
      <c r="M534" s="5">
        <f t="shared" si="128"/>
        <v>2020</v>
      </c>
      <c r="N534" s="5" t="str">
        <f t="shared" si="129"/>
        <v>2020-06</v>
      </c>
      <c r="O534" s="5" t="str">
        <f t="shared" si="133"/>
        <v>2020Q2</v>
      </c>
      <c r="P534" s="5" t="str">
        <f>IF(AND(Calendar[[#This Row],[TransDate]]&lt;=LastDate,Calendar[[#This Row],[TransDate]]&gt;=DATE(YEAR(LastDate)-5,MONTH(LastDate),DAY(LastDate))),Calendar[[#This Row],[CalendarYearMonth]],"")</f>
        <v>2020-06</v>
      </c>
    </row>
    <row r="535" spans="1:16" ht="15" x14ac:dyDescent="0.25">
      <c r="A535" s="5" t="str">
        <f t="shared" si="130"/>
        <v>20200617</v>
      </c>
      <c r="B535" s="7">
        <f t="shared" si="134"/>
        <v>43999</v>
      </c>
      <c r="C535" s="5">
        <f t="shared" si="120"/>
        <v>4</v>
      </c>
      <c r="D535" s="5" t="str">
        <f t="shared" si="121"/>
        <v>Wednesday</v>
      </c>
      <c r="E535" s="5">
        <f t="shared" si="122"/>
        <v>17</v>
      </c>
      <c r="F535" s="8">
        <f t="shared" si="123"/>
        <v>169</v>
      </c>
      <c r="G535" s="5" t="str">
        <f t="shared" si="131"/>
        <v>Weekday</v>
      </c>
      <c r="H535" s="5">
        <f t="shared" si="124"/>
        <v>25</v>
      </c>
      <c r="I535" s="5" t="str">
        <f t="shared" si="125"/>
        <v>June</v>
      </c>
      <c r="J535" s="5">
        <f t="shared" si="126"/>
        <v>6</v>
      </c>
      <c r="K535" s="7" t="str">
        <f t="shared" si="127"/>
        <v>N</v>
      </c>
      <c r="L535" s="5">
        <f t="shared" si="132"/>
        <v>2</v>
      </c>
      <c r="M535" s="5">
        <f t="shared" si="128"/>
        <v>2020</v>
      </c>
      <c r="N535" s="5" t="str">
        <f t="shared" si="129"/>
        <v>2020-06</v>
      </c>
      <c r="O535" s="5" t="str">
        <f t="shared" si="133"/>
        <v>2020Q2</v>
      </c>
      <c r="P535" s="5" t="str">
        <f>IF(AND(Calendar[[#This Row],[TransDate]]&lt;=LastDate,Calendar[[#This Row],[TransDate]]&gt;=DATE(YEAR(LastDate)-5,MONTH(LastDate),DAY(LastDate))),Calendar[[#This Row],[CalendarYearMonth]],"")</f>
        <v>2020-06</v>
      </c>
    </row>
    <row r="536" spans="1:16" ht="15" x14ac:dyDescent="0.25">
      <c r="A536" s="5" t="str">
        <f t="shared" si="130"/>
        <v>20200618</v>
      </c>
      <c r="B536" s="7">
        <f t="shared" si="134"/>
        <v>44000</v>
      </c>
      <c r="C536" s="5">
        <f t="shared" si="120"/>
        <v>5</v>
      </c>
      <c r="D536" s="5" t="str">
        <f t="shared" si="121"/>
        <v>Thursday</v>
      </c>
      <c r="E536" s="5">
        <f t="shared" si="122"/>
        <v>18</v>
      </c>
      <c r="F536" s="8">
        <f t="shared" si="123"/>
        <v>170</v>
      </c>
      <c r="G536" s="5" t="str">
        <f t="shared" si="131"/>
        <v>Weekday</v>
      </c>
      <c r="H536" s="5">
        <f t="shared" si="124"/>
        <v>25</v>
      </c>
      <c r="I536" s="5" t="str">
        <f t="shared" si="125"/>
        <v>June</v>
      </c>
      <c r="J536" s="5">
        <f t="shared" si="126"/>
        <v>6</v>
      </c>
      <c r="K536" s="7" t="str">
        <f t="shared" si="127"/>
        <v>N</v>
      </c>
      <c r="L536" s="5">
        <f t="shared" si="132"/>
        <v>2</v>
      </c>
      <c r="M536" s="5">
        <f t="shared" si="128"/>
        <v>2020</v>
      </c>
      <c r="N536" s="5" t="str">
        <f t="shared" si="129"/>
        <v>2020-06</v>
      </c>
      <c r="O536" s="5" t="str">
        <f t="shared" si="133"/>
        <v>2020Q2</v>
      </c>
      <c r="P536" s="5" t="str">
        <f>IF(AND(Calendar[[#This Row],[TransDate]]&lt;=LastDate,Calendar[[#This Row],[TransDate]]&gt;=DATE(YEAR(LastDate)-5,MONTH(LastDate),DAY(LastDate))),Calendar[[#This Row],[CalendarYearMonth]],"")</f>
        <v>2020-06</v>
      </c>
    </row>
    <row r="537" spans="1:16" ht="15" x14ac:dyDescent="0.25">
      <c r="A537" s="5" t="str">
        <f t="shared" si="130"/>
        <v>20200619</v>
      </c>
      <c r="B537" s="7">
        <f t="shared" si="134"/>
        <v>44001</v>
      </c>
      <c r="C537" s="5">
        <f t="shared" si="120"/>
        <v>6</v>
      </c>
      <c r="D537" s="5" t="str">
        <f t="shared" si="121"/>
        <v>Friday</v>
      </c>
      <c r="E537" s="5">
        <f t="shared" si="122"/>
        <v>19</v>
      </c>
      <c r="F537" s="8">
        <f t="shared" si="123"/>
        <v>171</v>
      </c>
      <c r="G537" s="5" t="str">
        <f t="shared" si="131"/>
        <v>Weekend</v>
      </c>
      <c r="H537" s="5">
        <f t="shared" si="124"/>
        <v>25</v>
      </c>
      <c r="I537" s="5" t="str">
        <f t="shared" si="125"/>
        <v>June</v>
      </c>
      <c r="J537" s="5">
        <f t="shared" si="126"/>
        <v>6</v>
      </c>
      <c r="K537" s="7" t="str">
        <f t="shared" si="127"/>
        <v>N</v>
      </c>
      <c r="L537" s="5">
        <f t="shared" si="132"/>
        <v>2</v>
      </c>
      <c r="M537" s="5">
        <f t="shared" si="128"/>
        <v>2020</v>
      </c>
      <c r="N537" s="5" t="str">
        <f t="shared" si="129"/>
        <v>2020-06</v>
      </c>
      <c r="O537" s="5" t="str">
        <f t="shared" si="133"/>
        <v>2020Q2</v>
      </c>
      <c r="P537" s="5" t="str">
        <f>IF(AND(Calendar[[#This Row],[TransDate]]&lt;=LastDate,Calendar[[#This Row],[TransDate]]&gt;=DATE(YEAR(LastDate)-5,MONTH(LastDate),DAY(LastDate))),Calendar[[#This Row],[CalendarYearMonth]],"")</f>
        <v>2020-06</v>
      </c>
    </row>
    <row r="538" spans="1:16" ht="15" x14ac:dyDescent="0.25">
      <c r="A538" s="5" t="str">
        <f t="shared" si="130"/>
        <v>20200620</v>
      </c>
      <c r="B538" s="7">
        <f t="shared" si="134"/>
        <v>44002</v>
      </c>
      <c r="C538" s="5">
        <f t="shared" si="120"/>
        <v>7</v>
      </c>
      <c r="D538" s="5" t="str">
        <f t="shared" si="121"/>
        <v>Saturday</v>
      </c>
      <c r="E538" s="5">
        <f t="shared" si="122"/>
        <v>20</v>
      </c>
      <c r="F538" s="8">
        <f t="shared" si="123"/>
        <v>172</v>
      </c>
      <c r="G538" s="5" t="str">
        <f t="shared" si="131"/>
        <v>Weekend</v>
      </c>
      <c r="H538" s="5">
        <f t="shared" si="124"/>
        <v>25</v>
      </c>
      <c r="I538" s="5" t="str">
        <f t="shared" si="125"/>
        <v>June</v>
      </c>
      <c r="J538" s="5">
        <f t="shared" si="126"/>
        <v>6</v>
      </c>
      <c r="K538" s="7" t="str">
        <f t="shared" si="127"/>
        <v>N</v>
      </c>
      <c r="L538" s="5">
        <f t="shared" si="132"/>
        <v>2</v>
      </c>
      <c r="M538" s="5">
        <f t="shared" si="128"/>
        <v>2020</v>
      </c>
      <c r="N538" s="5" t="str">
        <f t="shared" si="129"/>
        <v>2020-06</v>
      </c>
      <c r="O538" s="5" t="str">
        <f t="shared" si="133"/>
        <v>2020Q2</v>
      </c>
      <c r="P538" s="5" t="str">
        <f>IF(AND(Calendar[[#This Row],[TransDate]]&lt;=LastDate,Calendar[[#This Row],[TransDate]]&gt;=DATE(YEAR(LastDate)-5,MONTH(LastDate),DAY(LastDate))),Calendar[[#This Row],[CalendarYearMonth]],"")</f>
        <v>2020-06</v>
      </c>
    </row>
    <row r="539" spans="1:16" ht="15" x14ac:dyDescent="0.25">
      <c r="A539" s="5" t="str">
        <f t="shared" si="130"/>
        <v>20200621</v>
      </c>
      <c r="B539" s="7">
        <f t="shared" si="134"/>
        <v>44003</v>
      </c>
      <c r="C539" s="5">
        <f t="shared" si="120"/>
        <v>1</v>
      </c>
      <c r="D539" s="5" t="str">
        <f t="shared" si="121"/>
        <v>Sunday</v>
      </c>
      <c r="E539" s="5">
        <f t="shared" si="122"/>
        <v>21</v>
      </c>
      <c r="F539" s="8">
        <f t="shared" si="123"/>
        <v>173</v>
      </c>
      <c r="G539" s="5" t="str">
        <f t="shared" si="131"/>
        <v>Weekday</v>
      </c>
      <c r="H539" s="5">
        <f t="shared" si="124"/>
        <v>26</v>
      </c>
      <c r="I539" s="5" t="str">
        <f t="shared" si="125"/>
        <v>June</v>
      </c>
      <c r="J539" s="5">
        <f t="shared" si="126"/>
        <v>6</v>
      </c>
      <c r="K539" s="7" t="str">
        <f t="shared" si="127"/>
        <v>N</v>
      </c>
      <c r="L539" s="5">
        <f t="shared" si="132"/>
        <v>2</v>
      </c>
      <c r="M539" s="5">
        <f t="shared" si="128"/>
        <v>2020</v>
      </c>
      <c r="N539" s="5" t="str">
        <f t="shared" si="129"/>
        <v>2020-06</v>
      </c>
      <c r="O539" s="5" t="str">
        <f t="shared" si="133"/>
        <v>2020Q2</v>
      </c>
      <c r="P539" s="5" t="str">
        <f>IF(AND(Calendar[[#This Row],[TransDate]]&lt;=LastDate,Calendar[[#This Row],[TransDate]]&gt;=DATE(YEAR(LastDate)-5,MONTH(LastDate),DAY(LastDate))),Calendar[[#This Row],[CalendarYearMonth]],"")</f>
        <v>2020-06</v>
      </c>
    </row>
    <row r="540" spans="1:16" ht="15" x14ac:dyDescent="0.25">
      <c r="A540" s="5" t="str">
        <f t="shared" si="130"/>
        <v>20200622</v>
      </c>
      <c r="B540" s="7">
        <f t="shared" si="134"/>
        <v>44004</v>
      </c>
      <c r="C540" s="5">
        <f t="shared" si="120"/>
        <v>2</v>
      </c>
      <c r="D540" s="5" t="str">
        <f t="shared" si="121"/>
        <v>Monday</v>
      </c>
      <c r="E540" s="5">
        <f t="shared" si="122"/>
        <v>22</v>
      </c>
      <c r="F540" s="8">
        <f t="shared" si="123"/>
        <v>174</v>
      </c>
      <c r="G540" s="5" t="str">
        <f t="shared" si="131"/>
        <v>Weekday</v>
      </c>
      <c r="H540" s="5">
        <f t="shared" si="124"/>
        <v>26</v>
      </c>
      <c r="I540" s="5" t="str">
        <f t="shared" si="125"/>
        <v>June</v>
      </c>
      <c r="J540" s="5">
        <f t="shared" si="126"/>
        <v>6</v>
      </c>
      <c r="K540" s="7" t="str">
        <f t="shared" si="127"/>
        <v>N</v>
      </c>
      <c r="L540" s="5">
        <f t="shared" si="132"/>
        <v>2</v>
      </c>
      <c r="M540" s="5">
        <f t="shared" si="128"/>
        <v>2020</v>
      </c>
      <c r="N540" s="5" t="str">
        <f t="shared" si="129"/>
        <v>2020-06</v>
      </c>
      <c r="O540" s="5" t="str">
        <f t="shared" si="133"/>
        <v>2020Q2</v>
      </c>
      <c r="P540" s="5" t="str">
        <f>IF(AND(Calendar[[#This Row],[TransDate]]&lt;=LastDate,Calendar[[#This Row],[TransDate]]&gt;=DATE(YEAR(LastDate)-5,MONTH(LastDate),DAY(LastDate))),Calendar[[#This Row],[CalendarYearMonth]],"")</f>
        <v>2020-06</v>
      </c>
    </row>
    <row r="541" spans="1:16" ht="15" x14ac:dyDescent="0.25">
      <c r="A541" s="5" t="str">
        <f t="shared" si="130"/>
        <v>20200623</v>
      </c>
      <c r="B541" s="7">
        <f t="shared" si="134"/>
        <v>44005</v>
      </c>
      <c r="C541" s="5">
        <f t="shared" si="120"/>
        <v>3</v>
      </c>
      <c r="D541" s="5" t="str">
        <f t="shared" si="121"/>
        <v>Tuesday</v>
      </c>
      <c r="E541" s="5">
        <f t="shared" si="122"/>
        <v>23</v>
      </c>
      <c r="F541" s="8">
        <f t="shared" si="123"/>
        <v>175</v>
      </c>
      <c r="G541" s="5" t="str">
        <f t="shared" si="131"/>
        <v>Weekday</v>
      </c>
      <c r="H541" s="5">
        <f t="shared" si="124"/>
        <v>26</v>
      </c>
      <c r="I541" s="5" t="str">
        <f t="shared" si="125"/>
        <v>June</v>
      </c>
      <c r="J541" s="5">
        <f t="shared" si="126"/>
        <v>6</v>
      </c>
      <c r="K541" s="7" t="str">
        <f t="shared" si="127"/>
        <v>N</v>
      </c>
      <c r="L541" s="5">
        <f t="shared" si="132"/>
        <v>2</v>
      </c>
      <c r="M541" s="5">
        <f t="shared" si="128"/>
        <v>2020</v>
      </c>
      <c r="N541" s="5" t="str">
        <f t="shared" si="129"/>
        <v>2020-06</v>
      </c>
      <c r="O541" s="5" t="str">
        <f t="shared" si="133"/>
        <v>2020Q2</v>
      </c>
      <c r="P541" s="5" t="str">
        <f>IF(AND(Calendar[[#This Row],[TransDate]]&lt;=LastDate,Calendar[[#This Row],[TransDate]]&gt;=DATE(YEAR(LastDate)-5,MONTH(LastDate),DAY(LastDate))),Calendar[[#This Row],[CalendarYearMonth]],"")</f>
        <v>2020-06</v>
      </c>
    </row>
    <row r="542" spans="1:16" ht="15" x14ac:dyDescent="0.25">
      <c r="A542" s="5" t="str">
        <f t="shared" si="130"/>
        <v>20200624</v>
      </c>
      <c r="B542" s="7">
        <f t="shared" si="134"/>
        <v>44006</v>
      </c>
      <c r="C542" s="5">
        <f t="shared" si="120"/>
        <v>4</v>
      </c>
      <c r="D542" s="5" t="str">
        <f t="shared" si="121"/>
        <v>Wednesday</v>
      </c>
      <c r="E542" s="5">
        <f t="shared" si="122"/>
        <v>24</v>
      </c>
      <c r="F542" s="8">
        <f t="shared" si="123"/>
        <v>176</v>
      </c>
      <c r="G542" s="5" t="str">
        <f t="shared" si="131"/>
        <v>Weekday</v>
      </c>
      <c r="H542" s="5">
        <f t="shared" si="124"/>
        <v>26</v>
      </c>
      <c r="I542" s="5" t="str">
        <f t="shared" si="125"/>
        <v>June</v>
      </c>
      <c r="J542" s="5">
        <f t="shared" si="126"/>
        <v>6</v>
      </c>
      <c r="K542" s="7" t="str">
        <f t="shared" si="127"/>
        <v>N</v>
      </c>
      <c r="L542" s="5">
        <f t="shared" si="132"/>
        <v>2</v>
      </c>
      <c r="M542" s="5">
        <f t="shared" si="128"/>
        <v>2020</v>
      </c>
      <c r="N542" s="5" t="str">
        <f t="shared" si="129"/>
        <v>2020-06</v>
      </c>
      <c r="O542" s="5" t="str">
        <f t="shared" si="133"/>
        <v>2020Q2</v>
      </c>
      <c r="P542" s="5" t="str">
        <f>IF(AND(Calendar[[#This Row],[TransDate]]&lt;=LastDate,Calendar[[#This Row],[TransDate]]&gt;=DATE(YEAR(LastDate)-5,MONTH(LastDate),DAY(LastDate))),Calendar[[#This Row],[CalendarYearMonth]],"")</f>
        <v>2020-06</v>
      </c>
    </row>
    <row r="543" spans="1:16" ht="15" x14ac:dyDescent="0.25">
      <c r="A543" s="5" t="str">
        <f t="shared" si="130"/>
        <v>20200625</v>
      </c>
      <c r="B543" s="7">
        <f t="shared" si="134"/>
        <v>44007</v>
      </c>
      <c r="C543" s="5">
        <f t="shared" si="120"/>
        <v>5</v>
      </c>
      <c r="D543" s="5" t="str">
        <f t="shared" si="121"/>
        <v>Thursday</v>
      </c>
      <c r="E543" s="5">
        <f t="shared" si="122"/>
        <v>25</v>
      </c>
      <c r="F543" s="8">
        <f t="shared" si="123"/>
        <v>177</v>
      </c>
      <c r="G543" s="5" t="str">
        <f t="shared" si="131"/>
        <v>Weekday</v>
      </c>
      <c r="H543" s="5">
        <f t="shared" si="124"/>
        <v>26</v>
      </c>
      <c r="I543" s="5" t="str">
        <f t="shared" si="125"/>
        <v>June</v>
      </c>
      <c r="J543" s="5">
        <f t="shared" si="126"/>
        <v>6</v>
      </c>
      <c r="K543" s="7" t="str">
        <f t="shared" si="127"/>
        <v>N</v>
      </c>
      <c r="L543" s="5">
        <f t="shared" si="132"/>
        <v>2</v>
      </c>
      <c r="M543" s="5">
        <f t="shared" si="128"/>
        <v>2020</v>
      </c>
      <c r="N543" s="5" t="str">
        <f t="shared" si="129"/>
        <v>2020-06</v>
      </c>
      <c r="O543" s="5" t="str">
        <f t="shared" si="133"/>
        <v>2020Q2</v>
      </c>
      <c r="P543" s="5" t="str">
        <f>IF(AND(Calendar[[#This Row],[TransDate]]&lt;=LastDate,Calendar[[#This Row],[TransDate]]&gt;=DATE(YEAR(LastDate)-5,MONTH(LastDate),DAY(LastDate))),Calendar[[#This Row],[CalendarYearMonth]],"")</f>
        <v>2020-06</v>
      </c>
    </row>
    <row r="544" spans="1:16" ht="15" x14ac:dyDescent="0.25">
      <c r="A544" s="5" t="str">
        <f t="shared" si="130"/>
        <v>20200626</v>
      </c>
      <c r="B544" s="7">
        <f t="shared" si="134"/>
        <v>44008</v>
      </c>
      <c r="C544" s="5">
        <f t="shared" si="120"/>
        <v>6</v>
      </c>
      <c r="D544" s="5" t="str">
        <f t="shared" si="121"/>
        <v>Friday</v>
      </c>
      <c r="E544" s="5">
        <f t="shared" si="122"/>
        <v>26</v>
      </c>
      <c r="F544" s="8">
        <f t="shared" si="123"/>
        <v>178</v>
      </c>
      <c r="G544" s="5" t="str">
        <f t="shared" si="131"/>
        <v>Weekend</v>
      </c>
      <c r="H544" s="5">
        <f t="shared" si="124"/>
        <v>26</v>
      </c>
      <c r="I544" s="5" t="str">
        <f t="shared" si="125"/>
        <v>June</v>
      </c>
      <c r="J544" s="5">
        <f t="shared" si="126"/>
        <v>6</v>
      </c>
      <c r="K544" s="7" t="str">
        <f t="shared" si="127"/>
        <v>N</v>
      </c>
      <c r="L544" s="5">
        <f t="shared" si="132"/>
        <v>2</v>
      </c>
      <c r="M544" s="5">
        <f t="shared" si="128"/>
        <v>2020</v>
      </c>
      <c r="N544" s="5" t="str">
        <f t="shared" si="129"/>
        <v>2020-06</v>
      </c>
      <c r="O544" s="5" t="str">
        <f t="shared" si="133"/>
        <v>2020Q2</v>
      </c>
      <c r="P544" s="5" t="str">
        <f>IF(AND(Calendar[[#This Row],[TransDate]]&lt;=LastDate,Calendar[[#This Row],[TransDate]]&gt;=DATE(YEAR(LastDate)-5,MONTH(LastDate),DAY(LastDate))),Calendar[[#This Row],[CalendarYearMonth]],"")</f>
        <v>2020-06</v>
      </c>
    </row>
    <row r="545" spans="1:16" ht="15" x14ac:dyDescent="0.25">
      <c r="A545" s="5" t="str">
        <f t="shared" si="130"/>
        <v>20200627</v>
      </c>
      <c r="B545" s="7">
        <f t="shared" si="134"/>
        <v>44009</v>
      </c>
      <c r="C545" s="5">
        <f t="shared" si="120"/>
        <v>7</v>
      </c>
      <c r="D545" s="5" t="str">
        <f t="shared" si="121"/>
        <v>Saturday</v>
      </c>
      <c r="E545" s="5">
        <f t="shared" si="122"/>
        <v>27</v>
      </c>
      <c r="F545" s="8">
        <f t="shared" si="123"/>
        <v>179</v>
      </c>
      <c r="G545" s="5" t="str">
        <f t="shared" si="131"/>
        <v>Weekend</v>
      </c>
      <c r="H545" s="5">
        <f t="shared" si="124"/>
        <v>26</v>
      </c>
      <c r="I545" s="5" t="str">
        <f t="shared" si="125"/>
        <v>June</v>
      </c>
      <c r="J545" s="5">
        <f t="shared" si="126"/>
        <v>6</v>
      </c>
      <c r="K545" s="7" t="str">
        <f t="shared" si="127"/>
        <v>N</v>
      </c>
      <c r="L545" s="5">
        <f t="shared" si="132"/>
        <v>2</v>
      </c>
      <c r="M545" s="5">
        <f t="shared" si="128"/>
        <v>2020</v>
      </c>
      <c r="N545" s="5" t="str">
        <f t="shared" si="129"/>
        <v>2020-06</v>
      </c>
      <c r="O545" s="5" t="str">
        <f t="shared" si="133"/>
        <v>2020Q2</v>
      </c>
      <c r="P545" s="5" t="str">
        <f>IF(AND(Calendar[[#This Row],[TransDate]]&lt;=LastDate,Calendar[[#This Row],[TransDate]]&gt;=DATE(YEAR(LastDate)-5,MONTH(LastDate),DAY(LastDate))),Calendar[[#This Row],[CalendarYearMonth]],"")</f>
        <v>2020-06</v>
      </c>
    </row>
    <row r="546" spans="1:16" ht="15" x14ac:dyDescent="0.25">
      <c r="A546" s="5" t="str">
        <f t="shared" si="130"/>
        <v>20200628</v>
      </c>
      <c r="B546" s="7">
        <f t="shared" si="134"/>
        <v>44010</v>
      </c>
      <c r="C546" s="5">
        <f t="shared" si="120"/>
        <v>1</v>
      </c>
      <c r="D546" s="5" t="str">
        <f t="shared" si="121"/>
        <v>Sunday</v>
      </c>
      <c r="E546" s="5">
        <f t="shared" si="122"/>
        <v>28</v>
      </c>
      <c r="F546" s="8">
        <f t="shared" si="123"/>
        <v>180</v>
      </c>
      <c r="G546" s="5" t="str">
        <f t="shared" si="131"/>
        <v>Weekday</v>
      </c>
      <c r="H546" s="5">
        <f t="shared" si="124"/>
        <v>27</v>
      </c>
      <c r="I546" s="5" t="str">
        <f t="shared" si="125"/>
        <v>June</v>
      </c>
      <c r="J546" s="5">
        <f t="shared" si="126"/>
        <v>6</v>
      </c>
      <c r="K546" s="7" t="str">
        <f t="shared" si="127"/>
        <v>N</v>
      </c>
      <c r="L546" s="5">
        <f t="shared" si="132"/>
        <v>2</v>
      </c>
      <c r="M546" s="5">
        <f t="shared" si="128"/>
        <v>2020</v>
      </c>
      <c r="N546" s="5" t="str">
        <f t="shared" si="129"/>
        <v>2020-06</v>
      </c>
      <c r="O546" s="5" t="str">
        <f t="shared" si="133"/>
        <v>2020Q2</v>
      </c>
      <c r="P546" s="5" t="str">
        <f>IF(AND(Calendar[[#This Row],[TransDate]]&lt;=LastDate,Calendar[[#This Row],[TransDate]]&gt;=DATE(YEAR(LastDate)-5,MONTH(LastDate),DAY(LastDate))),Calendar[[#This Row],[CalendarYearMonth]],"")</f>
        <v>2020-06</v>
      </c>
    </row>
    <row r="547" spans="1:16" ht="15" x14ac:dyDescent="0.25">
      <c r="A547" s="5" t="str">
        <f t="shared" si="130"/>
        <v>20200629</v>
      </c>
      <c r="B547" s="7">
        <f t="shared" si="134"/>
        <v>44011</v>
      </c>
      <c r="C547" s="5">
        <f t="shared" si="120"/>
        <v>2</v>
      </c>
      <c r="D547" s="5" t="str">
        <f t="shared" si="121"/>
        <v>Monday</v>
      </c>
      <c r="E547" s="5">
        <f t="shared" si="122"/>
        <v>29</v>
      </c>
      <c r="F547" s="8">
        <f t="shared" si="123"/>
        <v>181</v>
      </c>
      <c r="G547" s="5" t="str">
        <f t="shared" si="131"/>
        <v>Weekday</v>
      </c>
      <c r="H547" s="5">
        <f t="shared" si="124"/>
        <v>27</v>
      </c>
      <c r="I547" s="5" t="str">
        <f t="shared" si="125"/>
        <v>June</v>
      </c>
      <c r="J547" s="5">
        <f t="shared" si="126"/>
        <v>6</v>
      </c>
      <c r="K547" s="7" t="str">
        <f t="shared" si="127"/>
        <v>N</v>
      </c>
      <c r="L547" s="5">
        <f t="shared" si="132"/>
        <v>2</v>
      </c>
      <c r="M547" s="5">
        <f t="shared" si="128"/>
        <v>2020</v>
      </c>
      <c r="N547" s="5" t="str">
        <f t="shared" si="129"/>
        <v>2020-06</v>
      </c>
      <c r="O547" s="5" t="str">
        <f t="shared" si="133"/>
        <v>2020Q2</v>
      </c>
      <c r="P547" s="5" t="str">
        <f>IF(AND(Calendar[[#This Row],[TransDate]]&lt;=LastDate,Calendar[[#This Row],[TransDate]]&gt;=DATE(YEAR(LastDate)-5,MONTH(LastDate),DAY(LastDate))),Calendar[[#This Row],[CalendarYearMonth]],"")</f>
        <v>2020-06</v>
      </c>
    </row>
    <row r="548" spans="1:16" ht="15" x14ac:dyDescent="0.25">
      <c r="A548" s="5" t="str">
        <f t="shared" si="130"/>
        <v>20200630</v>
      </c>
      <c r="B548" s="7">
        <f t="shared" si="134"/>
        <v>44012</v>
      </c>
      <c r="C548" s="5">
        <f t="shared" si="120"/>
        <v>3</v>
      </c>
      <c r="D548" s="5" t="str">
        <f t="shared" si="121"/>
        <v>Tuesday</v>
      </c>
      <c r="E548" s="5">
        <f t="shared" si="122"/>
        <v>30</v>
      </c>
      <c r="F548" s="8">
        <f t="shared" si="123"/>
        <v>182</v>
      </c>
      <c r="G548" s="5" t="str">
        <f t="shared" si="131"/>
        <v>Weekday</v>
      </c>
      <c r="H548" s="5">
        <f t="shared" si="124"/>
        <v>27</v>
      </c>
      <c r="I548" s="5" t="str">
        <f t="shared" si="125"/>
        <v>June</v>
      </c>
      <c r="J548" s="5">
        <f t="shared" si="126"/>
        <v>6</v>
      </c>
      <c r="K548" s="7" t="str">
        <f t="shared" si="127"/>
        <v>Y</v>
      </c>
      <c r="L548" s="5">
        <f t="shared" si="132"/>
        <v>2</v>
      </c>
      <c r="M548" s="5">
        <f t="shared" si="128"/>
        <v>2020</v>
      </c>
      <c r="N548" s="5" t="str">
        <f t="shared" si="129"/>
        <v>2020-06</v>
      </c>
      <c r="O548" s="5" t="str">
        <f t="shared" si="133"/>
        <v>2020Q2</v>
      </c>
      <c r="P548" s="5" t="str">
        <f>IF(AND(Calendar[[#This Row],[TransDate]]&lt;=LastDate,Calendar[[#This Row],[TransDate]]&gt;=DATE(YEAR(LastDate)-5,MONTH(LastDate),DAY(LastDate))),Calendar[[#This Row],[CalendarYearMonth]],"")</f>
        <v>2020-06</v>
      </c>
    </row>
    <row r="549" spans="1:16" ht="15" x14ac:dyDescent="0.25">
      <c r="A549" s="5" t="str">
        <f t="shared" si="130"/>
        <v>20200701</v>
      </c>
      <c r="B549" s="7">
        <f t="shared" si="134"/>
        <v>44013</v>
      </c>
      <c r="C549" s="5">
        <f t="shared" si="120"/>
        <v>4</v>
      </c>
      <c r="D549" s="5" t="str">
        <f t="shared" si="121"/>
        <v>Wednesday</v>
      </c>
      <c r="E549" s="5">
        <f t="shared" si="122"/>
        <v>1</v>
      </c>
      <c r="F549" s="8">
        <f t="shared" si="123"/>
        <v>183</v>
      </c>
      <c r="G549" s="5" t="str">
        <f t="shared" si="131"/>
        <v>Weekday</v>
      </c>
      <c r="H549" s="5">
        <f t="shared" si="124"/>
        <v>27</v>
      </c>
      <c r="I549" s="5" t="str">
        <f t="shared" si="125"/>
        <v>July</v>
      </c>
      <c r="J549" s="5">
        <f t="shared" si="126"/>
        <v>7</v>
      </c>
      <c r="K549" s="7" t="str">
        <f t="shared" si="127"/>
        <v>N</v>
      </c>
      <c r="L549" s="5">
        <f t="shared" si="132"/>
        <v>3</v>
      </c>
      <c r="M549" s="5">
        <f t="shared" si="128"/>
        <v>2020</v>
      </c>
      <c r="N549" s="5" t="str">
        <f t="shared" si="129"/>
        <v>2020-07</v>
      </c>
      <c r="O549" s="5" t="str">
        <f t="shared" si="133"/>
        <v>2020Q3</v>
      </c>
      <c r="P549" s="5" t="str">
        <f>IF(AND(Calendar[[#This Row],[TransDate]]&lt;=LastDate,Calendar[[#This Row],[TransDate]]&gt;=DATE(YEAR(LastDate)-5,MONTH(LastDate),DAY(LastDate))),Calendar[[#This Row],[CalendarYearMonth]],"")</f>
        <v/>
      </c>
    </row>
    <row r="550" spans="1:16" ht="15" x14ac:dyDescent="0.25">
      <c r="A550" s="5" t="str">
        <f t="shared" si="130"/>
        <v>20200702</v>
      </c>
      <c r="B550" s="7">
        <f t="shared" si="134"/>
        <v>44014</v>
      </c>
      <c r="C550" s="5">
        <f t="shared" si="120"/>
        <v>5</v>
      </c>
      <c r="D550" s="5" t="str">
        <f t="shared" si="121"/>
        <v>Thursday</v>
      </c>
      <c r="E550" s="5">
        <f t="shared" si="122"/>
        <v>2</v>
      </c>
      <c r="F550" s="8">
        <f t="shared" si="123"/>
        <v>184</v>
      </c>
      <c r="G550" s="5" t="str">
        <f t="shared" si="131"/>
        <v>Weekday</v>
      </c>
      <c r="H550" s="5">
        <f t="shared" si="124"/>
        <v>27</v>
      </c>
      <c r="I550" s="5" t="str">
        <f t="shared" si="125"/>
        <v>July</v>
      </c>
      <c r="J550" s="5">
        <f t="shared" si="126"/>
        <v>7</v>
      </c>
      <c r="K550" s="7" t="str">
        <f t="shared" si="127"/>
        <v>N</v>
      </c>
      <c r="L550" s="5">
        <f t="shared" si="132"/>
        <v>3</v>
      </c>
      <c r="M550" s="5">
        <f t="shared" si="128"/>
        <v>2020</v>
      </c>
      <c r="N550" s="5" t="str">
        <f t="shared" si="129"/>
        <v>2020-07</v>
      </c>
      <c r="O550" s="5" t="str">
        <f t="shared" si="133"/>
        <v>2020Q3</v>
      </c>
      <c r="P550" s="5" t="str">
        <f>IF(AND(Calendar[[#This Row],[TransDate]]&lt;=LastDate,Calendar[[#This Row],[TransDate]]&gt;=DATE(YEAR(LastDate)-5,MONTH(LastDate),DAY(LastDate))),Calendar[[#This Row],[CalendarYearMonth]],"")</f>
        <v/>
      </c>
    </row>
    <row r="551" spans="1:16" ht="15" x14ac:dyDescent="0.25">
      <c r="A551" s="5" t="str">
        <f t="shared" si="130"/>
        <v>20200703</v>
      </c>
      <c r="B551" s="7">
        <f t="shared" si="134"/>
        <v>44015</v>
      </c>
      <c r="C551" s="5">
        <f t="shared" si="120"/>
        <v>6</v>
      </c>
      <c r="D551" s="5" t="str">
        <f t="shared" si="121"/>
        <v>Friday</v>
      </c>
      <c r="E551" s="5">
        <f t="shared" si="122"/>
        <v>3</v>
      </c>
      <c r="F551" s="8">
        <f t="shared" si="123"/>
        <v>185</v>
      </c>
      <c r="G551" s="5" t="str">
        <f t="shared" si="131"/>
        <v>Weekend</v>
      </c>
      <c r="H551" s="5">
        <f t="shared" si="124"/>
        <v>27</v>
      </c>
      <c r="I551" s="5" t="str">
        <f t="shared" si="125"/>
        <v>July</v>
      </c>
      <c r="J551" s="5">
        <f t="shared" si="126"/>
        <v>7</v>
      </c>
      <c r="K551" s="7" t="str">
        <f t="shared" si="127"/>
        <v>N</v>
      </c>
      <c r="L551" s="5">
        <f t="shared" si="132"/>
        <v>3</v>
      </c>
      <c r="M551" s="5">
        <f t="shared" si="128"/>
        <v>2020</v>
      </c>
      <c r="N551" s="5" t="str">
        <f t="shared" si="129"/>
        <v>2020-07</v>
      </c>
      <c r="O551" s="5" t="str">
        <f t="shared" si="133"/>
        <v>2020Q3</v>
      </c>
      <c r="P551" s="5" t="str">
        <f>IF(AND(Calendar[[#This Row],[TransDate]]&lt;=LastDate,Calendar[[#This Row],[TransDate]]&gt;=DATE(YEAR(LastDate)-5,MONTH(LastDate),DAY(LastDate))),Calendar[[#This Row],[CalendarYearMonth]],"")</f>
        <v/>
      </c>
    </row>
    <row r="552" spans="1:16" ht="15" x14ac:dyDescent="0.25">
      <c r="A552" s="5" t="str">
        <f t="shared" si="130"/>
        <v>20200704</v>
      </c>
      <c r="B552" s="7">
        <f t="shared" si="134"/>
        <v>44016</v>
      </c>
      <c r="C552" s="5">
        <f t="shared" si="120"/>
        <v>7</v>
      </c>
      <c r="D552" s="5" t="str">
        <f t="shared" si="121"/>
        <v>Saturday</v>
      </c>
      <c r="E552" s="5">
        <f t="shared" si="122"/>
        <v>4</v>
      </c>
      <c r="F552" s="8">
        <f t="shared" si="123"/>
        <v>186</v>
      </c>
      <c r="G552" s="5" t="str">
        <f t="shared" si="131"/>
        <v>Weekend</v>
      </c>
      <c r="H552" s="5">
        <f t="shared" si="124"/>
        <v>27</v>
      </c>
      <c r="I552" s="5" t="str">
        <f t="shared" si="125"/>
        <v>July</v>
      </c>
      <c r="J552" s="5">
        <f t="shared" si="126"/>
        <v>7</v>
      </c>
      <c r="K552" s="7" t="str">
        <f t="shared" si="127"/>
        <v>N</v>
      </c>
      <c r="L552" s="5">
        <f t="shared" si="132"/>
        <v>3</v>
      </c>
      <c r="M552" s="5">
        <f t="shared" si="128"/>
        <v>2020</v>
      </c>
      <c r="N552" s="5" t="str">
        <f t="shared" si="129"/>
        <v>2020-07</v>
      </c>
      <c r="O552" s="5" t="str">
        <f t="shared" si="133"/>
        <v>2020Q3</v>
      </c>
      <c r="P552" s="5" t="str">
        <f>IF(AND(Calendar[[#This Row],[TransDate]]&lt;=LastDate,Calendar[[#This Row],[TransDate]]&gt;=DATE(YEAR(LastDate)-5,MONTH(LastDate),DAY(LastDate))),Calendar[[#This Row],[CalendarYearMonth]],"")</f>
        <v/>
      </c>
    </row>
    <row r="553" spans="1:16" ht="15" x14ac:dyDescent="0.25">
      <c r="A553" s="5" t="str">
        <f t="shared" si="130"/>
        <v>20200705</v>
      </c>
      <c r="B553" s="7">
        <f t="shared" si="134"/>
        <v>44017</v>
      </c>
      <c r="C553" s="5">
        <f t="shared" si="120"/>
        <v>1</v>
      </c>
      <c r="D553" s="5" t="str">
        <f t="shared" si="121"/>
        <v>Sunday</v>
      </c>
      <c r="E553" s="5">
        <f t="shared" si="122"/>
        <v>5</v>
      </c>
      <c r="F553" s="8">
        <f t="shared" si="123"/>
        <v>187</v>
      </c>
      <c r="G553" s="5" t="str">
        <f t="shared" si="131"/>
        <v>Weekday</v>
      </c>
      <c r="H553" s="5">
        <f t="shared" si="124"/>
        <v>28</v>
      </c>
      <c r="I553" s="5" t="str">
        <f t="shared" si="125"/>
        <v>July</v>
      </c>
      <c r="J553" s="5">
        <f t="shared" si="126"/>
        <v>7</v>
      </c>
      <c r="K553" s="7" t="str">
        <f t="shared" si="127"/>
        <v>N</v>
      </c>
      <c r="L553" s="5">
        <f t="shared" si="132"/>
        <v>3</v>
      </c>
      <c r="M553" s="5">
        <f t="shared" si="128"/>
        <v>2020</v>
      </c>
      <c r="N553" s="5" t="str">
        <f t="shared" si="129"/>
        <v>2020-07</v>
      </c>
      <c r="O553" s="5" t="str">
        <f t="shared" si="133"/>
        <v>2020Q3</v>
      </c>
      <c r="P553" s="5" t="str">
        <f>IF(AND(Calendar[[#This Row],[TransDate]]&lt;=LastDate,Calendar[[#This Row],[TransDate]]&gt;=DATE(YEAR(LastDate)-5,MONTH(LastDate),DAY(LastDate))),Calendar[[#This Row],[CalendarYearMonth]],"")</f>
        <v/>
      </c>
    </row>
    <row r="554" spans="1:16" ht="15" x14ac:dyDescent="0.25">
      <c r="A554" s="5" t="str">
        <f t="shared" si="130"/>
        <v>20200706</v>
      </c>
      <c r="B554" s="7">
        <f t="shared" si="134"/>
        <v>44018</v>
      </c>
      <c r="C554" s="5">
        <f t="shared" si="120"/>
        <v>2</v>
      </c>
      <c r="D554" s="5" t="str">
        <f t="shared" si="121"/>
        <v>Monday</v>
      </c>
      <c r="E554" s="5">
        <f t="shared" si="122"/>
        <v>6</v>
      </c>
      <c r="F554" s="8">
        <f t="shared" si="123"/>
        <v>188</v>
      </c>
      <c r="G554" s="5" t="str">
        <f t="shared" si="131"/>
        <v>Weekday</v>
      </c>
      <c r="H554" s="5">
        <f t="shared" si="124"/>
        <v>28</v>
      </c>
      <c r="I554" s="5" t="str">
        <f t="shared" si="125"/>
        <v>July</v>
      </c>
      <c r="J554" s="5">
        <f t="shared" si="126"/>
        <v>7</v>
      </c>
      <c r="K554" s="7" t="str">
        <f t="shared" si="127"/>
        <v>N</v>
      </c>
      <c r="L554" s="5">
        <f t="shared" si="132"/>
        <v>3</v>
      </c>
      <c r="M554" s="5">
        <f t="shared" si="128"/>
        <v>2020</v>
      </c>
      <c r="N554" s="5" t="str">
        <f t="shared" si="129"/>
        <v>2020-07</v>
      </c>
      <c r="O554" s="5" t="str">
        <f t="shared" si="133"/>
        <v>2020Q3</v>
      </c>
      <c r="P554" s="5" t="str">
        <f>IF(AND(Calendar[[#This Row],[TransDate]]&lt;=LastDate,Calendar[[#This Row],[TransDate]]&gt;=DATE(YEAR(LastDate)-5,MONTH(LastDate),DAY(LastDate))),Calendar[[#This Row],[CalendarYearMonth]],"")</f>
        <v/>
      </c>
    </row>
    <row r="555" spans="1:16" ht="15" x14ac:dyDescent="0.25">
      <c r="A555" s="5" t="str">
        <f t="shared" si="130"/>
        <v>20200707</v>
      </c>
      <c r="B555" s="7">
        <f t="shared" si="134"/>
        <v>44019</v>
      </c>
      <c r="C555" s="5">
        <f t="shared" si="120"/>
        <v>3</v>
      </c>
      <c r="D555" s="5" t="str">
        <f t="shared" si="121"/>
        <v>Tuesday</v>
      </c>
      <c r="E555" s="5">
        <f t="shared" si="122"/>
        <v>7</v>
      </c>
      <c r="F555" s="8">
        <f t="shared" si="123"/>
        <v>189</v>
      </c>
      <c r="G555" s="5" t="str">
        <f t="shared" si="131"/>
        <v>Weekday</v>
      </c>
      <c r="H555" s="5">
        <f t="shared" si="124"/>
        <v>28</v>
      </c>
      <c r="I555" s="5" t="str">
        <f t="shared" si="125"/>
        <v>July</v>
      </c>
      <c r="J555" s="5">
        <f t="shared" si="126"/>
        <v>7</v>
      </c>
      <c r="K555" s="7" t="str">
        <f t="shared" si="127"/>
        <v>N</v>
      </c>
      <c r="L555" s="5">
        <f t="shared" si="132"/>
        <v>3</v>
      </c>
      <c r="M555" s="5">
        <f t="shared" si="128"/>
        <v>2020</v>
      </c>
      <c r="N555" s="5" t="str">
        <f t="shared" si="129"/>
        <v>2020-07</v>
      </c>
      <c r="O555" s="5" t="str">
        <f t="shared" si="133"/>
        <v>2020Q3</v>
      </c>
      <c r="P555" s="5" t="str">
        <f>IF(AND(Calendar[[#This Row],[TransDate]]&lt;=LastDate,Calendar[[#This Row],[TransDate]]&gt;=DATE(YEAR(LastDate)-5,MONTH(LastDate),DAY(LastDate))),Calendar[[#This Row],[CalendarYearMonth]],"")</f>
        <v/>
      </c>
    </row>
    <row r="556" spans="1:16" ht="15" x14ac:dyDescent="0.25">
      <c r="A556" s="5" t="str">
        <f t="shared" si="130"/>
        <v>20200708</v>
      </c>
      <c r="B556" s="7">
        <f t="shared" si="134"/>
        <v>44020</v>
      </c>
      <c r="C556" s="5">
        <f t="shared" si="120"/>
        <v>4</v>
      </c>
      <c r="D556" s="5" t="str">
        <f t="shared" si="121"/>
        <v>Wednesday</v>
      </c>
      <c r="E556" s="5">
        <f t="shared" si="122"/>
        <v>8</v>
      </c>
      <c r="F556" s="8">
        <f t="shared" si="123"/>
        <v>190</v>
      </c>
      <c r="G556" s="5" t="str">
        <f t="shared" si="131"/>
        <v>Weekday</v>
      </c>
      <c r="H556" s="5">
        <f t="shared" si="124"/>
        <v>28</v>
      </c>
      <c r="I556" s="5" t="str">
        <f t="shared" si="125"/>
        <v>July</v>
      </c>
      <c r="J556" s="5">
        <f t="shared" si="126"/>
        <v>7</v>
      </c>
      <c r="K556" s="7" t="str">
        <f t="shared" si="127"/>
        <v>N</v>
      </c>
      <c r="L556" s="5">
        <f t="shared" si="132"/>
        <v>3</v>
      </c>
      <c r="M556" s="5">
        <f t="shared" si="128"/>
        <v>2020</v>
      </c>
      <c r="N556" s="5" t="str">
        <f t="shared" si="129"/>
        <v>2020-07</v>
      </c>
      <c r="O556" s="5" t="str">
        <f t="shared" si="133"/>
        <v>2020Q3</v>
      </c>
      <c r="P556" s="5" t="str">
        <f>IF(AND(Calendar[[#This Row],[TransDate]]&lt;=LastDate,Calendar[[#This Row],[TransDate]]&gt;=DATE(YEAR(LastDate)-5,MONTH(LastDate),DAY(LastDate))),Calendar[[#This Row],[CalendarYearMonth]],"")</f>
        <v/>
      </c>
    </row>
    <row r="557" spans="1:16" ht="15" x14ac:dyDescent="0.25">
      <c r="A557" s="5" t="str">
        <f t="shared" si="130"/>
        <v>20200709</v>
      </c>
      <c r="B557" s="7">
        <f t="shared" si="134"/>
        <v>44021</v>
      </c>
      <c r="C557" s="5">
        <f t="shared" si="120"/>
        <v>5</v>
      </c>
      <c r="D557" s="5" t="str">
        <f t="shared" si="121"/>
        <v>Thursday</v>
      </c>
      <c r="E557" s="5">
        <f t="shared" si="122"/>
        <v>9</v>
      </c>
      <c r="F557" s="8">
        <f t="shared" si="123"/>
        <v>191</v>
      </c>
      <c r="G557" s="5" t="str">
        <f t="shared" si="131"/>
        <v>Weekday</v>
      </c>
      <c r="H557" s="5">
        <f t="shared" si="124"/>
        <v>28</v>
      </c>
      <c r="I557" s="5" t="str">
        <f t="shared" si="125"/>
        <v>July</v>
      </c>
      <c r="J557" s="5">
        <f t="shared" si="126"/>
        <v>7</v>
      </c>
      <c r="K557" s="7" t="str">
        <f t="shared" si="127"/>
        <v>N</v>
      </c>
      <c r="L557" s="5">
        <f t="shared" si="132"/>
        <v>3</v>
      </c>
      <c r="M557" s="5">
        <f t="shared" si="128"/>
        <v>2020</v>
      </c>
      <c r="N557" s="5" t="str">
        <f t="shared" si="129"/>
        <v>2020-07</v>
      </c>
      <c r="O557" s="5" t="str">
        <f t="shared" si="133"/>
        <v>2020Q3</v>
      </c>
      <c r="P557" s="5" t="str">
        <f>IF(AND(Calendar[[#This Row],[TransDate]]&lt;=LastDate,Calendar[[#This Row],[TransDate]]&gt;=DATE(YEAR(LastDate)-5,MONTH(LastDate),DAY(LastDate))),Calendar[[#This Row],[CalendarYearMonth]],"")</f>
        <v/>
      </c>
    </row>
    <row r="558" spans="1:16" ht="15" x14ac:dyDescent="0.25">
      <c r="A558" s="5" t="str">
        <f t="shared" si="130"/>
        <v>20200710</v>
      </c>
      <c r="B558" s="7">
        <f t="shared" si="134"/>
        <v>44022</v>
      </c>
      <c r="C558" s="5">
        <f t="shared" si="120"/>
        <v>6</v>
      </c>
      <c r="D558" s="5" t="str">
        <f t="shared" si="121"/>
        <v>Friday</v>
      </c>
      <c r="E558" s="5">
        <f t="shared" si="122"/>
        <v>10</v>
      </c>
      <c r="F558" s="8">
        <f t="shared" si="123"/>
        <v>192</v>
      </c>
      <c r="G558" s="5" t="str">
        <f t="shared" si="131"/>
        <v>Weekend</v>
      </c>
      <c r="H558" s="5">
        <f t="shared" si="124"/>
        <v>28</v>
      </c>
      <c r="I558" s="5" t="str">
        <f t="shared" si="125"/>
        <v>July</v>
      </c>
      <c r="J558" s="5">
        <f t="shared" si="126"/>
        <v>7</v>
      </c>
      <c r="K558" s="7" t="str">
        <f t="shared" si="127"/>
        <v>N</v>
      </c>
      <c r="L558" s="5">
        <f t="shared" si="132"/>
        <v>3</v>
      </c>
      <c r="M558" s="5">
        <f t="shared" si="128"/>
        <v>2020</v>
      </c>
      <c r="N558" s="5" t="str">
        <f t="shared" si="129"/>
        <v>2020-07</v>
      </c>
      <c r="O558" s="5" t="str">
        <f t="shared" si="133"/>
        <v>2020Q3</v>
      </c>
      <c r="P558" s="5" t="str">
        <f>IF(AND(Calendar[[#This Row],[TransDate]]&lt;=LastDate,Calendar[[#This Row],[TransDate]]&gt;=DATE(YEAR(LastDate)-5,MONTH(LastDate),DAY(LastDate))),Calendar[[#This Row],[CalendarYearMonth]],"")</f>
        <v/>
      </c>
    </row>
    <row r="559" spans="1:16" ht="15" x14ac:dyDescent="0.25">
      <c r="A559" s="5" t="str">
        <f t="shared" si="130"/>
        <v>20200711</v>
      </c>
      <c r="B559" s="7">
        <f t="shared" si="134"/>
        <v>44023</v>
      </c>
      <c r="C559" s="5">
        <f t="shared" si="120"/>
        <v>7</v>
      </c>
      <c r="D559" s="5" t="str">
        <f t="shared" si="121"/>
        <v>Saturday</v>
      </c>
      <c r="E559" s="5">
        <f t="shared" si="122"/>
        <v>11</v>
      </c>
      <c r="F559" s="8">
        <f t="shared" si="123"/>
        <v>193</v>
      </c>
      <c r="G559" s="5" t="str">
        <f t="shared" si="131"/>
        <v>Weekend</v>
      </c>
      <c r="H559" s="5">
        <f t="shared" si="124"/>
        <v>28</v>
      </c>
      <c r="I559" s="5" t="str">
        <f t="shared" si="125"/>
        <v>July</v>
      </c>
      <c r="J559" s="5">
        <f t="shared" si="126"/>
        <v>7</v>
      </c>
      <c r="K559" s="7" t="str">
        <f t="shared" si="127"/>
        <v>N</v>
      </c>
      <c r="L559" s="5">
        <f t="shared" si="132"/>
        <v>3</v>
      </c>
      <c r="M559" s="5">
        <f t="shared" si="128"/>
        <v>2020</v>
      </c>
      <c r="N559" s="5" t="str">
        <f t="shared" si="129"/>
        <v>2020-07</v>
      </c>
      <c r="O559" s="5" t="str">
        <f t="shared" si="133"/>
        <v>2020Q3</v>
      </c>
      <c r="P559" s="5" t="str">
        <f>IF(AND(Calendar[[#This Row],[TransDate]]&lt;=LastDate,Calendar[[#This Row],[TransDate]]&gt;=DATE(YEAR(LastDate)-5,MONTH(LastDate),DAY(LastDate))),Calendar[[#This Row],[CalendarYearMonth]],"")</f>
        <v/>
      </c>
    </row>
    <row r="560" spans="1:16" ht="15" x14ac:dyDescent="0.25">
      <c r="A560" s="5" t="str">
        <f t="shared" si="130"/>
        <v>20200712</v>
      </c>
      <c r="B560" s="7">
        <f t="shared" si="134"/>
        <v>44024</v>
      </c>
      <c r="C560" s="5">
        <f t="shared" si="120"/>
        <v>1</v>
      </c>
      <c r="D560" s="5" t="str">
        <f t="shared" si="121"/>
        <v>Sunday</v>
      </c>
      <c r="E560" s="5">
        <f t="shared" si="122"/>
        <v>12</v>
      </c>
      <c r="F560" s="8">
        <f t="shared" si="123"/>
        <v>194</v>
      </c>
      <c r="G560" s="5" t="str">
        <f t="shared" si="131"/>
        <v>Weekday</v>
      </c>
      <c r="H560" s="5">
        <f t="shared" si="124"/>
        <v>29</v>
      </c>
      <c r="I560" s="5" t="str">
        <f t="shared" si="125"/>
        <v>July</v>
      </c>
      <c r="J560" s="5">
        <f t="shared" si="126"/>
        <v>7</v>
      </c>
      <c r="K560" s="7" t="str">
        <f t="shared" si="127"/>
        <v>N</v>
      </c>
      <c r="L560" s="5">
        <f t="shared" si="132"/>
        <v>3</v>
      </c>
      <c r="M560" s="5">
        <f t="shared" si="128"/>
        <v>2020</v>
      </c>
      <c r="N560" s="5" t="str">
        <f t="shared" si="129"/>
        <v>2020-07</v>
      </c>
      <c r="O560" s="5" t="str">
        <f t="shared" si="133"/>
        <v>2020Q3</v>
      </c>
      <c r="P560" s="5" t="str">
        <f>IF(AND(Calendar[[#This Row],[TransDate]]&lt;=LastDate,Calendar[[#This Row],[TransDate]]&gt;=DATE(YEAR(LastDate)-5,MONTH(LastDate),DAY(LastDate))),Calendar[[#This Row],[CalendarYearMonth]],"")</f>
        <v/>
      </c>
    </row>
    <row r="561" spans="1:16" ht="15" x14ac:dyDescent="0.25">
      <c r="A561" s="5" t="str">
        <f t="shared" si="130"/>
        <v>20200713</v>
      </c>
      <c r="B561" s="7">
        <f t="shared" si="134"/>
        <v>44025</v>
      </c>
      <c r="C561" s="5">
        <f t="shared" si="120"/>
        <v>2</v>
      </c>
      <c r="D561" s="5" t="str">
        <f t="shared" si="121"/>
        <v>Monday</v>
      </c>
      <c r="E561" s="5">
        <f t="shared" si="122"/>
        <v>13</v>
      </c>
      <c r="F561" s="8">
        <f t="shared" si="123"/>
        <v>195</v>
      </c>
      <c r="G561" s="5" t="str">
        <f t="shared" si="131"/>
        <v>Weekday</v>
      </c>
      <c r="H561" s="5">
        <f t="shared" si="124"/>
        <v>29</v>
      </c>
      <c r="I561" s="5" t="str">
        <f t="shared" si="125"/>
        <v>July</v>
      </c>
      <c r="J561" s="5">
        <f t="shared" si="126"/>
        <v>7</v>
      </c>
      <c r="K561" s="7" t="str">
        <f t="shared" si="127"/>
        <v>N</v>
      </c>
      <c r="L561" s="5">
        <f t="shared" si="132"/>
        <v>3</v>
      </c>
      <c r="M561" s="5">
        <f t="shared" si="128"/>
        <v>2020</v>
      </c>
      <c r="N561" s="5" t="str">
        <f t="shared" si="129"/>
        <v>2020-07</v>
      </c>
      <c r="O561" s="5" t="str">
        <f t="shared" si="133"/>
        <v>2020Q3</v>
      </c>
      <c r="P561" s="5" t="str">
        <f>IF(AND(Calendar[[#This Row],[TransDate]]&lt;=LastDate,Calendar[[#This Row],[TransDate]]&gt;=DATE(YEAR(LastDate)-5,MONTH(LastDate),DAY(LastDate))),Calendar[[#This Row],[CalendarYearMonth]],"")</f>
        <v/>
      </c>
    </row>
    <row r="562" spans="1:16" ht="15" x14ac:dyDescent="0.25">
      <c r="A562" s="5" t="str">
        <f t="shared" si="130"/>
        <v>20200714</v>
      </c>
      <c r="B562" s="7">
        <f t="shared" si="134"/>
        <v>44026</v>
      </c>
      <c r="C562" s="5">
        <f t="shared" si="120"/>
        <v>3</v>
      </c>
      <c r="D562" s="5" t="str">
        <f t="shared" si="121"/>
        <v>Tuesday</v>
      </c>
      <c r="E562" s="5">
        <f t="shared" si="122"/>
        <v>14</v>
      </c>
      <c r="F562" s="8">
        <f t="shared" si="123"/>
        <v>196</v>
      </c>
      <c r="G562" s="5" t="str">
        <f t="shared" si="131"/>
        <v>Weekday</v>
      </c>
      <c r="H562" s="5">
        <f t="shared" si="124"/>
        <v>29</v>
      </c>
      <c r="I562" s="5" t="str">
        <f t="shared" si="125"/>
        <v>July</v>
      </c>
      <c r="J562" s="5">
        <f t="shared" si="126"/>
        <v>7</v>
      </c>
      <c r="K562" s="7" t="str">
        <f t="shared" si="127"/>
        <v>N</v>
      </c>
      <c r="L562" s="5">
        <f t="shared" si="132"/>
        <v>3</v>
      </c>
      <c r="M562" s="5">
        <f t="shared" si="128"/>
        <v>2020</v>
      </c>
      <c r="N562" s="5" t="str">
        <f t="shared" si="129"/>
        <v>2020-07</v>
      </c>
      <c r="O562" s="5" t="str">
        <f t="shared" si="133"/>
        <v>2020Q3</v>
      </c>
      <c r="P562" s="5" t="str">
        <f>IF(AND(Calendar[[#This Row],[TransDate]]&lt;=LastDate,Calendar[[#This Row],[TransDate]]&gt;=DATE(YEAR(LastDate)-5,MONTH(LastDate),DAY(LastDate))),Calendar[[#This Row],[CalendarYearMonth]],"")</f>
        <v/>
      </c>
    </row>
    <row r="563" spans="1:16" ht="15" x14ac:dyDescent="0.25">
      <c r="A563" s="5" t="str">
        <f t="shared" si="130"/>
        <v>20200715</v>
      </c>
      <c r="B563" s="7">
        <f t="shared" si="134"/>
        <v>44027</v>
      </c>
      <c r="C563" s="5">
        <f t="shared" si="120"/>
        <v>4</v>
      </c>
      <c r="D563" s="5" t="str">
        <f t="shared" si="121"/>
        <v>Wednesday</v>
      </c>
      <c r="E563" s="5">
        <f t="shared" si="122"/>
        <v>15</v>
      </c>
      <c r="F563" s="8">
        <f t="shared" si="123"/>
        <v>197</v>
      </c>
      <c r="G563" s="5" t="str">
        <f t="shared" si="131"/>
        <v>Weekday</v>
      </c>
      <c r="H563" s="5">
        <f t="shared" si="124"/>
        <v>29</v>
      </c>
      <c r="I563" s="5" t="str">
        <f t="shared" si="125"/>
        <v>July</v>
      </c>
      <c r="J563" s="5">
        <f t="shared" si="126"/>
        <v>7</v>
      </c>
      <c r="K563" s="7" t="str">
        <f t="shared" si="127"/>
        <v>N</v>
      </c>
      <c r="L563" s="5">
        <f t="shared" si="132"/>
        <v>3</v>
      </c>
      <c r="M563" s="5">
        <f t="shared" si="128"/>
        <v>2020</v>
      </c>
      <c r="N563" s="5" t="str">
        <f t="shared" si="129"/>
        <v>2020-07</v>
      </c>
      <c r="O563" s="5" t="str">
        <f t="shared" si="133"/>
        <v>2020Q3</v>
      </c>
      <c r="P563" s="5" t="str">
        <f>IF(AND(Calendar[[#This Row],[TransDate]]&lt;=LastDate,Calendar[[#This Row],[TransDate]]&gt;=DATE(YEAR(LastDate)-5,MONTH(LastDate),DAY(LastDate))),Calendar[[#This Row],[CalendarYearMonth]],"")</f>
        <v/>
      </c>
    </row>
    <row r="564" spans="1:16" ht="15" x14ac:dyDescent="0.25">
      <c r="A564" s="5" t="str">
        <f t="shared" si="130"/>
        <v>20200716</v>
      </c>
      <c r="B564" s="7">
        <f t="shared" si="134"/>
        <v>44028</v>
      </c>
      <c r="C564" s="5">
        <f t="shared" si="120"/>
        <v>5</v>
      </c>
      <c r="D564" s="5" t="str">
        <f t="shared" si="121"/>
        <v>Thursday</v>
      </c>
      <c r="E564" s="5">
        <f t="shared" si="122"/>
        <v>16</v>
      </c>
      <c r="F564" s="8">
        <f t="shared" si="123"/>
        <v>198</v>
      </c>
      <c r="G564" s="5" t="str">
        <f t="shared" si="131"/>
        <v>Weekday</v>
      </c>
      <c r="H564" s="5">
        <f t="shared" si="124"/>
        <v>29</v>
      </c>
      <c r="I564" s="5" t="str">
        <f t="shared" si="125"/>
        <v>July</v>
      </c>
      <c r="J564" s="5">
        <f t="shared" si="126"/>
        <v>7</v>
      </c>
      <c r="K564" s="7" t="str">
        <f t="shared" si="127"/>
        <v>N</v>
      </c>
      <c r="L564" s="5">
        <f t="shared" si="132"/>
        <v>3</v>
      </c>
      <c r="M564" s="5">
        <f t="shared" si="128"/>
        <v>2020</v>
      </c>
      <c r="N564" s="5" t="str">
        <f t="shared" si="129"/>
        <v>2020-07</v>
      </c>
      <c r="O564" s="5" t="str">
        <f t="shared" si="133"/>
        <v>2020Q3</v>
      </c>
      <c r="P564" s="5" t="str">
        <f>IF(AND(Calendar[[#This Row],[TransDate]]&lt;=LastDate,Calendar[[#This Row],[TransDate]]&gt;=DATE(YEAR(LastDate)-5,MONTH(LastDate),DAY(LastDate))),Calendar[[#This Row],[CalendarYearMonth]],"")</f>
        <v/>
      </c>
    </row>
    <row r="565" spans="1:16" ht="15" x14ac:dyDescent="0.25">
      <c r="A565" s="5" t="str">
        <f t="shared" si="130"/>
        <v>20200717</v>
      </c>
      <c r="B565" s="7">
        <f t="shared" si="134"/>
        <v>44029</v>
      </c>
      <c r="C565" s="5">
        <f t="shared" si="120"/>
        <v>6</v>
      </c>
      <c r="D565" s="5" t="str">
        <f t="shared" si="121"/>
        <v>Friday</v>
      </c>
      <c r="E565" s="5">
        <f t="shared" si="122"/>
        <v>17</v>
      </c>
      <c r="F565" s="8">
        <f t="shared" si="123"/>
        <v>199</v>
      </c>
      <c r="G565" s="5" t="str">
        <f t="shared" si="131"/>
        <v>Weekend</v>
      </c>
      <c r="H565" s="5">
        <f t="shared" si="124"/>
        <v>29</v>
      </c>
      <c r="I565" s="5" t="str">
        <f t="shared" si="125"/>
        <v>July</v>
      </c>
      <c r="J565" s="5">
        <f t="shared" si="126"/>
        <v>7</v>
      </c>
      <c r="K565" s="7" t="str">
        <f t="shared" si="127"/>
        <v>N</v>
      </c>
      <c r="L565" s="5">
        <f t="shared" si="132"/>
        <v>3</v>
      </c>
      <c r="M565" s="5">
        <f t="shared" si="128"/>
        <v>2020</v>
      </c>
      <c r="N565" s="5" t="str">
        <f t="shared" si="129"/>
        <v>2020-07</v>
      </c>
      <c r="O565" s="5" t="str">
        <f t="shared" si="133"/>
        <v>2020Q3</v>
      </c>
      <c r="P565" s="5" t="str">
        <f>IF(AND(Calendar[[#This Row],[TransDate]]&lt;=LastDate,Calendar[[#This Row],[TransDate]]&gt;=DATE(YEAR(LastDate)-5,MONTH(LastDate),DAY(LastDate))),Calendar[[#This Row],[CalendarYearMonth]],"")</f>
        <v/>
      </c>
    </row>
    <row r="566" spans="1:16" ht="15" x14ac:dyDescent="0.25">
      <c r="A566" s="5" t="str">
        <f t="shared" si="130"/>
        <v>20200718</v>
      </c>
      <c r="B566" s="7">
        <f t="shared" si="134"/>
        <v>44030</v>
      </c>
      <c r="C566" s="5">
        <f t="shared" si="120"/>
        <v>7</v>
      </c>
      <c r="D566" s="5" t="str">
        <f t="shared" si="121"/>
        <v>Saturday</v>
      </c>
      <c r="E566" s="5">
        <f t="shared" si="122"/>
        <v>18</v>
      </c>
      <c r="F566" s="8">
        <f t="shared" si="123"/>
        <v>200</v>
      </c>
      <c r="G566" s="5" t="str">
        <f t="shared" si="131"/>
        <v>Weekend</v>
      </c>
      <c r="H566" s="5">
        <f t="shared" si="124"/>
        <v>29</v>
      </c>
      <c r="I566" s="5" t="str">
        <f t="shared" si="125"/>
        <v>July</v>
      </c>
      <c r="J566" s="5">
        <f t="shared" si="126"/>
        <v>7</v>
      </c>
      <c r="K566" s="7" t="str">
        <f t="shared" si="127"/>
        <v>N</v>
      </c>
      <c r="L566" s="5">
        <f t="shared" si="132"/>
        <v>3</v>
      </c>
      <c r="M566" s="5">
        <f t="shared" si="128"/>
        <v>2020</v>
      </c>
      <c r="N566" s="5" t="str">
        <f t="shared" si="129"/>
        <v>2020-07</v>
      </c>
      <c r="O566" s="5" t="str">
        <f t="shared" si="133"/>
        <v>2020Q3</v>
      </c>
      <c r="P566" s="5" t="str">
        <f>IF(AND(Calendar[[#This Row],[TransDate]]&lt;=LastDate,Calendar[[#This Row],[TransDate]]&gt;=DATE(YEAR(LastDate)-5,MONTH(LastDate),DAY(LastDate))),Calendar[[#This Row],[CalendarYearMonth]],"")</f>
        <v/>
      </c>
    </row>
    <row r="567" spans="1:16" ht="15" x14ac:dyDescent="0.25">
      <c r="A567" s="5" t="str">
        <f t="shared" si="130"/>
        <v>20200719</v>
      </c>
      <c r="B567" s="7">
        <f t="shared" si="134"/>
        <v>44031</v>
      </c>
      <c r="C567" s="5">
        <f t="shared" si="120"/>
        <v>1</v>
      </c>
      <c r="D567" s="5" t="str">
        <f t="shared" si="121"/>
        <v>Sunday</v>
      </c>
      <c r="E567" s="5">
        <f t="shared" si="122"/>
        <v>19</v>
      </c>
      <c r="F567" s="8">
        <f t="shared" si="123"/>
        <v>201</v>
      </c>
      <c r="G567" s="5" t="str">
        <f t="shared" si="131"/>
        <v>Weekday</v>
      </c>
      <c r="H567" s="5">
        <f t="shared" si="124"/>
        <v>30</v>
      </c>
      <c r="I567" s="5" t="str">
        <f t="shared" si="125"/>
        <v>July</v>
      </c>
      <c r="J567" s="5">
        <f t="shared" si="126"/>
        <v>7</v>
      </c>
      <c r="K567" s="7" t="str">
        <f t="shared" si="127"/>
        <v>N</v>
      </c>
      <c r="L567" s="5">
        <f t="shared" si="132"/>
        <v>3</v>
      </c>
      <c r="M567" s="5">
        <f t="shared" si="128"/>
        <v>2020</v>
      </c>
      <c r="N567" s="5" t="str">
        <f t="shared" si="129"/>
        <v>2020-07</v>
      </c>
      <c r="O567" s="5" t="str">
        <f t="shared" si="133"/>
        <v>2020Q3</v>
      </c>
      <c r="P567" s="5" t="str">
        <f>IF(AND(Calendar[[#This Row],[TransDate]]&lt;=LastDate,Calendar[[#This Row],[TransDate]]&gt;=DATE(YEAR(LastDate)-5,MONTH(LastDate),DAY(LastDate))),Calendar[[#This Row],[CalendarYearMonth]],"")</f>
        <v/>
      </c>
    </row>
    <row r="568" spans="1:16" ht="15" x14ac:dyDescent="0.25">
      <c r="A568" s="5" t="str">
        <f t="shared" si="130"/>
        <v>20200720</v>
      </c>
      <c r="B568" s="7">
        <f t="shared" si="134"/>
        <v>44032</v>
      </c>
      <c r="C568" s="5">
        <f t="shared" si="120"/>
        <v>2</v>
      </c>
      <c r="D568" s="5" t="str">
        <f t="shared" si="121"/>
        <v>Monday</v>
      </c>
      <c r="E568" s="5">
        <f t="shared" si="122"/>
        <v>20</v>
      </c>
      <c r="F568" s="8">
        <f t="shared" si="123"/>
        <v>202</v>
      </c>
      <c r="G568" s="5" t="str">
        <f t="shared" si="131"/>
        <v>Weekday</v>
      </c>
      <c r="H568" s="5">
        <f t="shared" si="124"/>
        <v>30</v>
      </c>
      <c r="I568" s="5" t="str">
        <f t="shared" si="125"/>
        <v>July</v>
      </c>
      <c r="J568" s="5">
        <f t="shared" si="126"/>
        <v>7</v>
      </c>
      <c r="K568" s="7" t="str">
        <f t="shared" si="127"/>
        <v>N</v>
      </c>
      <c r="L568" s="5">
        <f t="shared" si="132"/>
        <v>3</v>
      </c>
      <c r="M568" s="5">
        <f t="shared" si="128"/>
        <v>2020</v>
      </c>
      <c r="N568" s="5" t="str">
        <f t="shared" si="129"/>
        <v>2020-07</v>
      </c>
      <c r="O568" s="5" t="str">
        <f t="shared" si="133"/>
        <v>2020Q3</v>
      </c>
      <c r="P568" s="5" t="str">
        <f>IF(AND(Calendar[[#This Row],[TransDate]]&lt;=LastDate,Calendar[[#This Row],[TransDate]]&gt;=DATE(YEAR(LastDate)-5,MONTH(LastDate),DAY(LastDate))),Calendar[[#This Row],[CalendarYearMonth]],"")</f>
        <v/>
      </c>
    </row>
    <row r="569" spans="1:16" ht="15" x14ac:dyDescent="0.25">
      <c r="A569" s="5" t="str">
        <f t="shared" si="130"/>
        <v>20200721</v>
      </c>
      <c r="B569" s="7">
        <f t="shared" si="134"/>
        <v>44033</v>
      </c>
      <c r="C569" s="5">
        <f t="shared" si="120"/>
        <v>3</v>
      </c>
      <c r="D569" s="5" t="str">
        <f t="shared" si="121"/>
        <v>Tuesday</v>
      </c>
      <c r="E569" s="5">
        <f t="shared" si="122"/>
        <v>21</v>
      </c>
      <c r="F569" s="8">
        <f t="shared" si="123"/>
        <v>203</v>
      </c>
      <c r="G569" s="5" t="str">
        <f t="shared" si="131"/>
        <v>Weekday</v>
      </c>
      <c r="H569" s="5">
        <f t="shared" si="124"/>
        <v>30</v>
      </c>
      <c r="I569" s="5" t="str">
        <f t="shared" si="125"/>
        <v>July</v>
      </c>
      <c r="J569" s="5">
        <f t="shared" si="126"/>
        <v>7</v>
      </c>
      <c r="K569" s="7" t="str">
        <f t="shared" si="127"/>
        <v>N</v>
      </c>
      <c r="L569" s="5">
        <f t="shared" si="132"/>
        <v>3</v>
      </c>
      <c r="M569" s="5">
        <f t="shared" si="128"/>
        <v>2020</v>
      </c>
      <c r="N569" s="5" t="str">
        <f t="shared" si="129"/>
        <v>2020-07</v>
      </c>
      <c r="O569" s="5" t="str">
        <f t="shared" si="133"/>
        <v>2020Q3</v>
      </c>
      <c r="P569" s="5" t="str">
        <f>IF(AND(Calendar[[#This Row],[TransDate]]&lt;=LastDate,Calendar[[#This Row],[TransDate]]&gt;=DATE(YEAR(LastDate)-5,MONTH(LastDate),DAY(LastDate))),Calendar[[#This Row],[CalendarYearMonth]],"")</f>
        <v/>
      </c>
    </row>
    <row r="570" spans="1:16" ht="15" x14ac:dyDescent="0.25">
      <c r="A570" s="5" t="str">
        <f t="shared" si="130"/>
        <v>20200722</v>
      </c>
      <c r="B570" s="7">
        <f t="shared" si="134"/>
        <v>44034</v>
      </c>
      <c r="C570" s="5">
        <f t="shared" si="120"/>
        <v>4</v>
      </c>
      <c r="D570" s="5" t="str">
        <f t="shared" si="121"/>
        <v>Wednesday</v>
      </c>
      <c r="E570" s="5">
        <f t="shared" si="122"/>
        <v>22</v>
      </c>
      <c r="F570" s="8">
        <f t="shared" si="123"/>
        <v>204</v>
      </c>
      <c r="G570" s="5" t="str">
        <f t="shared" si="131"/>
        <v>Weekday</v>
      </c>
      <c r="H570" s="5">
        <f t="shared" si="124"/>
        <v>30</v>
      </c>
      <c r="I570" s="5" t="str">
        <f t="shared" si="125"/>
        <v>July</v>
      </c>
      <c r="J570" s="5">
        <f t="shared" si="126"/>
        <v>7</v>
      </c>
      <c r="K570" s="7" t="str">
        <f t="shared" si="127"/>
        <v>N</v>
      </c>
      <c r="L570" s="5">
        <f t="shared" si="132"/>
        <v>3</v>
      </c>
      <c r="M570" s="5">
        <f t="shared" si="128"/>
        <v>2020</v>
      </c>
      <c r="N570" s="5" t="str">
        <f t="shared" si="129"/>
        <v>2020-07</v>
      </c>
      <c r="O570" s="5" t="str">
        <f t="shared" si="133"/>
        <v>2020Q3</v>
      </c>
      <c r="P570" s="5" t="str">
        <f>IF(AND(Calendar[[#This Row],[TransDate]]&lt;=LastDate,Calendar[[#This Row],[TransDate]]&gt;=DATE(YEAR(LastDate)-5,MONTH(LastDate),DAY(LastDate))),Calendar[[#This Row],[CalendarYearMonth]],"")</f>
        <v/>
      </c>
    </row>
    <row r="571" spans="1:16" ht="15" x14ac:dyDescent="0.25">
      <c r="A571" s="5" t="str">
        <f t="shared" si="130"/>
        <v>20200723</v>
      </c>
      <c r="B571" s="7">
        <f t="shared" si="134"/>
        <v>44035</v>
      </c>
      <c r="C571" s="5">
        <f t="shared" si="120"/>
        <v>5</v>
      </c>
      <c r="D571" s="5" t="str">
        <f t="shared" si="121"/>
        <v>Thursday</v>
      </c>
      <c r="E571" s="5">
        <f t="shared" si="122"/>
        <v>23</v>
      </c>
      <c r="F571" s="8">
        <f t="shared" si="123"/>
        <v>205</v>
      </c>
      <c r="G571" s="5" t="str">
        <f t="shared" si="131"/>
        <v>Weekday</v>
      </c>
      <c r="H571" s="5">
        <f t="shared" si="124"/>
        <v>30</v>
      </c>
      <c r="I571" s="5" t="str">
        <f t="shared" si="125"/>
        <v>July</v>
      </c>
      <c r="J571" s="5">
        <f t="shared" si="126"/>
        <v>7</v>
      </c>
      <c r="K571" s="7" t="str">
        <f t="shared" si="127"/>
        <v>N</v>
      </c>
      <c r="L571" s="5">
        <f t="shared" si="132"/>
        <v>3</v>
      </c>
      <c r="M571" s="5">
        <f t="shared" si="128"/>
        <v>2020</v>
      </c>
      <c r="N571" s="5" t="str">
        <f t="shared" si="129"/>
        <v>2020-07</v>
      </c>
      <c r="O571" s="5" t="str">
        <f t="shared" si="133"/>
        <v>2020Q3</v>
      </c>
      <c r="P571" s="5" t="str">
        <f>IF(AND(Calendar[[#This Row],[TransDate]]&lt;=LastDate,Calendar[[#This Row],[TransDate]]&gt;=DATE(YEAR(LastDate)-5,MONTH(LastDate),DAY(LastDate))),Calendar[[#This Row],[CalendarYearMonth]],"")</f>
        <v/>
      </c>
    </row>
    <row r="572" spans="1:16" ht="15" x14ac:dyDescent="0.25">
      <c r="A572" s="5" t="str">
        <f t="shared" si="130"/>
        <v>20200724</v>
      </c>
      <c r="B572" s="7">
        <f t="shared" si="134"/>
        <v>44036</v>
      </c>
      <c r="C572" s="5">
        <f t="shared" si="120"/>
        <v>6</v>
      </c>
      <c r="D572" s="5" t="str">
        <f t="shared" si="121"/>
        <v>Friday</v>
      </c>
      <c r="E572" s="5">
        <f t="shared" si="122"/>
        <v>24</v>
      </c>
      <c r="F572" s="8">
        <f t="shared" si="123"/>
        <v>206</v>
      </c>
      <c r="G572" s="5" t="str">
        <f t="shared" si="131"/>
        <v>Weekend</v>
      </c>
      <c r="H572" s="5">
        <f t="shared" si="124"/>
        <v>30</v>
      </c>
      <c r="I572" s="5" t="str">
        <f t="shared" si="125"/>
        <v>July</v>
      </c>
      <c r="J572" s="5">
        <f t="shared" si="126"/>
        <v>7</v>
      </c>
      <c r="K572" s="7" t="str">
        <f t="shared" si="127"/>
        <v>N</v>
      </c>
      <c r="L572" s="5">
        <f t="shared" si="132"/>
        <v>3</v>
      </c>
      <c r="M572" s="5">
        <f t="shared" si="128"/>
        <v>2020</v>
      </c>
      <c r="N572" s="5" t="str">
        <f t="shared" si="129"/>
        <v>2020-07</v>
      </c>
      <c r="O572" s="5" t="str">
        <f t="shared" si="133"/>
        <v>2020Q3</v>
      </c>
      <c r="P572" s="5" t="str">
        <f>IF(AND(Calendar[[#This Row],[TransDate]]&lt;=LastDate,Calendar[[#This Row],[TransDate]]&gt;=DATE(YEAR(LastDate)-5,MONTH(LastDate),DAY(LastDate))),Calendar[[#This Row],[CalendarYearMonth]],"")</f>
        <v/>
      </c>
    </row>
    <row r="573" spans="1:16" ht="15" x14ac:dyDescent="0.25">
      <c r="A573" s="5" t="str">
        <f t="shared" si="130"/>
        <v>20200725</v>
      </c>
      <c r="B573" s="7">
        <f t="shared" si="134"/>
        <v>44037</v>
      </c>
      <c r="C573" s="5">
        <f t="shared" si="120"/>
        <v>7</v>
      </c>
      <c r="D573" s="5" t="str">
        <f t="shared" si="121"/>
        <v>Saturday</v>
      </c>
      <c r="E573" s="5">
        <f t="shared" si="122"/>
        <v>25</v>
      </c>
      <c r="F573" s="8">
        <f t="shared" si="123"/>
        <v>207</v>
      </c>
      <c r="G573" s="5" t="str">
        <f t="shared" si="131"/>
        <v>Weekend</v>
      </c>
      <c r="H573" s="5">
        <f t="shared" si="124"/>
        <v>30</v>
      </c>
      <c r="I573" s="5" t="str">
        <f t="shared" si="125"/>
        <v>July</v>
      </c>
      <c r="J573" s="5">
        <f t="shared" si="126"/>
        <v>7</v>
      </c>
      <c r="K573" s="7" t="str">
        <f t="shared" si="127"/>
        <v>N</v>
      </c>
      <c r="L573" s="5">
        <f t="shared" si="132"/>
        <v>3</v>
      </c>
      <c r="M573" s="5">
        <f t="shared" si="128"/>
        <v>2020</v>
      </c>
      <c r="N573" s="5" t="str">
        <f t="shared" si="129"/>
        <v>2020-07</v>
      </c>
      <c r="O573" s="5" t="str">
        <f t="shared" si="133"/>
        <v>2020Q3</v>
      </c>
      <c r="P573" s="5" t="str">
        <f>IF(AND(Calendar[[#This Row],[TransDate]]&lt;=LastDate,Calendar[[#This Row],[TransDate]]&gt;=DATE(YEAR(LastDate)-5,MONTH(LastDate),DAY(LastDate))),Calendar[[#This Row],[CalendarYearMonth]],"")</f>
        <v/>
      </c>
    </row>
    <row r="574" spans="1:16" ht="15" x14ac:dyDescent="0.25">
      <c r="A574" s="5" t="str">
        <f t="shared" si="130"/>
        <v>20200726</v>
      </c>
      <c r="B574" s="7">
        <f t="shared" si="134"/>
        <v>44038</v>
      </c>
      <c r="C574" s="5">
        <f t="shared" si="120"/>
        <v>1</v>
      </c>
      <c r="D574" s="5" t="str">
        <f t="shared" si="121"/>
        <v>Sunday</v>
      </c>
      <c r="E574" s="5">
        <f t="shared" si="122"/>
        <v>26</v>
      </c>
      <c r="F574" s="8">
        <f t="shared" si="123"/>
        <v>208</v>
      </c>
      <c r="G574" s="5" t="str">
        <f t="shared" si="131"/>
        <v>Weekday</v>
      </c>
      <c r="H574" s="5">
        <f t="shared" si="124"/>
        <v>31</v>
      </c>
      <c r="I574" s="5" t="str">
        <f t="shared" si="125"/>
        <v>July</v>
      </c>
      <c r="J574" s="5">
        <f t="shared" si="126"/>
        <v>7</v>
      </c>
      <c r="K574" s="7" t="str">
        <f t="shared" si="127"/>
        <v>N</v>
      </c>
      <c r="L574" s="5">
        <f t="shared" si="132"/>
        <v>3</v>
      </c>
      <c r="M574" s="5">
        <f t="shared" si="128"/>
        <v>2020</v>
      </c>
      <c r="N574" s="5" t="str">
        <f t="shared" si="129"/>
        <v>2020-07</v>
      </c>
      <c r="O574" s="5" t="str">
        <f t="shared" si="133"/>
        <v>2020Q3</v>
      </c>
      <c r="P574" s="5" t="str">
        <f>IF(AND(Calendar[[#This Row],[TransDate]]&lt;=LastDate,Calendar[[#This Row],[TransDate]]&gt;=DATE(YEAR(LastDate)-5,MONTH(LastDate),DAY(LastDate))),Calendar[[#This Row],[CalendarYearMonth]],"")</f>
        <v/>
      </c>
    </row>
    <row r="575" spans="1:16" ht="15" x14ac:dyDescent="0.25">
      <c r="A575" s="5" t="str">
        <f t="shared" si="130"/>
        <v>20200727</v>
      </c>
      <c r="B575" s="7">
        <f t="shared" si="134"/>
        <v>44039</v>
      </c>
      <c r="C575" s="5">
        <f t="shared" si="120"/>
        <v>2</v>
      </c>
      <c r="D575" s="5" t="str">
        <f t="shared" si="121"/>
        <v>Monday</v>
      </c>
      <c r="E575" s="5">
        <f t="shared" si="122"/>
        <v>27</v>
      </c>
      <c r="F575" s="8">
        <f t="shared" si="123"/>
        <v>209</v>
      </c>
      <c r="G575" s="5" t="str">
        <f t="shared" si="131"/>
        <v>Weekday</v>
      </c>
      <c r="H575" s="5">
        <f t="shared" si="124"/>
        <v>31</v>
      </c>
      <c r="I575" s="5" t="str">
        <f t="shared" si="125"/>
        <v>July</v>
      </c>
      <c r="J575" s="5">
        <f t="shared" si="126"/>
        <v>7</v>
      </c>
      <c r="K575" s="7" t="str">
        <f t="shared" si="127"/>
        <v>N</v>
      </c>
      <c r="L575" s="5">
        <f t="shared" si="132"/>
        <v>3</v>
      </c>
      <c r="M575" s="5">
        <f t="shared" si="128"/>
        <v>2020</v>
      </c>
      <c r="N575" s="5" t="str">
        <f t="shared" si="129"/>
        <v>2020-07</v>
      </c>
      <c r="O575" s="5" t="str">
        <f t="shared" si="133"/>
        <v>2020Q3</v>
      </c>
      <c r="P575" s="5" t="str">
        <f>IF(AND(Calendar[[#This Row],[TransDate]]&lt;=LastDate,Calendar[[#This Row],[TransDate]]&gt;=DATE(YEAR(LastDate)-5,MONTH(LastDate),DAY(LastDate))),Calendar[[#This Row],[CalendarYearMonth]],"")</f>
        <v/>
      </c>
    </row>
    <row r="576" spans="1:16" ht="15" x14ac:dyDescent="0.25">
      <c r="A576" s="5" t="str">
        <f t="shared" si="130"/>
        <v>20200728</v>
      </c>
      <c r="B576" s="7">
        <f t="shared" si="134"/>
        <v>44040</v>
      </c>
      <c r="C576" s="5">
        <f t="shared" si="120"/>
        <v>3</v>
      </c>
      <c r="D576" s="5" t="str">
        <f t="shared" si="121"/>
        <v>Tuesday</v>
      </c>
      <c r="E576" s="5">
        <f t="shared" si="122"/>
        <v>28</v>
      </c>
      <c r="F576" s="8">
        <f t="shared" si="123"/>
        <v>210</v>
      </c>
      <c r="G576" s="5" t="str">
        <f t="shared" si="131"/>
        <v>Weekday</v>
      </c>
      <c r="H576" s="5">
        <f t="shared" si="124"/>
        <v>31</v>
      </c>
      <c r="I576" s="5" t="str">
        <f t="shared" si="125"/>
        <v>July</v>
      </c>
      <c r="J576" s="5">
        <f t="shared" si="126"/>
        <v>7</v>
      </c>
      <c r="K576" s="7" t="str">
        <f t="shared" si="127"/>
        <v>N</v>
      </c>
      <c r="L576" s="5">
        <f t="shared" si="132"/>
        <v>3</v>
      </c>
      <c r="M576" s="5">
        <f t="shared" si="128"/>
        <v>2020</v>
      </c>
      <c r="N576" s="5" t="str">
        <f t="shared" si="129"/>
        <v>2020-07</v>
      </c>
      <c r="O576" s="5" t="str">
        <f t="shared" si="133"/>
        <v>2020Q3</v>
      </c>
      <c r="P576" s="5" t="str">
        <f>IF(AND(Calendar[[#This Row],[TransDate]]&lt;=LastDate,Calendar[[#This Row],[TransDate]]&gt;=DATE(YEAR(LastDate)-5,MONTH(LastDate),DAY(LastDate))),Calendar[[#This Row],[CalendarYearMonth]],"")</f>
        <v/>
      </c>
    </row>
    <row r="577" spans="1:16" ht="15" x14ac:dyDescent="0.25">
      <c r="A577" s="5" t="str">
        <f t="shared" si="130"/>
        <v>20200729</v>
      </c>
      <c r="B577" s="7">
        <f t="shared" si="134"/>
        <v>44041</v>
      </c>
      <c r="C577" s="5">
        <f t="shared" si="120"/>
        <v>4</v>
      </c>
      <c r="D577" s="5" t="str">
        <f t="shared" si="121"/>
        <v>Wednesday</v>
      </c>
      <c r="E577" s="5">
        <f t="shared" si="122"/>
        <v>29</v>
      </c>
      <c r="F577" s="8">
        <f t="shared" si="123"/>
        <v>211</v>
      </c>
      <c r="G577" s="5" t="str">
        <f t="shared" si="131"/>
        <v>Weekday</v>
      </c>
      <c r="H577" s="5">
        <f t="shared" si="124"/>
        <v>31</v>
      </c>
      <c r="I577" s="5" t="str">
        <f t="shared" si="125"/>
        <v>July</v>
      </c>
      <c r="J577" s="5">
        <f t="shared" si="126"/>
        <v>7</v>
      </c>
      <c r="K577" s="7" t="str">
        <f t="shared" si="127"/>
        <v>N</v>
      </c>
      <c r="L577" s="5">
        <f t="shared" si="132"/>
        <v>3</v>
      </c>
      <c r="M577" s="5">
        <f t="shared" si="128"/>
        <v>2020</v>
      </c>
      <c r="N577" s="5" t="str">
        <f t="shared" si="129"/>
        <v>2020-07</v>
      </c>
      <c r="O577" s="5" t="str">
        <f t="shared" si="133"/>
        <v>2020Q3</v>
      </c>
      <c r="P577" s="5" t="str">
        <f>IF(AND(Calendar[[#This Row],[TransDate]]&lt;=LastDate,Calendar[[#This Row],[TransDate]]&gt;=DATE(YEAR(LastDate)-5,MONTH(LastDate),DAY(LastDate))),Calendar[[#This Row],[CalendarYearMonth]],"")</f>
        <v/>
      </c>
    </row>
    <row r="578" spans="1:16" ht="15" x14ac:dyDescent="0.25">
      <c r="A578" s="5" t="str">
        <f t="shared" si="130"/>
        <v>20200730</v>
      </c>
      <c r="B578" s="7">
        <f t="shared" si="134"/>
        <v>44042</v>
      </c>
      <c r="C578" s="5">
        <f t="shared" ref="C578:C641" si="135">WEEKDAY(B578)</f>
        <v>5</v>
      </c>
      <c r="D578" s="5" t="str">
        <f t="shared" ref="D578:D641" si="136">TEXT(B578, "dddd")</f>
        <v>Thursday</v>
      </c>
      <c r="E578" s="5">
        <f t="shared" ref="E578:E641" si="137">DAY(B578)</f>
        <v>30</v>
      </c>
      <c r="F578" s="8">
        <f t="shared" ref="F578:F641" si="138">B578-DATEVALUE("1/1/"&amp;YEAR(B578))+1</f>
        <v>212</v>
      </c>
      <c r="G578" s="5" t="str">
        <f t="shared" si="131"/>
        <v>Weekday</v>
      </c>
      <c r="H578" s="5">
        <f t="shared" ref="H578:H641" si="139">WEEKNUM(B578,1)</f>
        <v>31</v>
      </c>
      <c r="I578" s="5" t="str">
        <f t="shared" ref="I578:I641" si="140">TEXT(B578,"Mmmm")</f>
        <v>July</v>
      </c>
      <c r="J578" s="5">
        <f t="shared" ref="J578:J641" si="141">MONTH(B578)</f>
        <v>7</v>
      </c>
      <c r="K578" s="7" t="str">
        <f t="shared" ref="K578:K641" si="142">IF(B578=EOMONTH(B578,0),"Y","N")</f>
        <v>N</v>
      </c>
      <c r="L578" s="5">
        <f t="shared" si="132"/>
        <v>3</v>
      </c>
      <c r="M578" s="5">
        <f t="shared" ref="M578:M641" si="143">YEAR(B578)</f>
        <v>2020</v>
      </c>
      <c r="N578" s="5" t="str">
        <f t="shared" ref="N578:N641" si="144">M578&amp;"-"&amp;IF(J578&lt;10,"0","")&amp;J578</f>
        <v>2020-07</v>
      </c>
      <c r="O578" s="5" t="str">
        <f t="shared" si="133"/>
        <v>2020Q3</v>
      </c>
      <c r="P578" s="5" t="str">
        <f>IF(AND(Calendar[[#This Row],[TransDate]]&lt;=LastDate,Calendar[[#This Row],[TransDate]]&gt;=DATE(YEAR(LastDate)-5,MONTH(LastDate),DAY(LastDate))),Calendar[[#This Row],[CalendarYearMonth]],"")</f>
        <v/>
      </c>
    </row>
    <row r="579" spans="1:16" ht="15" x14ac:dyDescent="0.25">
      <c r="A579" s="5" t="str">
        <f t="shared" ref="A579:A642" si="145">TEXT(B579,"yyyymmdd")</f>
        <v>20200731</v>
      </c>
      <c r="B579" s="7">
        <f t="shared" si="134"/>
        <v>44043</v>
      </c>
      <c r="C579" s="5">
        <f t="shared" si="135"/>
        <v>6</v>
      </c>
      <c r="D579" s="5" t="str">
        <f t="shared" si="136"/>
        <v>Friday</v>
      </c>
      <c r="E579" s="5">
        <f t="shared" si="137"/>
        <v>31</v>
      </c>
      <c r="F579" s="8">
        <f t="shared" si="138"/>
        <v>213</v>
      </c>
      <c r="G579" s="5" t="str">
        <f t="shared" ref="G579:G642" si="146">IF(C579&lt;6,"Weekday","Weekend")</f>
        <v>Weekend</v>
      </c>
      <c r="H579" s="5">
        <f t="shared" si="139"/>
        <v>31</v>
      </c>
      <c r="I579" s="5" t="str">
        <f t="shared" si="140"/>
        <v>July</v>
      </c>
      <c r="J579" s="5">
        <f t="shared" si="141"/>
        <v>7</v>
      </c>
      <c r="K579" s="7" t="str">
        <f t="shared" si="142"/>
        <v>Y</v>
      </c>
      <c r="L579" s="5">
        <f t="shared" ref="L579:L642" si="147">IF(J579&lt;4,1,IF(J579&lt;7,2,IF(J579&lt;10,3,4)))</f>
        <v>3</v>
      </c>
      <c r="M579" s="5">
        <f t="shared" si="143"/>
        <v>2020</v>
      </c>
      <c r="N579" s="5" t="str">
        <f t="shared" si="144"/>
        <v>2020-07</v>
      </c>
      <c r="O579" s="5" t="str">
        <f t="shared" ref="O579:O642" si="148">M579&amp;"Q"&amp;L579</f>
        <v>2020Q3</v>
      </c>
      <c r="P579" s="5" t="str">
        <f>IF(AND(Calendar[[#This Row],[TransDate]]&lt;=LastDate,Calendar[[#This Row],[TransDate]]&gt;=DATE(YEAR(LastDate)-5,MONTH(LastDate),DAY(LastDate))),Calendar[[#This Row],[CalendarYearMonth]],"")</f>
        <v/>
      </c>
    </row>
    <row r="580" spans="1:16" ht="15" x14ac:dyDescent="0.25">
      <c r="A580" s="5" t="str">
        <f t="shared" si="145"/>
        <v>20200801</v>
      </c>
      <c r="B580" s="7">
        <f t="shared" ref="B580:B643" si="149">B579+1</f>
        <v>44044</v>
      </c>
      <c r="C580" s="5">
        <f t="shared" si="135"/>
        <v>7</v>
      </c>
      <c r="D580" s="5" t="str">
        <f t="shared" si="136"/>
        <v>Saturday</v>
      </c>
      <c r="E580" s="5">
        <f t="shared" si="137"/>
        <v>1</v>
      </c>
      <c r="F580" s="8">
        <f t="shared" si="138"/>
        <v>214</v>
      </c>
      <c r="G580" s="5" t="str">
        <f t="shared" si="146"/>
        <v>Weekend</v>
      </c>
      <c r="H580" s="5">
        <f t="shared" si="139"/>
        <v>31</v>
      </c>
      <c r="I580" s="5" t="str">
        <f t="shared" si="140"/>
        <v>August</v>
      </c>
      <c r="J580" s="5">
        <f t="shared" si="141"/>
        <v>8</v>
      </c>
      <c r="K580" s="7" t="str">
        <f t="shared" si="142"/>
        <v>N</v>
      </c>
      <c r="L580" s="5">
        <f t="shared" si="147"/>
        <v>3</v>
      </c>
      <c r="M580" s="5">
        <f t="shared" si="143"/>
        <v>2020</v>
      </c>
      <c r="N580" s="5" t="str">
        <f t="shared" si="144"/>
        <v>2020-08</v>
      </c>
      <c r="O580" s="5" t="str">
        <f t="shared" si="148"/>
        <v>2020Q3</v>
      </c>
      <c r="P580" s="5" t="str">
        <f>IF(AND(Calendar[[#This Row],[TransDate]]&lt;=LastDate,Calendar[[#This Row],[TransDate]]&gt;=DATE(YEAR(LastDate)-5,MONTH(LastDate),DAY(LastDate))),Calendar[[#This Row],[CalendarYearMonth]],"")</f>
        <v/>
      </c>
    </row>
    <row r="581" spans="1:16" ht="15" x14ac:dyDescent="0.25">
      <c r="A581" s="5" t="str">
        <f t="shared" si="145"/>
        <v>20200802</v>
      </c>
      <c r="B581" s="7">
        <f t="shared" si="149"/>
        <v>44045</v>
      </c>
      <c r="C581" s="5">
        <f t="shared" si="135"/>
        <v>1</v>
      </c>
      <c r="D581" s="5" t="str">
        <f t="shared" si="136"/>
        <v>Sunday</v>
      </c>
      <c r="E581" s="5">
        <f t="shared" si="137"/>
        <v>2</v>
      </c>
      <c r="F581" s="8">
        <f t="shared" si="138"/>
        <v>215</v>
      </c>
      <c r="G581" s="5" t="str">
        <f t="shared" si="146"/>
        <v>Weekday</v>
      </c>
      <c r="H581" s="5">
        <f t="shared" si="139"/>
        <v>32</v>
      </c>
      <c r="I581" s="5" t="str">
        <f t="shared" si="140"/>
        <v>August</v>
      </c>
      <c r="J581" s="5">
        <f t="shared" si="141"/>
        <v>8</v>
      </c>
      <c r="K581" s="7" t="str">
        <f t="shared" si="142"/>
        <v>N</v>
      </c>
      <c r="L581" s="5">
        <f t="shared" si="147"/>
        <v>3</v>
      </c>
      <c r="M581" s="5">
        <f t="shared" si="143"/>
        <v>2020</v>
      </c>
      <c r="N581" s="5" t="str">
        <f t="shared" si="144"/>
        <v>2020-08</v>
      </c>
      <c r="O581" s="5" t="str">
        <f t="shared" si="148"/>
        <v>2020Q3</v>
      </c>
      <c r="P581" s="5" t="str">
        <f>IF(AND(Calendar[[#This Row],[TransDate]]&lt;=LastDate,Calendar[[#This Row],[TransDate]]&gt;=DATE(YEAR(LastDate)-5,MONTH(LastDate),DAY(LastDate))),Calendar[[#This Row],[CalendarYearMonth]],"")</f>
        <v/>
      </c>
    </row>
    <row r="582" spans="1:16" ht="15" x14ac:dyDescent="0.25">
      <c r="A582" s="5" t="str">
        <f t="shared" si="145"/>
        <v>20200803</v>
      </c>
      <c r="B582" s="7">
        <f t="shared" si="149"/>
        <v>44046</v>
      </c>
      <c r="C582" s="5">
        <f t="shared" si="135"/>
        <v>2</v>
      </c>
      <c r="D582" s="5" t="str">
        <f t="shared" si="136"/>
        <v>Monday</v>
      </c>
      <c r="E582" s="5">
        <f t="shared" si="137"/>
        <v>3</v>
      </c>
      <c r="F582" s="8">
        <f t="shared" si="138"/>
        <v>216</v>
      </c>
      <c r="G582" s="5" t="str">
        <f t="shared" si="146"/>
        <v>Weekday</v>
      </c>
      <c r="H582" s="5">
        <f t="shared" si="139"/>
        <v>32</v>
      </c>
      <c r="I582" s="5" t="str">
        <f t="shared" si="140"/>
        <v>August</v>
      </c>
      <c r="J582" s="5">
        <f t="shared" si="141"/>
        <v>8</v>
      </c>
      <c r="K582" s="7" t="str">
        <f t="shared" si="142"/>
        <v>N</v>
      </c>
      <c r="L582" s="5">
        <f t="shared" si="147"/>
        <v>3</v>
      </c>
      <c r="M582" s="5">
        <f t="shared" si="143"/>
        <v>2020</v>
      </c>
      <c r="N582" s="5" t="str">
        <f t="shared" si="144"/>
        <v>2020-08</v>
      </c>
      <c r="O582" s="5" t="str">
        <f t="shared" si="148"/>
        <v>2020Q3</v>
      </c>
      <c r="P582" s="5" t="str">
        <f>IF(AND(Calendar[[#This Row],[TransDate]]&lt;=LastDate,Calendar[[#This Row],[TransDate]]&gt;=DATE(YEAR(LastDate)-5,MONTH(LastDate),DAY(LastDate))),Calendar[[#This Row],[CalendarYearMonth]],"")</f>
        <v/>
      </c>
    </row>
    <row r="583" spans="1:16" ht="15" x14ac:dyDescent="0.25">
      <c r="A583" s="5" t="str">
        <f t="shared" si="145"/>
        <v>20200804</v>
      </c>
      <c r="B583" s="7">
        <f t="shared" si="149"/>
        <v>44047</v>
      </c>
      <c r="C583" s="5">
        <f t="shared" si="135"/>
        <v>3</v>
      </c>
      <c r="D583" s="5" t="str">
        <f t="shared" si="136"/>
        <v>Tuesday</v>
      </c>
      <c r="E583" s="5">
        <f t="shared" si="137"/>
        <v>4</v>
      </c>
      <c r="F583" s="8">
        <f t="shared" si="138"/>
        <v>217</v>
      </c>
      <c r="G583" s="5" t="str">
        <f t="shared" si="146"/>
        <v>Weekday</v>
      </c>
      <c r="H583" s="5">
        <f t="shared" si="139"/>
        <v>32</v>
      </c>
      <c r="I583" s="5" t="str">
        <f t="shared" si="140"/>
        <v>August</v>
      </c>
      <c r="J583" s="5">
        <f t="shared" si="141"/>
        <v>8</v>
      </c>
      <c r="K583" s="7" t="str">
        <f t="shared" si="142"/>
        <v>N</v>
      </c>
      <c r="L583" s="5">
        <f t="shared" si="147"/>
        <v>3</v>
      </c>
      <c r="M583" s="5">
        <f t="shared" si="143"/>
        <v>2020</v>
      </c>
      <c r="N583" s="5" t="str">
        <f t="shared" si="144"/>
        <v>2020-08</v>
      </c>
      <c r="O583" s="5" t="str">
        <f t="shared" si="148"/>
        <v>2020Q3</v>
      </c>
      <c r="P583" s="5" t="str">
        <f>IF(AND(Calendar[[#This Row],[TransDate]]&lt;=LastDate,Calendar[[#This Row],[TransDate]]&gt;=DATE(YEAR(LastDate)-5,MONTH(LastDate),DAY(LastDate))),Calendar[[#This Row],[CalendarYearMonth]],"")</f>
        <v/>
      </c>
    </row>
    <row r="584" spans="1:16" ht="15" x14ac:dyDescent="0.25">
      <c r="A584" s="5" t="str">
        <f t="shared" si="145"/>
        <v>20200805</v>
      </c>
      <c r="B584" s="7">
        <f t="shared" si="149"/>
        <v>44048</v>
      </c>
      <c r="C584" s="5">
        <f t="shared" si="135"/>
        <v>4</v>
      </c>
      <c r="D584" s="5" t="str">
        <f t="shared" si="136"/>
        <v>Wednesday</v>
      </c>
      <c r="E584" s="5">
        <f t="shared" si="137"/>
        <v>5</v>
      </c>
      <c r="F584" s="8">
        <f t="shared" si="138"/>
        <v>218</v>
      </c>
      <c r="G584" s="5" t="str">
        <f t="shared" si="146"/>
        <v>Weekday</v>
      </c>
      <c r="H584" s="5">
        <f t="shared" si="139"/>
        <v>32</v>
      </c>
      <c r="I584" s="5" t="str">
        <f t="shared" si="140"/>
        <v>August</v>
      </c>
      <c r="J584" s="5">
        <f t="shared" si="141"/>
        <v>8</v>
      </c>
      <c r="K584" s="7" t="str">
        <f t="shared" si="142"/>
        <v>N</v>
      </c>
      <c r="L584" s="5">
        <f t="shared" si="147"/>
        <v>3</v>
      </c>
      <c r="M584" s="5">
        <f t="shared" si="143"/>
        <v>2020</v>
      </c>
      <c r="N584" s="5" t="str">
        <f t="shared" si="144"/>
        <v>2020-08</v>
      </c>
      <c r="O584" s="5" t="str">
        <f t="shared" si="148"/>
        <v>2020Q3</v>
      </c>
      <c r="P584" s="5" t="str">
        <f>IF(AND(Calendar[[#This Row],[TransDate]]&lt;=LastDate,Calendar[[#This Row],[TransDate]]&gt;=DATE(YEAR(LastDate)-5,MONTH(LastDate),DAY(LastDate))),Calendar[[#This Row],[CalendarYearMonth]],"")</f>
        <v/>
      </c>
    </row>
    <row r="585" spans="1:16" ht="15" x14ac:dyDescent="0.25">
      <c r="A585" s="5" t="str">
        <f t="shared" si="145"/>
        <v>20200806</v>
      </c>
      <c r="B585" s="7">
        <f t="shared" si="149"/>
        <v>44049</v>
      </c>
      <c r="C585" s="5">
        <f t="shared" si="135"/>
        <v>5</v>
      </c>
      <c r="D585" s="5" t="str">
        <f t="shared" si="136"/>
        <v>Thursday</v>
      </c>
      <c r="E585" s="5">
        <f t="shared" si="137"/>
        <v>6</v>
      </c>
      <c r="F585" s="8">
        <f t="shared" si="138"/>
        <v>219</v>
      </c>
      <c r="G585" s="5" t="str">
        <f t="shared" si="146"/>
        <v>Weekday</v>
      </c>
      <c r="H585" s="5">
        <f t="shared" si="139"/>
        <v>32</v>
      </c>
      <c r="I585" s="5" t="str">
        <f t="shared" si="140"/>
        <v>August</v>
      </c>
      <c r="J585" s="5">
        <f t="shared" si="141"/>
        <v>8</v>
      </c>
      <c r="K585" s="7" t="str">
        <f t="shared" si="142"/>
        <v>N</v>
      </c>
      <c r="L585" s="5">
        <f t="shared" si="147"/>
        <v>3</v>
      </c>
      <c r="M585" s="5">
        <f t="shared" si="143"/>
        <v>2020</v>
      </c>
      <c r="N585" s="5" t="str">
        <f t="shared" si="144"/>
        <v>2020-08</v>
      </c>
      <c r="O585" s="5" t="str">
        <f t="shared" si="148"/>
        <v>2020Q3</v>
      </c>
      <c r="P585" s="5" t="str">
        <f>IF(AND(Calendar[[#This Row],[TransDate]]&lt;=LastDate,Calendar[[#This Row],[TransDate]]&gt;=DATE(YEAR(LastDate)-5,MONTH(LastDate),DAY(LastDate))),Calendar[[#This Row],[CalendarYearMonth]],"")</f>
        <v/>
      </c>
    </row>
    <row r="586" spans="1:16" ht="15" x14ac:dyDescent="0.25">
      <c r="A586" s="5" t="str">
        <f t="shared" si="145"/>
        <v>20200807</v>
      </c>
      <c r="B586" s="7">
        <f t="shared" si="149"/>
        <v>44050</v>
      </c>
      <c r="C586" s="5">
        <f t="shared" si="135"/>
        <v>6</v>
      </c>
      <c r="D586" s="5" t="str">
        <f t="shared" si="136"/>
        <v>Friday</v>
      </c>
      <c r="E586" s="5">
        <f t="shared" si="137"/>
        <v>7</v>
      </c>
      <c r="F586" s="8">
        <f t="shared" si="138"/>
        <v>220</v>
      </c>
      <c r="G586" s="5" t="str">
        <f t="shared" si="146"/>
        <v>Weekend</v>
      </c>
      <c r="H586" s="5">
        <f t="shared" si="139"/>
        <v>32</v>
      </c>
      <c r="I586" s="5" t="str">
        <f t="shared" si="140"/>
        <v>August</v>
      </c>
      <c r="J586" s="5">
        <f t="shared" si="141"/>
        <v>8</v>
      </c>
      <c r="K586" s="7" t="str">
        <f t="shared" si="142"/>
        <v>N</v>
      </c>
      <c r="L586" s="5">
        <f t="shared" si="147"/>
        <v>3</v>
      </c>
      <c r="M586" s="5">
        <f t="shared" si="143"/>
        <v>2020</v>
      </c>
      <c r="N586" s="5" t="str">
        <f t="shared" si="144"/>
        <v>2020-08</v>
      </c>
      <c r="O586" s="5" t="str">
        <f t="shared" si="148"/>
        <v>2020Q3</v>
      </c>
      <c r="P586" s="5" t="str">
        <f>IF(AND(Calendar[[#This Row],[TransDate]]&lt;=LastDate,Calendar[[#This Row],[TransDate]]&gt;=DATE(YEAR(LastDate)-5,MONTH(LastDate),DAY(LastDate))),Calendar[[#This Row],[CalendarYearMonth]],"")</f>
        <v/>
      </c>
    </row>
    <row r="587" spans="1:16" ht="15" x14ac:dyDescent="0.25">
      <c r="A587" s="5" t="str">
        <f t="shared" si="145"/>
        <v>20200808</v>
      </c>
      <c r="B587" s="7">
        <f t="shared" si="149"/>
        <v>44051</v>
      </c>
      <c r="C587" s="5">
        <f t="shared" si="135"/>
        <v>7</v>
      </c>
      <c r="D587" s="5" t="str">
        <f t="shared" si="136"/>
        <v>Saturday</v>
      </c>
      <c r="E587" s="5">
        <f t="shared" si="137"/>
        <v>8</v>
      </c>
      <c r="F587" s="8">
        <f t="shared" si="138"/>
        <v>221</v>
      </c>
      <c r="G587" s="5" t="str">
        <f t="shared" si="146"/>
        <v>Weekend</v>
      </c>
      <c r="H587" s="5">
        <f t="shared" si="139"/>
        <v>32</v>
      </c>
      <c r="I587" s="5" t="str">
        <f t="shared" si="140"/>
        <v>August</v>
      </c>
      <c r="J587" s="5">
        <f t="shared" si="141"/>
        <v>8</v>
      </c>
      <c r="K587" s="7" t="str">
        <f t="shared" si="142"/>
        <v>N</v>
      </c>
      <c r="L587" s="5">
        <f t="shared" si="147"/>
        <v>3</v>
      </c>
      <c r="M587" s="5">
        <f t="shared" si="143"/>
        <v>2020</v>
      </c>
      <c r="N587" s="5" t="str">
        <f t="shared" si="144"/>
        <v>2020-08</v>
      </c>
      <c r="O587" s="5" t="str">
        <f t="shared" si="148"/>
        <v>2020Q3</v>
      </c>
      <c r="P587" s="5" t="str">
        <f>IF(AND(Calendar[[#This Row],[TransDate]]&lt;=LastDate,Calendar[[#This Row],[TransDate]]&gt;=DATE(YEAR(LastDate)-5,MONTH(LastDate),DAY(LastDate))),Calendar[[#This Row],[CalendarYearMonth]],"")</f>
        <v/>
      </c>
    </row>
    <row r="588" spans="1:16" ht="15" x14ac:dyDescent="0.25">
      <c r="A588" s="5" t="str">
        <f t="shared" si="145"/>
        <v>20200809</v>
      </c>
      <c r="B588" s="7">
        <f t="shared" si="149"/>
        <v>44052</v>
      </c>
      <c r="C588" s="5">
        <f t="shared" si="135"/>
        <v>1</v>
      </c>
      <c r="D588" s="5" t="str">
        <f t="shared" si="136"/>
        <v>Sunday</v>
      </c>
      <c r="E588" s="5">
        <f t="shared" si="137"/>
        <v>9</v>
      </c>
      <c r="F588" s="8">
        <f t="shared" si="138"/>
        <v>222</v>
      </c>
      <c r="G588" s="5" t="str">
        <f t="shared" si="146"/>
        <v>Weekday</v>
      </c>
      <c r="H588" s="5">
        <f t="shared" si="139"/>
        <v>33</v>
      </c>
      <c r="I588" s="5" t="str">
        <f t="shared" si="140"/>
        <v>August</v>
      </c>
      <c r="J588" s="5">
        <f t="shared" si="141"/>
        <v>8</v>
      </c>
      <c r="K588" s="7" t="str">
        <f t="shared" si="142"/>
        <v>N</v>
      </c>
      <c r="L588" s="5">
        <f t="shared" si="147"/>
        <v>3</v>
      </c>
      <c r="M588" s="5">
        <f t="shared" si="143"/>
        <v>2020</v>
      </c>
      <c r="N588" s="5" t="str">
        <f t="shared" si="144"/>
        <v>2020-08</v>
      </c>
      <c r="O588" s="5" t="str">
        <f t="shared" si="148"/>
        <v>2020Q3</v>
      </c>
      <c r="P588" s="5" t="str">
        <f>IF(AND(Calendar[[#This Row],[TransDate]]&lt;=LastDate,Calendar[[#This Row],[TransDate]]&gt;=DATE(YEAR(LastDate)-5,MONTH(LastDate),DAY(LastDate))),Calendar[[#This Row],[CalendarYearMonth]],"")</f>
        <v/>
      </c>
    </row>
    <row r="589" spans="1:16" ht="15" x14ac:dyDescent="0.25">
      <c r="A589" s="5" t="str">
        <f t="shared" si="145"/>
        <v>20200810</v>
      </c>
      <c r="B589" s="7">
        <f t="shared" si="149"/>
        <v>44053</v>
      </c>
      <c r="C589" s="5">
        <f t="shared" si="135"/>
        <v>2</v>
      </c>
      <c r="D589" s="5" t="str">
        <f t="shared" si="136"/>
        <v>Monday</v>
      </c>
      <c r="E589" s="5">
        <f t="shared" si="137"/>
        <v>10</v>
      </c>
      <c r="F589" s="8">
        <f t="shared" si="138"/>
        <v>223</v>
      </c>
      <c r="G589" s="5" t="str">
        <f t="shared" si="146"/>
        <v>Weekday</v>
      </c>
      <c r="H589" s="5">
        <f t="shared" si="139"/>
        <v>33</v>
      </c>
      <c r="I589" s="5" t="str">
        <f t="shared" si="140"/>
        <v>August</v>
      </c>
      <c r="J589" s="5">
        <f t="shared" si="141"/>
        <v>8</v>
      </c>
      <c r="K589" s="7" t="str">
        <f t="shared" si="142"/>
        <v>N</v>
      </c>
      <c r="L589" s="5">
        <f t="shared" si="147"/>
        <v>3</v>
      </c>
      <c r="M589" s="5">
        <f t="shared" si="143"/>
        <v>2020</v>
      </c>
      <c r="N589" s="5" t="str">
        <f t="shared" si="144"/>
        <v>2020-08</v>
      </c>
      <c r="O589" s="5" t="str">
        <f t="shared" si="148"/>
        <v>2020Q3</v>
      </c>
      <c r="P589" s="5" t="str">
        <f>IF(AND(Calendar[[#This Row],[TransDate]]&lt;=LastDate,Calendar[[#This Row],[TransDate]]&gt;=DATE(YEAR(LastDate)-5,MONTH(LastDate),DAY(LastDate))),Calendar[[#This Row],[CalendarYearMonth]],"")</f>
        <v/>
      </c>
    </row>
    <row r="590" spans="1:16" ht="15" x14ac:dyDescent="0.25">
      <c r="A590" s="5" t="str">
        <f t="shared" si="145"/>
        <v>20200811</v>
      </c>
      <c r="B590" s="7">
        <f t="shared" si="149"/>
        <v>44054</v>
      </c>
      <c r="C590" s="5">
        <f t="shared" si="135"/>
        <v>3</v>
      </c>
      <c r="D590" s="5" t="str">
        <f t="shared" si="136"/>
        <v>Tuesday</v>
      </c>
      <c r="E590" s="5">
        <f t="shared" si="137"/>
        <v>11</v>
      </c>
      <c r="F590" s="8">
        <f t="shared" si="138"/>
        <v>224</v>
      </c>
      <c r="G590" s="5" t="str">
        <f t="shared" si="146"/>
        <v>Weekday</v>
      </c>
      <c r="H590" s="5">
        <f t="shared" si="139"/>
        <v>33</v>
      </c>
      <c r="I590" s="5" t="str">
        <f t="shared" si="140"/>
        <v>August</v>
      </c>
      <c r="J590" s="5">
        <f t="shared" si="141"/>
        <v>8</v>
      </c>
      <c r="K590" s="7" t="str">
        <f t="shared" si="142"/>
        <v>N</v>
      </c>
      <c r="L590" s="5">
        <f t="shared" si="147"/>
        <v>3</v>
      </c>
      <c r="M590" s="5">
        <f t="shared" si="143"/>
        <v>2020</v>
      </c>
      <c r="N590" s="5" t="str">
        <f t="shared" si="144"/>
        <v>2020-08</v>
      </c>
      <c r="O590" s="5" t="str">
        <f t="shared" si="148"/>
        <v>2020Q3</v>
      </c>
      <c r="P590" s="5" t="str">
        <f>IF(AND(Calendar[[#This Row],[TransDate]]&lt;=LastDate,Calendar[[#This Row],[TransDate]]&gt;=DATE(YEAR(LastDate)-5,MONTH(LastDate),DAY(LastDate))),Calendar[[#This Row],[CalendarYearMonth]],"")</f>
        <v/>
      </c>
    </row>
    <row r="591" spans="1:16" ht="15" x14ac:dyDescent="0.25">
      <c r="A591" s="5" t="str">
        <f t="shared" si="145"/>
        <v>20200812</v>
      </c>
      <c r="B591" s="7">
        <f t="shared" si="149"/>
        <v>44055</v>
      </c>
      <c r="C591" s="5">
        <f t="shared" si="135"/>
        <v>4</v>
      </c>
      <c r="D591" s="5" t="str">
        <f t="shared" si="136"/>
        <v>Wednesday</v>
      </c>
      <c r="E591" s="5">
        <f t="shared" si="137"/>
        <v>12</v>
      </c>
      <c r="F591" s="8">
        <f t="shared" si="138"/>
        <v>225</v>
      </c>
      <c r="G591" s="5" t="str">
        <f t="shared" si="146"/>
        <v>Weekday</v>
      </c>
      <c r="H591" s="5">
        <f t="shared" si="139"/>
        <v>33</v>
      </c>
      <c r="I591" s="5" t="str">
        <f t="shared" si="140"/>
        <v>August</v>
      </c>
      <c r="J591" s="5">
        <f t="shared" si="141"/>
        <v>8</v>
      </c>
      <c r="K591" s="7" t="str">
        <f t="shared" si="142"/>
        <v>N</v>
      </c>
      <c r="L591" s="5">
        <f t="shared" si="147"/>
        <v>3</v>
      </c>
      <c r="M591" s="5">
        <f t="shared" si="143"/>
        <v>2020</v>
      </c>
      <c r="N591" s="5" t="str">
        <f t="shared" si="144"/>
        <v>2020-08</v>
      </c>
      <c r="O591" s="5" t="str">
        <f t="shared" si="148"/>
        <v>2020Q3</v>
      </c>
      <c r="P591" s="5" t="str">
        <f>IF(AND(Calendar[[#This Row],[TransDate]]&lt;=LastDate,Calendar[[#This Row],[TransDate]]&gt;=DATE(YEAR(LastDate)-5,MONTH(LastDate),DAY(LastDate))),Calendar[[#This Row],[CalendarYearMonth]],"")</f>
        <v/>
      </c>
    </row>
    <row r="592" spans="1:16" ht="15" x14ac:dyDescent="0.25">
      <c r="A592" s="5" t="str">
        <f t="shared" si="145"/>
        <v>20200813</v>
      </c>
      <c r="B592" s="7">
        <f t="shared" si="149"/>
        <v>44056</v>
      </c>
      <c r="C592" s="5">
        <f t="shared" si="135"/>
        <v>5</v>
      </c>
      <c r="D592" s="5" t="str">
        <f t="shared" si="136"/>
        <v>Thursday</v>
      </c>
      <c r="E592" s="5">
        <f t="shared" si="137"/>
        <v>13</v>
      </c>
      <c r="F592" s="8">
        <f t="shared" si="138"/>
        <v>226</v>
      </c>
      <c r="G592" s="5" t="str">
        <f t="shared" si="146"/>
        <v>Weekday</v>
      </c>
      <c r="H592" s="5">
        <f t="shared" si="139"/>
        <v>33</v>
      </c>
      <c r="I592" s="5" t="str">
        <f t="shared" si="140"/>
        <v>August</v>
      </c>
      <c r="J592" s="5">
        <f t="shared" si="141"/>
        <v>8</v>
      </c>
      <c r="K592" s="7" t="str">
        <f t="shared" si="142"/>
        <v>N</v>
      </c>
      <c r="L592" s="5">
        <f t="shared" si="147"/>
        <v>3</v>
      </c>
      <c r="M592" s="5">
        <f t="shared" si="143"/>
        <v>2020</v>
      </c>
      <c r="N592" s="5" t="str">
        <f t="shared" si="144"/>
        <v>2020-08</v>
      </c>
      <c r="O592" s="5" t="str">
        <f t="shared" si="148"/>
        <v>2020Q3</v>
      </c>
      <c r="P592" s="5" t="str">
        <f>IF(AND(Calendar[[#This Row],[TransDate]]&lt;=LastDate,Calendar[[#This Row],[TransDate]]&gt;=DATE(YEAR(LastDate)-5,MONTH(LastDate),DAY(LastDate))),Calendar[[#This Row],[CalendarYearMonth]],"")</f>
        <v/>
      </c>
    </row>
    <row r="593" spans="1:16" ht="15" x14ac:dyDescent="0.25">
      <c r="A593" s="5" t="str">
        <f t="shared" si="145"/>
        <v>20200814</v>
      </c>
      <c r="B593" s="7">
        <f t="shared" si="149"/>
        <v>44057</v>
      </c>
      <c r="C593" s="5">
        <f t="shared" si="135"/>
        <v>6</v>
      </c>
      <c r="D593" s="5" t="str">
        <f t="shared" si="136"/>
        <v>Friday</v>
      </c>
      <c r="E593" s="5">
        <f t="shared" si="137"/>
        <v>14</v>
      </c>
      <c r="F593" s="8">
        <f t="shared" si="138"/>
        <v>227</v>
      </c>
      <c r="G593" s="5" t="str">
        <f t="shared" si="146"/>
        <v>Weekend</v>
      </c>
      <c r="H593" s="5">
        <f t="shared" si="139"/>
        <v>33</v>
      </c>
      <c r="I593" s="5" t="str">
        <f t="shared" si="140"/>
        <v>August</v>
      </c>
      <c r="J593" s="5">
        <f t="shared" si="141"/>
        <v>8</v>
      </c>
      <c r="K593" s="7" t="str">
        <f t="shared" si="142"/>
        <v>N</v>
      </c>
      <c r="L593" s="5">
        <f t="shared" si="147"/>
        <v>3</v>
      </c>
      <c r="M593" s="5">
        <f t="shared" si="143"/>
        <v>2020</v>
      </c>
      <c r="N593" s="5" t="str">
        <f t="shared" si="144"/>
        <v>2020-08</v>
      </c>
      <c r="O593" s="5" t="str">
        <f t="shared" si="148"/>
        <v>2020Q3</v>
      </c>
      <c r="P593" s="5" t="str">
        <f>IF(AND(Calendar[[#This Row],[TransDate]]&lt;=LastDate,Calendar[[#This Row],[TransDate]]&gt;=DATE(YEAR(LastDate)-5,MONTH(LastDate),DAY(LastDate))),Calendar[[#This Row],[CalendarYearMonth]],"")</f>
        <v/>
      </c>
    </row>
    <row r="594" spans="1:16" ht="15" x14ac:dyDescent="0.25">
      <c r="A594" s="5" t="str">
        <f t="shared" si="145"/>
        <v>20200815</v>
      </c>
      <c r="B594" s="7">
        <f t="shared" si="149"/>
        <v>44058</v>
      </c>
      <c r="C594" s="5">
        <f t="shared" si="135"/>
        <v>7</v>
      </c>
      <c r="D594" s="5" t="str">
        <f t="shared" si="136"/>
        <v>Saturday</v>
      </c>
      <c r="E594" s="5">
        <f t="shared" si="137"/>
        <v>15</v>
      </c>
      <c r="F594" s="8">
        <f t="shared" si="138"/>
        <v>228</v>
      </c>
      <c r="G594" s="5" t="str">
        <f t="shared" si="146"/>
        <v>Weekend</v>
      </c>
      <c r="H594" s="5">
        <f t="shared" si="139"/>
        <v>33</v>
      </c>
      <c r="I594" s="5" t="str">
        <f t="shared" si="140"/>
        <v>August</v>
      </c>
      <c r="J594" s="5">
        <f t="shared" si="141"/>
        <v>8</v>
      </c>
      <c r="K594" s="7" t="str">
        <f t="shared" si="142"/>
        <v>N</v>
      </c>
      <c r="L594" s="5">
        <f t="shared" si="147"/>
        <v>3</v>
      </c>
      <c r="M594" s="5">
        <f t="shared" si="143"/>
        <v>2020</v>
      </c>
      <c r="N594" s="5" t="str">
        <f t="shared" si="144"/>
        <v>2020-08</v>
      </c>
      <c r="O594" s="5" t="str">
        <f t="shared" si="148"/>
        <v>2020Q3</v>
      </c>
      <c r="P594" s="5" t="str">
        <f>IF(AND(Calendar[[#This Row],[TransDate]]&lt;=LastDate,Calendar[[#This Row],[TransDate]]&gt;=DATE(YEAR(LastDate)-5,MONTH(LastDate),DAY(LastDate))),Calendar[[#This Row],[CalendarYearMonth]],"")</f>
        <v/>
      </c>
    </row>
    <row r="595" spans="1:16" ht="15" x14ac:dyDescent="0.25">
      <c r="A595" s="5" t="str">
        <f t="shared" si="145"/>
        <v>20200816</v>
      </c>
      <c r="B595" s="7">
        <f t="shared" si="149"/>
        <v>44059</v>
      </c>
      <c r="C595" s="5">
        <f t="shared" si="135"/>
        <v>1</v>
      </c>
      <c r="D595" s="5" t="str">
        <f t="shared" si="136"/>
        <v>Sunday</v>
      </c>
      <c r="E595" s="5">
        <f t="shared" si="137"/>
        <v>16</v>
      </c>
      <c r="F595" s="8">
        <f t="shared" si="138"/>
        <v>229</v>
      </c>
      <c r="G595" s="5" t="str">
        <f t="shared" si="146"/>
        <v>Weekday</v>
      </c>
      <c r="H595" s="5">
        <f t="shared" si="139"/>
        <v>34</v>
      </c>
      <c r="I595" s="5" t="str">
        <f t="shared" si="140"/>
        <v>August</v>
      </c>
      <c r="J595" s="5">
        <f t="shared" si="141"/>
        <v>8</v>
      </c>
      <c r="K595" s="7" t="str">
        <f t="shared" si="142"/>
        <v>N</v>
      </c>
      <c r="L595" s="5">
        <f t="shared" si="147"/>
        <v>3</v>
      </c>
      <c r="M595" s="5">
        <f t="shared" si="143"/>
        <v>2020</v>
      </c>
      <c r="N595" s="5" t="str">
        <f t="shared" si="144"/>
        <v>2020-08</v>
      </c>
      <c r="O595" s="5" t="str">
        <f t="shared" si="148"/>
        <v>2020Q3</v>
      </c>
      <c r="P595" s="5" t="str">
        <f>IF(AND(Calendar[[#This Row],[TransDate]]&lt;=LastDate,Calendar[[#This Row],[TransDate]]&gt;=DATE(YEAR(LastDate)-5,MONTH(LastDate),DAY(LastDate))),Calendar[[#This Row],[CalendarYearMonth]],"")</f>
        <v/>
      </c>
    </row>
    <row r="596" spans="1:16" ht="15" x14ac:dyDescent="0.25">
      <c r="A596" s="5" t="str">
        <f t="shared" si="145"/>
        <v>20200817</v>
      </c>
      <c r="B596" s="7">
        <f t="shared" si="149"/>
        <v>44060</v>
      </c>
      <c r="C596" s="5">
        <f t="shared" si="135"/>
        <v>2</v>
      </c>
      <c r="D596" s="5" t="str">
        <f t="shared" si="136"/>
        <v>Monday</v>
      </c>
      <c r="E596" s="5">
        <f t="shared" si="137"/>
        <v>17</v>
      </c>
      <c r="F596" s="8">
        <f t="shared" si="138"/>
        <v>230</v>
      </c>
      <c r="G596" s="5" t="str">
        <f t="shared" si="146"/>
        <v>Weekday</v>
      </c>
      <c r="H596" s="5">
        <f t="shared" si="139"/>
        <v>34</v>
      </c>
      <c r="I596" s="5" t="str">
        <f t="shared" si="140"/>
        <v>August</v>
      </c>
      <c r="J596" s="5">
        <f t="shared" si="141"/>
        <v>8</v>
      </c>
      <c r="K596" s="7" t="str">
        <f t="shared" si="142"/>
        <v>N</v>
      </c>
      <c r="L596" s="5">
        <f t="shared" si="147"/>
        <v>3</v>
      </c>
      <c r="M596" s="5">
        <f t="shared" si="143"/>
        <v>2020</v>
      </c>
      <c r="N596" s="5" t="str">
        <f t="shared" si="144"/>
        <v>2020-08</v>
      </c>
      <c r="O596" s="5" t="str">
        <f t="shared" si="148"/>
        <v>2020Q3</v>
      </c>
      <c r="P596" s="5" t="str">
        <f>IF(AND(Calendar[[#This Row],[TransDate]]&lt;=LastDate,Calendar[[#This Row],[TransDate]]&gt;=DATE(YEAR(LastDate)-5,MONTH(LastDate),DAY(LastDate))),Calendar[[#This Row],[CalendarYearMonth]],"")</f>
        <v/>
      </c>
    </row>
    <row r="597" spans="1:16" ht="15" x14ac:dyDescent="0.25">
      <c r="A597" s="5" t="str">
        <f t="shared" si="145"/>
        <v>20200818</v>
      </c>
      <c r="B597" s="7">
        <f t="shared" si="149"/>
        <v>44061</v>
      </c>
      <c r="C597" s="5">
        <f t="shared" si="135"/>
        <v>3</v>
      </c>
      <c r="D597" s="5" t="str">
        <f t="shared" si="136"/>
        <v>Tuesday</v>
      </c>
      <c r="E597" s="5">
        <f t="shared" si="137"/>
        <v>18</v>
      </c>
      <c r="F597" s="8">
        <f t="shared" si="138"/>
        <v>231</v>
      </c>
      <c r="G597" s="5" t="str">
        <f t="shared" si="146"/>
        <v>Weekday</v>
      </c>
      <c r="H597" s="5">
        <f t="shared" si="139"/>
        <v>34</v>
      </c>
      <c r="I597" s="5" t="str">
        <f t="shared" si="140"/>
        <v>August</v>
      </c>
      <c r="J597" s="5">
        <f t="shared" si="141"/>
        <v>8</v>
      </c>
      <c r="K597" s="7" t="str">
        <f t="shared" si="142"/>
        <v>N</v>
      </c>
      <c r="L597" s="5">
        <f t="shared" si="147"/>
        <v>3</v>
      </c>
      <c r="M597" s="5">
        <f t="shared" si="143"/>
        <v>2020</v>
      </c>
      <c r="N597" s="5" t="str">
        <f t="shared" si="144"/>
        <v>2020-08</v>
      </c>
      <c r="O597" s="5" t="str">
        <f t="shared" si="148"/>
        <v>2020Q3</v>
      </c>
      <c r="P597" s="5" t="str">
        <f>IF(AND(Calendar[[#This Row],[TransDate]]&lt;=LastDate,Calendar[[#This Row],[TransDate]]&gt;=DATE(YEAR(LastDate)-5,MONTH(LastDate),DAY(LastDate))),Calendar[[#This Row],[CalendarYearMonth]],"")</f>
        <v/>
      </c>
    </row>
    <row r="598" spans="1:16" ht="15" x14ac:dyDescent="0.25">
      <c r="A598" s="5" t="str">
        <f t="shared" si="145"/>
        <v>20200819</v>
      </c>
      <c r="B598" s="7">
        <f t="shared" si="149"/>
        <v>44062</v>
      </c>
      <c r="C598" s="5">
        <f t="shared" si="135"/>
        <v>4</v>
      </c>
      <c r="D598" s="5" t="str">
        <f t="shared" si="136"/>
        <v>Wednesday</v>
      </c>
      <c r="E598" s="5">
        <f t="shared" si="137"/>
        <v>19</v>
      </c>
      <c r="F598" s="8">
        <f t="shared" si="138"/>
        <v>232</v>
      </c>
      <c r="G598" s="5" t="str">
        <f t="shared" si="146"/>
        <v>Weekday</v>
      </c>
      <c r="H598" s="5">
        <f t="shared" si="139"/>
        <v>34</v>
      </c>
      <c r="I598" s="5" t="str">
        <f t="shared" si="140"/>
        <v>August</v>
      </c>
      <c r="J598" s="5">
        <f t="shared" si="141"/>
        <v>8</v>
      </c>
      <c r="K598" s="7" t="str">
        <f t="shared" si="142"/>
        <v>N</v>
      </c>
      <c r="L598" s="5">
        <f t="shared" si="147"/>
        <v>3</v>
      </c>
      <c r="M598" s="5">
        <f t="shared" si="143"/>
        <v>2020</v>
      </c>
      <c r="N598" s="5" t="str">
        <f t="shared" si="144"/>
        <v>2020-08</v>
      </c>
      <c r="O598" s="5" t="str">
        <f t="shared" si="148"/>
        <v>2020Q3</v>
      </c>
      <c r="P598" s="5" t="str">
        <f>IF(AND(Calendar[[#This Row],[TransDate]]&lt;=LastDate,Calendar[[#This Row],[TransDate]]&gt;=DATE(YEAR(LastDate)-5,MONTH(LastDate),DAY(LastDate))),Calendar[[#This Row],[CalendarYearMonth]],"")</f>
        <v/>
      </c>
    </row>
    <row r="599" spans="1:16" ht="15" x14ac:dyDescent="0.25">
      <c r="A599" s="5" t="str">
        <f t="shared" si="145"/>
        <v>20200820</v>
      </c>
      <c r="B599" s="7">
        <f t="shared" si="149"/>
        <v>44063</v>
      </c>
      <c r="C599" s="5">
        <f t="shared" si="135"/>
        <v>5</v>
      </c>
      <c r="D599" s="5" t="str">
        <f t="shared" si="136"/>
        <v>Thursday</v>
      </c>
      <c r="E599" s="5">
        <f t="shared" si="137"/>
        <v>20</v>
      </c>
      <c r="F599" s="8">
        <f t="shared" si="138"/>
        <v>233</v>
      </c>
      <c r="G599" s="5" t="str">
        <f t="shared" si="146"/>
        <v>Weekday</v>
      </c>
      <c r="H599" s="5">
        <f t="shared" si="139"/>
        <v>34</v>
      </c>
      <c r="I599" s="5" t="str">
        <f t="shared" si="140"/>
        <v>August</v>
      </c>
      <c r="J599" s="5">
        <f t="shared" si="141"/>
        <v>8</v>
      </c>
      <c r="K599" s="7" t="str">
        <f t="shared" si="142"/>
        <v>N</v>
      </c>
      <c r="L599" s="5">
        <f t="shared" si="147"/>
        <v>3</v>
      </c>
      <c r="M599" s="5">
        <f t="shared" si="143"/>
        <v>2020</v>
      </c>
      <c r="N599" s="5" t="str">
        <f t="shared" si="144"/>
        <v>2020-08</v>
      </c>
      <c r="O599" s="5" t="str">
        <f t="shared" si="148"/>
        <v>2020Q3</v>
      </c>
      <c r="P599" s="5" t="str">
        <f>IF(AND(Calendar[[#This Row],[TransDate]]&lt;=LastDate,Calendar[[#This Row],[TransDate]]&gt;=DATE(YEAR(LastDate)-5,MONTH(LastDate),DAY(LastDate))),Calendar[[#This Row],[CalendarYearMonth]],"")</f>
        <v/>
      </c>
    </row>
    <row r="600" spans="1:16" ht="15" x14ac:dyDescent="0.25">
      <c r="A600" s="5" t="str">
        <f t="shared" si="145"/>
        <v>20200821</v>
      </c>
      <c r="B600" s="7">
        <f t="shared" si="149"/>
        <v>44064</v>
      </c>
      <c r="C600" s="5">
        <f t="shared" si="135"/>
        <v>6</v>
      </c>
      <c r="D600" s="5" t="str">
        <f t="shared" si="136"/>
        <v>Friday</v>
      </c>
      <c r="E600" s="5">
        <f t="shared" si="137"/>
        <v>21</v>
      </c>
      <c r="F600" s="8">
        <f t="shared" si="138"/>
        <v>234</v>
      </c>
      <c r="G600" s="5" t="str">
        <f t="shared" si="146"/>
        <v>Weekend</v>
      </c>
      <c r="H600" s="5">
        <f t="shared" si="139"/>
        <v>34</v>
      </c>
      <c r="I600" s="5" t="str">
        <f t="shared" si="140"/>
        <v>August</v>
      </c>
      <c r="J600" s="5">
        <f t="shared" si="141"/>
        <v>8</v>
      </c>
      <c r="K600" s="7" t="str">
        <f t="shared" si="142"/>
        <v>N</v>
      </c>
      <c r="L600" s="5">
        <f t="shared" si="147"/>
        <v>3</v>
      </c>
      <c r="M600" s="5">
        <f t="shared" si="143"/>
        <v>2020</v>
      </c>
      <c r="N600" s="5" t="str">
        <f t="shared" si="144"/>
        <v>2020-08</v>
      </c>
      <c r="O600" s="5" t="str">
        <f t="shared" si="148"/>
        <v>2020Q3</v>
      </c>
      <c r="P600" s="5" t="str">
        <f>IF(AND(Calendar[[#This Row],[TransDate]]&lt;=LastDate,Calendar[[#This Row],[TransDate]]&gt;=DATE(YEAR(LastDate)-5,MONTH(LastDate),DAY(LastDate))),Calendar[[#This Row],[CalendarYearMonth]],"")</f>
        <v/>
      </c>
    </row>
    <row r="601" spans="1:16" ht="15" x14ac:dyDescent="0.25">
      <c r="A601" s="5" t="str">
        <f t="shared" si="145"/>
        <v>20200822</v>
      </c>
      <c r="B601" s="7">
        <f t="shared" si="149"/>
        <v>44065</v>
      </c>
      <c r="C601" s="5">
        <f t="shared" si="135"/>
        <v>7</v>
      </c>
      <c r="D601" s="5" t="str">
        <f t="shared" si="136"/>
        <v>Saturday</v>
      </c>
      <c r="E601" s="5">
        <f t="shared" si="137"/>
        <v>22</v>
      </c>
      <c r="F601" s="8">
        <f t="shared" si="138"/>
        <v>235</v>
      </c>
      <c r="G601" s="5" t="str">
        <f t="shared" si="146"/>
        <v>Weekend</v>
      </c>
      <c r="H601" s="5">
        <f t="shared" si="139"/>
        <v>34</v>
      </c>
      <c r="I601" s="5" t="str">
        <f t="shared" si="140"/>
        <v>August</v>
      </c>
      <c r="J601" s="5">
        <f t="shared" si="141"/>
        <v>8</v>
      </c>
      <c r="K601" s="7" t="str">
        <f t="shared" si="142"/>
        <v>N</v>
      </c>
      <c r="L601" s="5">
        <f t="shared" si="147"/>
        <v>3</v>
      </c>
      <c r="M601" s="5">
        <f t="shared" si="143"/>
        <v>2020</v>
      </c>
      <c r="N601" s="5" t="str">
        <f t="shared" si="144"/>
        <v>2020-08</v>
      </c>
      <c r="O601" s="5" t="str">
        <f t="shared" si="148"/>
        <v>2020Q3</v>
      </c>
      <c r="P601" s="5" t="str">
        <f>IF(AND(Calendar[[#This Row],[TransDate]]&lt;=LastDate,Calendar[[#This Row],[TransDate]]&gt;=DATE(YEAR(LastDate)-5,MONTH(LastDate),DAY(LastDate))),Calendar[[#This Row],[CalendarYearMonth]],"")</f>
        <v/>
      </c>
    </row>
    <row r="602" spans="1:16" ht="15" x14ac:dyDescent="0.25">
      <c r="A602" s="5" t="str">
        <f t="shared" si="145"/>
        <v>20200823</v>
      </c>
      <c r="B602" s="7">
        <f t="shared" si="149"/>
        <v>44066</v>
      </c>
      <c r="C602" s="5">
        <f t="shared" si="135"/>
        <v>1</v>
      </c>
      <c r="D602" s="5" t="str">
        <f t="shared" si="136"/>
        <v>Sunday</v>
      </c>
      <c r="E602" s="5">
        <f t="shared" si="137"/>
        <v>23</v>
      </c>
      <c r="F602" s="8">
        <f t="shared" si="138"/>
        <v>236</v>
      </c>
      <c r="G602" s="5" t="str">
        <f t="shared" si="146"/>
        <v>Weekday</v>
      </c>
      <c r="H602" s="5">
        <f t="shared" si="139"/>
        <v>35</v>
      </c>
      <c r="I602" s="5" t="str">
        <f t="shared" si="140"/>
        <v>August</v>
      </c>
      <c r="J602" s="5">
        <f t="shared" si="141"/>
        <v>8</v>
      </c>
      <c r="K602" s="7" t="str">
        <f t="shared" si="142"/>
        <v>N</v>
      </c>
      <c r="L602" s="5">
        <f t="shared" si="147"/>
        <v>3</v>
      </c>
      <c r="M602" s="5">
        <f t="shared" si="143"/>
        <v>2020</v>
      </c>
      <c r="N602" s="5" t="str">
        <f t="shared" si="144"/>
        <v>2020-08</v>
      </c>
      <c r="O602" s="5" t="str">
        <f t="shared" si="148"/>
        <v>2020Q3</v>
      </c>
      <c r="P602" s="5" t="str">
        <f>IF(AND(Calendar[[#This Row],[TransDate]]&lt;=LastDate,Calendar[[#This Row],[TransDate]]&gt;=DATE(YEAR(LastDate)-5,MONTH(LastDate),DAY(LastDate))),Calendar[[#This Row],[CalendarYearMonth]],"")</f>
        <v/>
      </c>
    </row>
    <row r="603" spans="1:16" ht="15" x14ac:dyDescent="0.25">
      <c r="A603" s="5" t="str">
        <f t="shared" si="145"/>
        <v>20200824</v>
      </c>
      <c r="B603" s="7">
        <f t="shared" si="149"/>
        <v>44067</v>
      </c>
      <c r="C603" s="5">
        <f t="shared" si="135"/>
        <v>2</v>
      </c>
      <c r="D603" s="5" t="str">
        <f t="shared" si="136"/>
        <v>Monday</v>
      </c>
      <c r="E603" s="5">
        <f t="shared" si="137"/>
        <v>24</v>
      </c>
      <c r="F603" s="8">
        <f t="shared" si="138"/>
        <v>237</v>
      </c>
      <c r="G603" s="5" t="str">
        <f t="shared" si="146"/>
        <v>Weekday</v>
      </c>
      <c r="H603" s="5">
        <f t="shared" si="139"/>
        <v>35</v>
      </c>
      <c r="I603" s="5" t="str">
        <f t="shared" si="140"/>
        <v>August</v>
      </c>
      <c r="J603" s="5">
        <f t="shared" si="141"/>
        <v>8</v>
      </c>
      <c r="K603" s="7" t="str">
        <f t="shared" si="142"/>
        <v>N</v>
      </c>
      <c r="L603" s="5">
        <f t="shared" si="147"/>
        <v>3</v>
      </c>
      <c r="M603" s="5">
        <f t="shared" si="143"/>
        <v>2020</v>
      </c>
      <c r="N603" s="5" t="str">
        <f t="shared" si="144"/>
        <v>2020-08</v>
      </c>
      <c r="O603" s="5" t="str">
        <f t="shared" si="148"/>
        <v>2020Q3</v>
      </c>
      <c r="P603" s="5" t="str">
        <f>IF(AND(Calendar[[#This Row],[TransDate]]&lt;=LastDate,Calendar[[#This Row],[TransDate]]&gt;=DATE(YEAR(LastDate)-5,MONTH(LastDate),DAY(LastDate))),Calendar[[#This Row],[CalendarYearMonth]],"")</f>
        <v/>
      </c>
    </row>
    <row r="604" spans="1:16" ht="15" x14ac:dyDescent="0.25">
      <c r="A604" s="5" t="str">
        <f t="shared" si="145"/>
        <v>20200825</v>
      </c>
      <c r="B604" s="7">
        <f t="shared" si="149"/>
        <v>44068</v>
      </c>
      <c r="C604" s="5">
        <f t="shared" si="135"/>
        <v>3</v>
      </c>
      <c r="D604" s="5" t="str">
        <f t="shared" si="136"/>
        <v>Tuesday</v>
      </c>
      <c r="E604" s="5">
        <f t="shared" si="137"/>
        <v>25</v>
      </c>
      <c r="F604" s="8">
        <f t="shared" si="138"/>
        <v>238</v>
      </c>
      <c r="G604" s="5" t="str">
        <f t="shared" si="146"/>
        <v>Weekday</v>
      </c>
      <c r="H604" s="5">
        <f t="shared" si="139"/>
        <v>35</v>
      </c>
      <c r="I604" s="5" t="str">
        <f t="shared" si="140"/>
        <v>August</v>
      </c>
      <c r="J604" s="5">
        <f t="shared" si="141"/>
        <v>8</v>
      </c>
      <c r="K604" s="7" t="str">
        <f t="shared" si="142"/>
        <v>N</v>
      </c>
      <c r="L604" s="5">
        <f t="shared" si="147"/>
        <v>3</v>
      </c>
      <c r="M604" s="5">
        <f t="shared" si="143"/>
        <v>2020</v>
      </c>
      <c r="N604" s="5" t="str">
        <f t="shared" si="144"/>
        <v>2020-08</v>
      </c>
      <c r="O604" s="5" t="str">
        <f t="shared" si="148"/>
        <v>2020Q3</v>
      </c>
      <c r="P604" s="5" t="str">
        <f>IF(AND(Calendar[[#This Row],[TransDate]]&lt;=LastDate,Calendar[[#This Row],[TransDate]]&gt;=DATE(YEAR(LastDate)-5,MONTH(LastDate),DAY(LastDate))),Calendar[[#This Row],[CalendarYearMonth]],"")</f>
        <v/>
      </c>
    </row>
    <row r="605" spans="1:16" ht="15" x14ac:dyDescent="0.25">
      <c r="A605" s="5" t="str">
        <f t="shared" si="145"/>
        <v>20200826</v>
      </c>
      <c r="B605" s="7">
        <f t="shared" si="149"/>
        <v>44069</v>
      </c>
      <c r="C605" s="5">
        <f t="shared" si="135"/>
        <v>4</v>
      </c>
      <c r="D605" s="5" t="str">
        <f t="shared" si="136"/>
        <v>Wednesday</v>
      </c>
      <c r="E605" s="5">
        <f t="shared" si="137"/>
        <v>26</v>
      </c>
      <c r="F605" s="8">
        <f t="shared" si="138"/>
        <v>239</v>
      </c>
      <c r="G605" s="5" t="str">
        <f t="shared" si="146"/>
        <v>Weekday</v>
      </c>
      <c r="H605" s="5">
        <f t="shared" si="139"/>
        <v>35</v>
      </c>
      <c r="I605" s="5" t="str">
        <f t="shared" si="140"/>
        <v>August</v>
      </c>
      <c r="J605" s="5">
        <f t="shared" si="141"/>
        <v>8</v>
      </c>
      <c r="K605" s="7" t="str">
        <f t="shared" si="142"/>
        <v>N</v>
      </c>
      <c r="L605" s="5">
        <f t="shared" si="147"/>
        <v>3</v>
      </c>
      <c r="M605" s="5">
        <f t="shared" si="143"/>
        <v>2020</v>
      </c>
      <c r="N605" s="5" t="str">
        <f t="shared" si="144"/>
        <v>2020-08</v>
      </c>
      <c r="O605" s="5" t="str">
        <f t="shared" si="148"/>
        <v>2020Q3</v>
      </c>
      <c r="P605" s="5" t="str">
        <f>IF(AND(Calendar[[#This Row],[TransDate]]&lt;=LastDate,Calendar[[#This Row],[TransDate]]&gt;=DATE(YEAR(LastDate)-5,MONTH(LastDate),DAY(LastDate))),Calendar[[#This Row],[CalendarYearMonth]],"")</f>
        <v/>
      </c>
    </row>
    <row r="606" spans="1:16" ht="15" x14ac:dyDescent="0.25">
      <c r="A606" s="5" t="str">
        <f t="shared" si="145"/>
        <v>20200827</v>
      </c>
      <c r="B606" s="7">
        <f t="shared" si="149"/>
        <v>44070</v>
      </c>
      <c r="C606" s="5">
        <f t="shared" si="135"/>
        <v>5</v>
      </c>
      <c r="D606" s="5" t="str">
        <f t="shared" si="136"/>
        <v>Thursday</v>
      </c>
      <c r="E606" s="5">
        <f t="shared" si="137"/>
        <v>27</v>
      </c>
      <c r="F606" s="8">
        <f t="shared" si="138"/>
        <v>240</v>
      </c>
      <c r="G606" s="5" t="str">
        <f t="shared" si="146"/>
        <v>Weekday</v>
      </c>
      <c r="H606" s="5">
        <f t="shared" si="139"/>
        <v>35</v>
      </c>
      <c r="I606" s="5" t="str">
        <f t="shared" si="140"/>
        <v>August</v>
      </c>
      <c r="J606" s="5">
        <f t="shared" si="141"/>
        <v>8</v>
      </c>
      <c r="K606" s="7" t="str">
        <f t="shared" si="142"/>
        <v>N</v>
      </c>
      <c r="L606" s="5">
        <f t="shared" si="147"/>
        <v>3</v>
      </c>
      <c r="M606" s="5">
        <f t="shared" si="143"/>
        <v>2020</v>
      </c>
      <c r="N606" s="5" t="str">
        <f t="shared" si="144"/>
        <v>2020-08</v>
      </c>
      <c r="O606" s="5" t="str">
        <f t="shared" si="148"/>
        <v>2020Q3</v>
      </c>
      <c r="P606" s="5" t="str">
        <f>IF(AND(Calendar[[#This Row],[TransDate]]&lt;=LastDate,Calendar[[#This Row],[TransDate]]&gt;=DATE(YEAR(LastDate)-5,MONTH(LastDate),DAY(LastDate))),Calendar[[#This Row],[CalendarYearMonth]],"")</f>
        <v/>
      </c>
    </row>
    <row r="607" spans="1:16" ht="15" x14ac:dyDescent="0.25">
      <c r="A607" s="5" t="str">
        <f t="shared" si="145"/>
        <v>20200828</v>
      </c>
      <c r="B607" s="7">
        <f t="shared" si="149"/>
        <v>44071</v>
      </c>
      <c r="C607" s="5">
        <f t="shared" si="135"/>
        <v>6</v>
      </c>
      <c r="D607" s="5" t="str">
        <f t="shared" si="136"/>
        <v>Friday</v>
      </c>
      <c r="E607" s="5">
        <f t="shared" si="137"/>
        <v>28</v>
      </c>
      <c r="F607" s="8">
        <f t="shared" si="138"/>
        <v>241</v>
      </c>
      <c r="G607" s="5" t="str">
        <f t="shared" si="146"/>
        <v>Weekend</v>
      </c>
      <c r="H607" s="5">
        <f t="shared" si="139"/>
        <v>35</v>
      </c>
      <c r="I607" s="5" t="str">
        <f t="shared" si="140"/>
        <v>August</v>
      </c>
      <c r="J607" s="5">
        <f t="shared" si="141"/>
        <v>8</v>
      </c>
      <c r="K607" s="7" t="str">
        <f t="shared" si="142"/>
        <v>N</v>
      </c>
      <c r="L607" s="5">
        <f t="shared" si="147"/>
        <v>3</v>
      </c>
      <c r="M607" s="5">
        <f t="shared" si="143"/>
        <v>2020</v>
      </c>
      <c r="N607" s="5" t="str">
        <f t="shared" si="144"/>
        <v>2020-08</v>
      </c>
      <c r="O607" s="5" t="str">
        <f t="shared" si="148"/>
        <v>2020Q3</v>
      </c>
      <c r="P607" s="5" t="str">
        <f>IF(AND(Calendar[[#This Row],[TransDate]]&lt;=LastDate,Calendar[[#This Row],[TransDate]]&gt;=DATE(YEAR(LastDate)-5,MONTH(LastDate),DAY(LastDate))),Calendar[[#This Row],[CalendarYearMonth]],"")</f>
        <v/>
      </c>
    </row>
    <row r="608" spans="1:16" ht="15" x14ac:dyDescent="0.25">
      <c r="A608" s="5" t="str">
        <f t="shared" si="145"/>
        <v>20200829</v>
      </c>
      <c r="B608" s="7">
        <f t="shared" si="149"/>
        <v>44072</v>
      </c>
      <c r="C608" s="5">
        <f t="shared" si="135"/>
        <v>7</v>
      </c>
      <c r="D608" s="5" t="str">
        <f t="shared" si="136"/>
        <v>Saturday</v>
      </c>
      <c r="E608" s="5">
        <f t="shared" si="137"/>
        <v>29</v>
      </c>
      <c r="F608" s="8">
        <f t="shared" si="138"/>
        <v>242</v>
      </c>
      <c r="G608" s="5" t="str">
        <f t="shared" si="146"/>
        <v>Weekend</v>
      </c>
      <c r="H608" s="5">
        <f t="shared" si="139"/>
        <v>35</v>
      </c>
      <c r="I608" s="5" t="str">
        <f t="shared" si="140"/>
        <v>August</v>
      </c>
      <c r="J608" s="5">
        <f t="shared" si="141"/>
        <v>8</v>
      </c>
      <c r="K608" s="7" t="str">
        <f t="shared" si="142"/>
        <v>N</v>
      </c>
      <c r="L608" s="5">
        <f t="shared" si="147"/>
        <v>3</v>
      </c>
      <c r="M608" s="5">
        <f t="shared" si="143"/>
        <v>2020</v>
      </c>
      <c r="N608" s="5" t="str">
        <f t="shared" si="144"/>
        <v>2020-08</v>
      </c>
      <c r="O608" s="5" t="str">
        <f t="shared" si="148"/>
        <v>2020Q3</v>
      </c>
      <c r="P608" s="5" t="str">
        <f>IF(AND(Calendar[[#This Row],[TransDate]]&lt;=LastDate,Calendar[[#This Row],[TransDate]]&gt;=DATE(YEAR(LastDate)-5,MONTH(LastDate),DAY(LastDate))),Calendar[[#This Row],[CalendarYearMonth]],"")</f>
        <v/>
      </c>
    </row>
    <row r="609" spans="1:16" ht="15" x14ac:dyDescent="0.25">
      <c r="A609" s="5" t="str">
        <f t="shared" si="145"/>
        <v>20200830</v>
      </c>
      <c r="B609" s="7">
        <f t="shared" si="149"/>
        <v>44073</v>
      </c>
      <c r="C609" s="5">
        <f t="shared" si="135"/>
        <v>1</v>
      </c>
      <c r="D609" s="5" t="str">
        <f t="shared" si="136"/>
        <v>Sunday</v>
      </c>
      <c r="E609" s="5">
        <f t="shared" si="137"/>
        <v>30</v>
      </c>
      <c r="F609" s="8">
        <f t="shared" si="138"/>
        <v>243</v>
      </c>
      <c r="G609" s="5" t="str">
        <f t="shared" si="146"/>
        <v>Weekday</v>
      </c>
      <c r="H609" s="5">
        <f t="shared" si="139"/>
        <v>36</v>
      </c>
      <c r="I609" s="5" t="str">
        <f t="shared" si="140"/>
        <v>August</v>
      </c>
      <c r="J609" s="5">
        <f t="shared" si="141"/>
        <v>8</v>
      </c>
      <c r="K609" s="7" t="str">
        <f t="shared" si="142"/>
        <v>N</v>
      </c>
      <c r="L609" s="5">
        <f t="shared" si="147"/>
        <v>3</v>
      </c>
      <c r="M609" s="5">
        <f t="shared" si="143"/>
        <v>2020</v>
      </c>
      <c r="N609" s="5" t="str">
        <f t="shared" si="144"/>
        <v>2020-08</v>
      </c>
      <c r="O609" s="5" t="str">
        <f t="shared" si="148"/>
        <v>2020Q3</v>
      </c>
      <c r="P609" s="5" t="str">
        <f>IF(AND(Calendar[[#This Row],[TransDate]]&lt;=LastDate,Calendar[[#This Row],[TransDate]]&gt;=DATE(YEAR(LastDate)-5,MONTH(LastDate),DAY(LastDate))),Calendar[[#This Row],[CalendarYearMonth]],"")</f>
        <v/>
      </c>
    </row>
    <row r="610" spans="1:16" ht="15" x14ac:dyDescent="0.25">
      <c r="A610" s="5" t="str">
        <f t="shared" si="145"/>
        <v>20200831</v>
      </c>
      <c r="B610" s="7">
        <f t="shared" si="149"/>
        <v>44074</v>
      </c>
      <c r="C610" s="5">
        <f t="shared" si="135"/>
        <v>2</v>
      </c>
      <c r="D610" s="5" t="str">
        <f t="shared" si="136"/>
        <v>Monday</v>
      </c>
      <c r="E610" s="5">
        <f t="shared" si="137"/>
        <v>31</v>
      </c>
      <c r="F610" s="8">
        <f t="shared" si="138"/>
        <v>244</v>
      </c>
      <c r="G610" s="5" t="str">
        <f t="shared" si="146"/>
        <v>Weekday</v>
      </c>
      <c r="H610" s="5">
        <f t="shared" si="139"/>
        <v>36</v>
      </c>
      <c r="I610" s="5" t="str">
        <f t="shared" si="140"/>
        <v>August</v>
      </c>
      <c r="J610" s="5">
        <f t="shared" si="141"/>
        <v>8</v>
      </c>
      <c r="K610" s="7" t="str">
        <f t="shared" si="142"/>
        <v>Y</v>
      </c>
      <c r="L610" s="5">
        <f t="shared" si="147"/>
        <v>3</v>
      </c>
      <c r="M610" s="5">
        <f t="shared" si="143"/>
        <v>2020</v>
      </c>
      <c r="N610" s="5" t="str">
        <f t="shared" si="144"/>
        <v>2020-08</v>
      </c>
      <c r="O610" s="5" t="str">
        <f t="shared" si="148"/>
        <v>2020Q3</v>
      </c>
      <c r="P610" s="5" t="str">
        <f>IF(AND(Calendar[[#This Row],[TransDate]]&lt;=LastDate,Calendar[[#This Row],[TransDate]]&gt;=DATE(YEAR(LastDate)-5,MONTH(LastDate),DAY(LastDate))),Calendar[[#This Row],[CalendarYearMonth]],"")</f>
        <v/>
      </c>
    </row>
    <row r="611" spans="1:16" ht="15" x14ac:dyDescent="0.25">
      <c r="A611" s="5" t="str">
        <f t="shared" si="145"/>
        <v>20200901</v>
      </c>
      <c r="B611" s="7">
        <f t="shared" si="149"/>
        <v>44075</v>
      </c>
      <c r="C611" s="5">
        <f t="shared" si="135"/>
        <v>3</v>
      </c>
      <c r="D611" s="5" t="str">
        <f t="shared" si="136"/>
        <v>Tuesday</v>
      </c>
      <c r="E611" s="5">
        <f t="shared" si="137"/>
        <v>1</v>
      </c>
      <c r="F611" s="8">
        <f t="shared" si="138"/>
        <v>245</v>
      </c>
      <c r="G611" s="5" t="str">
        <f t="shared" si="146"/>
        <v>Weekday</v>
      </c>
      <c r="H611" s="5">
        <f t="shared" si="139"/>
        <v>36</v>
      </c>
      <c r="I611" s="5" t="str">
        <f t="shared" si="140"/>
        <v>September</v>
      </c>
      <c r="J611" s="5">
        <f t="shared" si="141"/>
        <v>9</v>
      </c>
      <c r="K611" s="7" t="str">
        <f t="shared" si="142"/>
        <v>N</v>
      </c>
      <c r="L611" s="5">
        <f t="shared" si="147"/>
        <v>3</v>
      </c>
      <c r="M611" s="5">
        <f t="shared" si="143"/>
        <v>2020</v>
      </c>
      <c r="N611" s="5" t="str">
        <f t="shared" si="144"/>
        <v>2020-09</v>
      </c>
      <c r="O611" s="5" t="str">
        <f t="shared" si="148"/>
        <v>2020Q3</v>
      </c>
      <c r="P611" s="5" t="str">
        <f>IF(AND(Calendar[[#This Row],[TransDate]]&lt;=LastDate,Calendar[[#This Row],[TransDate]]&gt;=DATE(YEAR(LastDate)-5,MONTH(LastDate),DAY(LastDate))),Calendar[[#This Row],[CalendarYearMonth]],"")</f>
        <v/>
      </c>
    </row>
    <row r="612" spans="1:16" ht="15" x14ac:dyDescent="0.25">
      <c r="A612" s="5" t="str">
        <f t="shared" si="145"/>
        <v>20200902</v>
      </c>
      <c r="B612" s="7">
        <f t="shared" si="149"/>
        <v>44076</v>
      </c>
      <c r="C612" s="5">
        <f t="shared" si="135"/>
        <v>4</v>
      </c>
      <c r="D612" s="5" t="str">
        <f t="shared" si="136"/>
        <v>Wednesday</v>
      </c>
      <c r="E612" s="5">
        <f t="shared" si="137"/>
        <v>2</v>
      </c>
      <c r="F612" s="8">
        <f t="shared" si="138"/>
        <v>246</v>
      </c>
      <c r="G612" s="5" t="str">
        <f t="shared" si="146"/>
        <v>Weekday</v>
      </c>
      <c r="H612" s="5">
        <f t="shared" si="139"/>
        <v>36</v>
      </c>
      <c r="I612" s="5" t="str">
        <f t="shared" si="140"/>
        <v>September</v>
      </c>
      <c r="J612" s="5">
        <f t="shared" si="141"/>
        <v>9</v>
      </c>
      <c r="K612" s="7" t="str">
        <f t="shared" si="142"/>
        <v>N</v>
      </c>
      <c r="L612" s="5">
        <f t="shared" si="147"/>
        <v>3</v>
      </c>
      <c r="M612" s="5">
        <f t="shared" si="143"/>
        <v>2020</v>
      </c>
      <c r="N612" s="5" t="str">
        <f t="shared" si="144"/>
        <v>2020-09</v>
      </c>
      <c r="O612" s="5" t="str">
        <f t="shared" si="148"/>
        <v>2020Q3</v>
      </c>
      <c r="P612" s="5" t="str">
        <f>IF(AND(Calendar[[#This Row],[TransDate]]&lt;=LastDate,Calendar[[#This Row],[TransDate]]&gt;=DATE(YEAR(LastDate)-5,MONTH(LastDate),DAY(LastDate))),Calendar[[#This Row],[CalendarYearMonth]],"")</f>
        <v/>
      </c>
    </row>
    <row r="613" spans="1:16" ht="15" x14ac:dyDescent="0.25">
      <c r="A613" s="5" t="str">
        <f t="shared" si="145"/>
        <v>20200903</v>
      </c>
      <c r="B613" s="7">
        <f t="shared" si="149"/>
        <v>44077</v>
      </c>
      <c r="C613" s="5">
        <f t="shared" si="135"/>
        <v>5</v>
      </c>
      <c r="D613" s="5" t="str">
        <f t="shared" si="136"/>
        <v>Thursday</v>
      </c>
      <c r="E613" s="5">
        <f t="shared" si="137"/>
        <v>3</v>
      </c>
      <c r="F613" s="8">
        <f t="shared" si="138"/>
        <v>247</v>
      </c>
      <c r="G613" s="5" t="str">
        <f t="shared" si="146"/>
        <v>Weekday</v>
      </c>
      <c r="H613" s="5">
        <f t="shared" si="139"/>
        <v>36</v>
      </c>
      <c r="I613" s="5" t="str">
        <f t="shared" si="140"/>
        <v>September</v>
      </c>
      <c r="J613" s="5">
        <f t="shared" si="141"/>
        <v>9</v>
      </c>
      <c r="K613" s="7" t="str">
        <f t="shared" si="142"/>
        <v>N</v>
      </c>
      <c r="L613" s="5">
        <f t="shared" si="147"/>
        <v>3</v>
      </c>
      <c r="M613" s="5">
        <f t="shared" si="143"/>
        <v>2020</v>
      </c>
      <c r="N613" s="5" t="str">
        <f t="shared" si="144"/>
        <v>2020-09</v>
      </c>
      <c r="O613" s="5" t="str">
        <f t="shared" si="148"/>
        <v>2020Q3</v>
      </c>
      <c r="P613" s="5" t="str">
        <f>IF(AND(Calendar[[#This Row],[TransDate]]&lt;=LastDate,Calendar[[#This Row],[TransDate]]&gt;=DATE(YEAR(LastDate)-5,MONTH(LastDate),DAY(LastDate))),Calendar[[#This Row],[CalendarYearMonth]],"")</f>
        <v/>
      </c>
    </row>
    <row r="614" spans="1:16" ht="15" x14ac:dyDescent="0.25">
      <c r="A614" s="5" t="str">
        <f t="shared" si="145"/>
        <v>20200904</v>
      </c>
      <c r="B614" s="7">
        <f t="shared" si="149"/>
        <v>44078</v>
      </c>
      <c r="C614" s="5">
        <f t="shared" si="135"/>
        <v>6</v>
      </c>
      <c r="D614" s="5" t="str">
        <f t="shared" si="136"/>
        <v>Friday</v>
      </c>
      <c r="E614" s="5">
        <f t="shared" si="137"/>
        <v>4</v>
      </c>
      <c r="F614" s="8">
        <f t="shared" si="138"/>
        <v>248</v>
      </c>
      <c r="G614" s="5" t="str">
        <f t="shared" si="146"/>
        <v>Weekend</v>
      </c>
      <c r="H614" s="5">
        <f t="shared" si="139"/>
        <v>36</v>
      </c>
      <c r="I614" s="5" t="str">
        <f t="shared" si="140"/>
        <v>September</v>
      </c>
      <c r="J614" s="5">
        <f t="shared" si="141"/>
        <v>9</v>
      </c>
      <c r="K614" s="7" t="str">
        <f t="shared" si="142"/>
        <v>N</v>
      </c>
      <c r="L614" s="5">
        <f t="shared" si="147"/>
        <v>3</v>
      </c>
      <c r="M614" s="5">
        <f t="shared" si="143"/>
        <v>2020</v>
      </c>
      <c r="N614" s="5" t="str">
        <f t="shared" si="144"/>
        <v>2020-09</v>
      </c>
      <c r="O614" s="5" t="str">
        <f t="shared" si="148"/>
        <v>2020Q3</v>
      </c>
      <c r="P614" s="5" t="str">
        <f>IF(AND(Calendar[[#This Row],[TransDate]]&lt;=LastDate,Calendar[[#This Row],[TransDate]]&gt;=DATE(YEAR(LastDate)-5,MONTH(LastDate),DAY(LastDate))),Calendar[[#This Row],[CalendarYearMonth]],"")</f>
        <v/>
      </c>
    </row>
    <row r="615" spans="1:16" ht="15" x14ac:dyDescent="0.25">
      <c r="A615" s="5" t="str">
        <f t="shared" si="145"/>
        <v>20200905</v>
      </c>
      <c r="B615" s="7">
        <f t="shared" si="149"/>
        <v>44079</v>
      </c>
      <c r="C615" s="5">
        <f t="shared" si="135"/>
        <v>7</v>
      </c>
      <c r="D615" s="5" t="str">
        <f t="shared" si="136"/>
        <v>Saturday</v>
      </c>
      <c r="E615" s="5">
        <f t="shared" si="137"/>
        <v>5</v>
      </c>
      <c r="F615" s="8">
        <f t="shared" si="138"/>
        <v>249</v>
      </c>
      <c r="G615" s="5" t="str">
        <f t="shared" si="146"/>
        <v>Weekend</v>
      </c>
      <c r="H615" s="5">
        <f t="shared" si="139"/>
        <v>36</v>
      </c>
      <c r="I615" s="5" t="str">
        <f t="shared" si="140"/>
        <v>September</v>
      </c>
      <c r="J615" s="5">
        <f t="shared" si="141"/>
        <v>9</v>
      </c>
      <c r="K615" s="7" t="str">
        <f t="shared" si="142"/>
        <v>N</v>
      </c>
      <c r="L615" s="5">
        <f t="shared" si="147"/>
        <v>3</v>
      </c>
      <c r="M615" s="5">
        <f t="shared" si="143"/>
        <v>2020</v>
      </c>
      <c r="N615" s="5" t="str">
        <f t="shared" si="144"/>
        <v>2020-09</v>
      </c>
      <c r="O615" s="5" t="str">
        <f t="shared" si="148"/>
        <v>2020Q3</v>
      </c>
      <c r="P615" s="5" t="str">
        <f>IF(AND(Calendar[[#This Row],[TransDate]]&lt;=LastDate,Calendar[[#This Row],[TransDate]]&gt;=DATE(YEAR(LastDate)-5,MONTH(LastDate),DAY(LastDate))),Calendar[[#This Row],[CalendarYearMonth]],"")</f>
        <v/>
      </c>
    </row>
    <row r="616" spans="1:16" ht="15" x14ac:dyDescent="0.25">
      <c r="A616" s="5" t="str">
        <f t="shared" si="145"/>
        <v>20200906</v>
      </c>
      <c r="B616" s="7">
        <f t="shared" si="149"/>
        <v>44080</v>
      </c>
      <c r="C616" s="5">
        <f t="shared" si="135"/>
        <v>1</v>
      </c>
      <c r="D616" s="5" t="str">
        <f t="shared" si="136"/>
        <v>Sunday</v>
      </c>
      <c r="E616" s="5">
        <f t="shared" si="137"/>
        <v>6</v>
      </c>
      <c r="F616" s="8">
        <f t="shared" si="138"/>
        <v>250</v>
      </c>
      <c r="G616" s="5" t="str">
        <f t="shared" si="146"/>
        <v>Weekday</v>
      </c>
      <c r="H616" s="5">
        <f t="shared" si="139"/>
        <v>37</v>
      </c>
      <c r="I616" s="5" t="str">
        <f t="shared" si="140"/>
        <v>September</v>
      </c>
      <c r="J616" s="5">
        <f t="shared" si="141"/>
        <v>9</v>
      </c>
      <c r="K616" s="7" t="str">
        <f t="shared" si="142"/>
        <v>N</v>
      </c>
      <c r="L616" s="5">
        <f t="shared" si="147"/>
        <v>3</v>
      </c>
      <c r="M616" s="5">
        <f t="shared" si="143"/>
        <v>2020</v>
      </c>
      <c r="N616" s="5" t="str">
        <f t="shared" si="144"/>
        <v>2020-09</v>
      </c>
      <c r="O616" s="5" t="str">
        <f t="shared" si="148"/>
        <v>2020Q3</v>
      </c>
      <c r="P616" s="5" t="str">
        <f>IF(AND(Calendar[[#This Row],[TransDate]]&lt;=LastDate,Calendar[[#This Row],[TransDate]]&gt;=DATE(YEAR(LastDate)-5,MONTH(LastDate),DAY(LastDate))),Calendar[[#This Row],[CalendarYearMonth]],"")</f>
        <v/>
      </c>
    </row>
    <row r="617" spans="1:16" ht="15" x14ac:dyDescent="0.25">
      <c r="A617" s="5" t="str">
        <f t="shared" si="145"/>
        <v>20200907</v>
      </c>
      <c r="B617" s="7">
        <f t="shared" si="149"/>
        <v>44081</v>
      </c>
      <c r="C617" s="5">
        <f t="shared" si="135"/>
        <v>2</v>
      </c>
      <c r="D617" s="5" t="str">
        <f t="shared" si="136"/>
        <v>Monday</v>
      </c>
      <c r="E617" s="5">
        <f t="shared" si="137"/>
        <v>7</v>
      </c>
      <c r="F617" s="8">
        <f t="shared" si="138"/>
        <v>251</v>
      </c>
      <c r="G617" s="5" t="str">
        <f t="shared" si="146"/>
        <v>Weekday</v>
      </c>
      <c r="H617" s="5">
        <f t="shared" si="139"/>
        <v>37</v>
      </c>
      <c r="I617" s="5" t="str">
        <f t="shared" si="140"/>
        <v>September</v>
      </c>
      <c r="J617" s="5">
        <f t="shared" si="141"/>
        <v>9</v>
      </c>
      <c r="K617" s="7" t="str">
        <f t="shared" si="142"/>
        <v>N</v>
      </c>
      <c r="L617" s="5">
        <f t="shared" si="147"/>
        <v>3</v>
      </c>
      <c r="M617" s="5">
        <f t="shared" si="143"/>
        <v>2020</v>
      </c>
      <c r="N617" s="5" t="str">
        <f t="shared" si="144"/>
        <v>2020-09</v>
      </c>
      <c r="O617" s="5" t="str">
        <f t="shared" si="148"/>
        <v>2020Q3</v>
      </c>
      <c r="P617" s="5" t="str">
        <f>IF(AND(Calendar[[#This Row],[TransDate]]&lt;=LastDate,Calendar[[#This Row],[TransDate]]&gt;=DATE(YEAR(LastDate)-5,MONTH(LastDate),DAY(LastDate))),Calendar[[#This Row],[CalendarYearMonth]],"")</f>
        <v/>
      </c>
    </row>
    <row r="618" spans="1:16" ht="15" x14ac:dyDescent="0.25">
      <c r="A618" s="5" t="str">
        <f t="shared" si="145"/>
        <v>20200908</v>
      </c>
      <c r="B618" s="7">
        <f t="shared" si="149"/>
        <v>44082</v>
      </c>
      <c r="C618" s="5">
        <f t="shared" si="135"/>
        <v>3</v>
      </c>
      <c r="D618" s="5" t="str">
        <f t="shared" si="136"/>
        <v>Tuesday</v>
      </c>
      <c r="E618" s="5">
        <f t="shared" si="137"/>
        <v>8</v>
      </c>
      <c r="F618" s="8">
        <f t="shared" si="138"/>
        <v>252</v>
      </c>
      <c r="G618" s="5" t="str">
        <f t="shared" si="146"/>
        <v>Weekday</v>
      </c>
      <c r="H618" s="5">
        <f t="shared" si="139"/>
        <v>37</v>
      </c>
      <c r="I618" s="5" t="str">
        <f t="shared" si="140"/>
        <v>September</v>
      </c>
      <c r="J618" s="5">
        <f t="shared" si="141"/>
        <v>9</v>
      </c>
      <c r="K618" s="7" t="str">
        <f t="shared" si="142"/>
        <v>N</v>
      </c>
      <c r="L618" s="5">
        <f t="shared" si="147"/>
        <v>3</v>
      </c>
      <c r="M618" s="5">
        <f t="shared" si="143"/>
        <v>2020</v>
      </c>
      <c r="N618" s="5" t="str">
        <f t="shared" si="144"/>
        <v>2020-09</v>
      </c>
      <c r="O618" s="5" t="str">
        <f t="shared" si="148"/>
        <v>2020Q3</v>
      </c>
      <c r="P618" s="5" t="str">
        <f>IF(AND(Calendar[[#This Row],[TransDate]]&lt;=LastDate,Calendar[[#This Row],[TransDate]]&gt;=DATE(YEAR(LastDate)-5,MONTH(LastDate),DAY(LastDate))),Calendar[[#This Row],[CalendarYearMonth]],"")</f>
        <v/>
      </c>
    </row>
    <row r="619" spans="1:16" ht="15" x14ac:dyDescent="0.25">
      <c r="A619" s="5" t="str">
        <f t="shared" si="145"/>
        <v>20200909</v>
      </c>
      <c r="B619" s="7">
        <f t="shared" si="149"/>
        <v>44083</v>
      </c>
      <c r="C619" s="5">
        <f t="shared" si="135"/>
        <v>4</v>
      </c>
      <c r="D619" s="5" t="str">
        <f t="shared" si="136"/>
        <v>Wednesday</v>
      </c>
      <c r="E619" s="5">
        <f t="shared" si="137"/>
        <v>9</v>
      </c>
      <c r="F619" s="8">
        <f t="shared" si="138"/>
        <v>253</v>
      </c>
      <c r="G619" s="5" t="str">
        <f t="shared" si="146"/>
        <v>Weekday</v>
      </c>
      <c r="H619" s="5">
        <f t="shared" si="139"/>
        <v>37</v>
      </c>
      <c r="I619" s="5" t="str">
        <f t="shared" si="140"/>
        <v>September</v>
      </c>
      <c r="J619" s="5">
        <f t="shared" si="141"/>
        <v>9</v>
      </c>
      <c r="K619" s="7" t="str">
        <f t="shared" si="142"/>
        <v>N</v>
      </c>
      <c r="L619" s="5">
        <f t="shared" si="147"/>
        <v>3</v>
      </c>
      <c r="M619" s="5">
        <f t="shared" si="143"/>
        <v>2020</v>
      </c>
      <c r="N619" s="5" t="str">
        <f t="shared" si="144"/>
        <v>2020-09</v>
      </c>
      <c r="O619" s="5" t="str">
        <f t="shared" si="148"/>
        <v>2020Q3</v>
      </c>
      <c r="P619" s="5" t="str">
        <f>IF(AND(Calendar[[#This Row],[TransDate]]&lt;=LastDate,Calendar[[#This Row],[TransDate]]&gt;=DATE(YEAR(LastDate)-5,MONTH(LastDate),DAY(LastDate))),Calendar[[#This Row],[CalendarYearMonth]],"")</f>
        <v/>
      </c>
    </row>
    <row r="620" spans="1:16" ht="15" x14ac:dyDescent="0.25">
      <c r="A620" s="5" t="str">
        <f t="shared" si="145"/>
        <v>20200910</v>
      </c>
      <c r="B620" s="7">
        <f t="shared" si="149"/>
        <v>44084</v>
      </c>
      <c r="C620" s="5">
        <f t="shared" si="135"/>
        <v>5</v>
      </c>
      <c r="D620" s="5" t="str">
        <f t="shared" si="136"/>
        <v>Thursday</v>
      </c>
      <c r="E620" s="5">
        <f t="shared" si="137"/>
        <v>10</v>
      </c>
      <c r="F620" s="8">
        <f t="shared" si="138"/>
        <v>254</v>
      </c>
      <c r="G620" s="5" t="str">
        <f t="shared" si="146"/>
        <v>Weekday</v>
      </c>
      <c r="H620" s="5">
        <f t="shared" si="139"/>
        <v>37</v>
      </c>
      <c r="I620" s="5" t="str">
        <f t="shared" si="140"/>
        <v>September</v>
      </c>
      <c r="J620" s="5">
        <f t="shared" si="141"/>
        <v>9</v>
      </c>
      <c r="K620" s="7" t="str">
        <f t="shared" si="142"/>
        <v>N</v>
      </c>
      <c r="L620" s="5">
        <f t="shared" si="147"/>
        <v>3</v>
      </c>
      <c r="M620" s="5">
        <f t="shared" si="143"/>
        <v>2020</v>
      </c>
      <c r="N620" s="5" t="str">
        <f t="shared" si="144"/>
        <v>2020-09</v>
      </c>
      <c r="O620" s="5" t="str">
        <f t="shared" si="148"/>
        <v>2020Q3</v>
      </c>
      <c r="P620" s="5" t="str">
        <f>IF(AND(Calendar[[#This Row],[TransDate]]&lt;=LastDate,Calendar[[#This Row],[TransDate]]&gt;=DATE(YEAR(LastDate)-5,MONTH(LastDate),DAY(LastDate))),Calendar[[#This Row],[CalendarYearMonth]],"")</f>
        <v/>
      </c>
    </row>
    <row r="621" spans="1:16" ht="15" x14ac:dyDescent="0.25">
      <c r="A621" s="5" t="str">
        <f t="shared" si="145"/>
        <v>20200911</v>
      </c>
      <c r="B621" s="7">
        <f t="shared" si="149"/>
        <v>44085</v>
      </c>
      <c r="C621" s="5">
        <f t="shared" si="135"/>
        <v>6</v>
      </c>
      <c r="D621" s="5" t="str">
        <f t="shared" si="136"/>
        <v>Friday</v>
      </c>
      <c r="E621" s="5">
        <f t="shared" si="137"/>
        <v>11</v>
      </c>
      <c r="F621" s="8">
        <f t="shared" si="138"/>
        <v>255</v>
      </c>
      <c r="G621" s="5" t="str">
        <f t="shared" si="146"/>
        <v>Weekend</v>
      </c>
      <c r="H621" s="5">
        <f t="shared" si="139"/>
        <v>37</v>
      </c>
      <c r="I621" s="5" t="str">
        <f t="shared" si="140"/>
        <v>September</v>
      </c>
      <c r="J621" s="5">
        <f t="shared" si="141"/>
        <v>9</v>
      </c>
      <c r="K621" s="7" t="str">
        <f t="shared" si="142"/>
        <v>N</v>
      </c>
      <c r="L621" s="5">
        <f t="shared" si="147"/>
        <v>3</v>
      </c>
      <c r="M621" s="5">
        <f t="shared" si="143"/>
        <v>2020</v>
      </c>
      <c r="N621" s="5" t="str">
        <f t="shared" si="144"/>
        <v>2020-09</v>
      </c>
      <c r="O621" s="5" t="str">
        <f t="shared" si="148"/>
        <v>2020Q3</v>
      </c>
      <c r="P621" s="5" t="str">
        <f>IF(AND(Calendar[[#This Row],[TransDate]]&lt;=LastDate,Calendar[[#This Row],[TransDate]]&gt;=DATE(YEAR(LastDate)-5,MONTH(LastDate),DAY(LastDate))),Calendar[[#This Row],[CalendarYearMonth]],"")</f>
        <v/>
      </c>
    </row>
    <row r="622" spans="1:16" ht="15" x14ac:dyDescent="0.25">
      <c r="A622" s="5" t="str">
        <f t="shared" si="145"/>
        <v>20200912</v>
      </c>
      <c r="B622" s="7">
        <f t="shared" si="149"/>
        <v>44086</v>
      </c>
      <c r="C622" s="5">
        <f t="shared" si="135"/>
        <v>7</v>
      </c>
      <c r="D622" s="5" t="str">
        <f t="shared" si="136"/>
        <v>Saturday</v>
      </c>
      <c r="E622" s="5">
        <f t="shared" si="137"/>
        <v>12</v>
      </c>
      <c r="F622" s="8">
        <f t="shared" si="138"/>
        <v>256</v>
      </c>
      <c r="G622" s="5" t="str">
        <f t="shared" si="146"/>
        <v>Weekend</v>
      </c>
      <c r="H622" s="5">
        <f t="shared" si="139"/>
        <v>37</v>
      </c>
      <c r="I622" s="5" t="str">
        <f t="shared" si="140"/>
        <v>September</v>
      </c>
      <c r="J622" s="5">
        <f t="shared" si="141"/>
        <v>9</v>
      </c>
      <c r="K622" s="7" t="str">
        <f t="shared" si="142"/>
        <v>N</v>
      </c>
      <c r="L622" s="5">
        <f t="shared" si="147"/>
        <v>3</v>
      </c>
      <c r="M622" s="5">
        <f t="shared" si="143"/>
        <v>2020</v>
      </c>
      <c r="N622" s="5" t="str">
        <f t="shared" si="144"/>
        <v>2020-09</v>
      </c>
      <c r="O622" s="5" t="str">
        <f t="shared" si="148"/>
        <v>2020Q3</v>
      </c>
      <c r="P622" s="5" t="str">
        <f>IF(AND(Calendar[[#This Row],[TransDate]]&lt;=LastDate,Calendar[[#This Row],[TransDate]]&gt;=DATE(YEAR(LastDate)-5,MONTH(LastDate),DAY(LastDate))),Calendar[[#This Row],[CalendarYearMonth]],"")</f>
        <v/>
      </c>
    </row>
    <row r="623" spans="1:16" ht="15" x14ac:dyDescent="0.25">
      <c r="A623" s="5" t="str">
        <f t="shared" si="145"/>
        <v>20200913</v>
      </c>
      <c r="B623" s="7">
        <f t="shared" si="149"/>
        <v>44087</v>
      </c>
      <c r="C623" s="5">
        <f t="shared" si="135"/>
        <v>1</v>
      </c>
      <c r="D623" s="5" t="str">
        <f t="shared" si="136"/>
        <v>Sunday</v>
      </c>
      <c r="E623" s="5">
        <f t="shared" si="137"/>
        <v>13</v>
      </c>
      <c r="F623" s="8">
        <f t="shared" si="138"/>
        <v>257</v>
      </c>
      <c r="G623" s="5" t="str">
        <f t="shared" si="146"/>
        <v>Weekday</v>
      </c>
      <c r="H623" s="5">
        <f t="shared" si="139"/>
        <v>38</v>
      </c>
      <c r="I623" s="5" t="str">
        <f t="shared" si="140"/>
        <v>September</v>
      </c>
      <c r="J623" s="5">
        <f t="shared" si="141"/>
        <v>9</v>
      </c>
      <c r="K623" s="7" t="str">
        <f t="shared" si="142"/>
        <v>N</v>
      </c>
      <c r="L623" s="5">
        <f t="shared" si="147"/>
        <v>3</v>
      </c>
      <c r="M623" s="5">
        <f t="shared" si="143"/>
        <v>2020</v>
      </c>
      <c r="N623" s="5" t="str">
        <f t="shared" si="144"/>
        <v>2020-09</v>
      </c>
      <c r="O623" s="5" t="str">
        <f t="shared" si="148"/>
        <v>2020Q3</v>
      </c>
      <c r="P623" s="5" t="str">
        <f>IF(AND(Calendar[[#This Row],[TransDate]]&lt;=LastDate,Calendar[[#This Row],[TransDate]]&gt;=DATE(YEAR(LastDate)-5,MONTH(LastDate),DAY(LastDate))),Calendar[[#This Row],[CalendarYearMonth]],"")</f>
        <v/>
      </c>
    </row>
    <row r="624" spans="1:16" ht="15" x14ac:dyDescent="0.25">
      <c r="A624" s="5" t="str">
        <f t="shared" si="145"/>
        <v>20200914</v>
      </c>
      <c r="B624" s="7">
        <f t="shared" si="149"/>
        <v>44088</v>
      </c>
      <c r="C624" s="5">
        <f t="shared" si="135"/>
        <v>2</v>
      </c>
      <c r="D624" s="5" t="str">
        <f t="shared" si="136"/>
        <v>Monday</v>
      </c>
      <c r="E624" s="5">
        <f t="shared" si="137"/>
        <v>14</v>
      </c>
      <c r="F624" s="8">
        <f t="shared" si="138"/>
        <v>258</v>
      </c>
      <c r="G624" s="5" t="str">
        <f t="shared" si="146"/>
        <v>Weekday</v>
      </c>
      <c r="H624" s="5">
        <f t="shared" si="139"/>
        <v>38</v>
      </c>
      <c r="I624" s="5" t="str">
        <f t="shared" si="140"/>
        <v>September</v>
      </c>
      <c r="J624" s="5">
        <f t="shared" si="141"/>
        <v>9</v>
      </c>
      <c r="K624" s="7" t="str">
        <f t="shared" si="142"/>
        <v>N</v>
      </c>
      <c r="L624" s="5">
        <f t="shared" si="147"/>
        <v>3</v>
      </c>
      <c r="M624" s="5">
        <f t="shared" si="143"/>
        <v>2020</v>
      </c>
      <c r="N624" s="5" t="str">
        <f t="shared" si="144"/>
        <v>2020-09</v>
      </c>
      <c r="O624" s="5" t="str">
        <f t="shared" si="148"/>
        <v>2020Q3</v>
      </c>
      <c r="P624" s="5" t="str">
        <f>IF(AND(Calendar[[#This Row],[TransDate]]&lt;=LastDate,Calendar[[#This Row],[TransDate]]&gt;=DATE(YEAR(LastDate)-5,MONTH(LastDate),DAY(LastDate))),Calendar[[#This Row],[CalendarYearMonth]],"")</f>
        <v/>
      </c>
    </row>
    <row r="625" spans="1:16" ht="15" x14ac:dyDescent="0.25">
      <c r="A625" s="5" t="str">
        <f t="shared" si="145"/>
        <v>20200915</v>
      </c>
      <c r="B625" s="7">
        <f t="shared" si="149"/>
        <v>44089</v>
      </c>
      <c r="C625" s="5">
        <f t="shared" si="135"/>
        <v>3</v>
      </c>
      <c r="D625" s="5" t="str">
        <f t="shared" si="136"/>
        <v>Tuesday</v>
      </c>
      <c r="E625" s="5">
        <f t="shared" si="137"/>
        <v>15</v>
      </c>
      <c r="F625" s="8">
        <f t="shared" si="138"/>
        <v>259</v>
      </c>
      <c r="G625" s="5" t="str">
        <f t="shared" si="146"/>
        <v>Weekday</v>
      </c>
      <c r="H625" s="5">
        <f t="shared" si="139"/>
        <v>38</v>
      </c>
      <c r="I625" s="5" t="str">
        <f t="shared" si="140"/>
        <v>September</v>
      </c>
      <c r="J625" s="5">
        <f t="shared" si="141"/>
        <v>9</v>
      </c>
      <c r="K625" s="7" t="str">
        <f t="shared" si="142"/>
        <v>N</v>
      </c>
      <c r="L625" s="5">
        <f t="shared" si="147"/>
        <v>3</v>
      </c>
      <c r="M625" s="5">
        <f t="shared" si="143"/>
        <v>2020</v>
      </c>
      <c r="N625" s="5" t="str">
        <f t="shared" si="144"/>
        <v>2020-09</v>
      </c>
      <c r="O625" s="5" t="str">
        <f t="shared" si="148"/>
        <v>2020Q3</v>
      </c>
      <c r="P625" s="5" t="str">
        <f>IF(AND(Calendar[[#This Row],[TransDate]]&lt;=LastDate,Calendar[[#This Row],[TransDate]]&gt;=DATE(YEAR(LastDate)-5,MONTH(LastDate),DAY(LastDate))),Calendar[[#This Row],[CalendarYearMonth]],"")</f>
        <v/>
      </c>
    </row>
    <row r="626" spans="1:16" ht="15" x14ac:dyDescent="0.25">
      <c r="A626" s="5" t="str">
        <f t="shared" si="145"/>
        <v>20200916</v>
      </c>
      <c r="B626" s="7">
        <f t="shared" si="149"/>
        <v>44090</v>
      </c>
      <c r="C626" s="5">
        <f t="shared" si="135"/>
        <v>4</v>
      </c>
      <c r="D626" s="5" t="str">
        <f t="shared" si="136"/>
        <v>Wednesday</v>
      </c>
      <c r="E626" s="5">
        <f t="shared" si="137"/>
        <v>16</v>
      </c>
      <c r="F626" s="8">
        <f t="shared" si="138"/>
        <v>260</v>
      </c>
      <c r="G626" s="5" t="str">
        <f t="shared" si="146"/>
        <v>Weekday</v>
      </c>
      <c r="H626" s="5">
        <f t="shared" si="139"/>
        <v>38</v>
      </c>
      <c r="I626" s="5" t="str">
        <f t="shared" si="140"/>
        <v>September</v>
      </c>
      <c r="J626" s="5">
        <f t="shared" si="141"/>
        <v>9</v>
      </c>
      <c r="K626" s="7" t="str">
        <f t="shared" si="142"/>
        <v>N</v>
      </c>
      <c r="L626" s="5">
        <f t="shared" si="147"/>
        <v>3</v>
      </c>
      <c r="M626" s="5">
        <f t="shared" si="143"/>
        <v>2020</v>
      </c>
      <c r="N626" s="5" t="str">
        <f t="shared" si="144"/>
        <v>2020-09</v>
      </c>
      <c r="O626" s="5" t="str">
        <f t="shared" si="148"/>
        <v>2020Q3</v>
      </c>
      <c r="P626" s="5" t="str">
        <f>IF(AND(Calendar[[#This Row],[TransDate]]&lt;=LastDate,Calendar[[#This Row],[TransDate]]&gt;=DATE(YEAR(LastDate)-5,MONTH(LastDate),DAY(LastDate))),Calendar[[#This Row],[CalendarYearMonth]],"")</f>
        <v/>
      </c>
    </row>
    <row r="627" spans="1:16" ht="15" x14ac:dyDescent="0.25">
      <c r="A627" s="5" t="str">
        <f t="shared" si="145"/>
        <v>20200917</v>
      </c>
      <c r="B627" s="7">
        <f t="shared" si="149"/>
        <v>44091</v>
      </c>
      <c r="C627" s="5">
        <f t="shared" si="135"/>
        <v>5</v>
      </c>
      <c r="D627" s="5" t="str">
        <f t="shared" si="136"/>
        <v>Thursday</v>
      </c>
      <c r="E627" s="5">
        <f t="shared" si="137"/>
        <v>17</v>
      </c>
      <c r="F627" s="8">
        <f t="shared" si="138"/>
        <v>261</v>
      </c>
      <c r="G627" s="5" t="str">
        <f t="shared" si="146"/>
        <v>Weekday</v>
      </c>
      <c r="H627" s="5">
        <f t="shared" si="139"/>
        <v>38</v>
      </c>
      <c r="I627" s="5" t="str">
        <f t="shared" si="140"/>
        <v>September</v>
      </c>
      <c r="J627" s="5">
        <f t="shared" si="141"/>
        <v>9</v>
      </c>
      <c r="K627" s="7" t="str">
        <f t="shared" si="142"/>
        <v>N</v>
      </c>
      <c r="L627" s="5">
        <f t="shared" si="147"/>
        <v>3</v>
      </c>
      <c r="M627" s="5">
        <f t="shared" si="143"/>
        <v>2020</v>
      </c>
      <c r="N627" s="5" t="str">
        <f t="shared" si="144"/>
        <v>2020-09</v>
      </c>
      <c r="O627" s="5" t="str">
        <f t="shared" si="148"/>
        <v>2020Q3</v>
      </c>
      <c r="P627" s="5" t="str">
        <f>IF(AND(Calendar[[#This Row],[TransDate]]&lt;=LastDate,Calendar[[#This Row],[TransDate]]&gt;=DATE(YEAR(LastDate)-5,MONTH(LastDate),DAY(LastDate))),Calendar[[#This Row],[CalendarYearMonth]],"")</f>
        <v/>
      </c>
    </row>
    <row r="628" spans="1:16" ht="15" x14ac:dyDescent="0.25">
      <c r="A628" s="5" t="str">
        <f t="shared" si="145"/>
        <v>20200918</v>
      </c>
      <c r="B628" s="7">
        <f t="shared" si="149"/>
        <v>44092</v>
      </c>
      <c r="C628" s="5">
        <f t="shared" si="135"/>
        <v>6</v>
      </c>
      <c r="D628" s="5" t="str">
        <f t="shared" si="136"/>
        <v>Friday</v>
      </c>
      <c r="E628" s="5">
        <f t="shared" si="137"/>
        <v>18</v>
      </c>
      <c r="F628" s="8">
        <f t="shared" si="138"/>
        <v>262</v>
      </c>
      <c r="G628" s="5" t="str">
        <f t="shared" si="146"/>
        <v>Weekend</v>
      </c>
      <c r="H628" s="5">
        <f t="shared" si="139"/>
        <v>38</v>
      </c>
      <c r="I628" s="5" t="str">
        <f t="shared" si="140"/>
        <v>September</v>
      </c>
      <c r="J628" s="5">
        <f t="shared" si="141"/>
        <v>9</v>
      </c>
      <c r="K628" s="7" t="str">
        <f t="shared" si="142"/>
        <v>N</v>
      </c>
      <c r="L628" s="5">
        <f t="shared" si="147"/>
        <v>3</v>
      </c>
      <c r="M628" s="5">
        <f t="shared" si="143"/>
        <v>2020</v>
      </c>
      <c r="N628" s="5" t="str">
        <f t="shared" si="144"/>
        <v>2020-09</v>
      </c>
      <c r="O628" s="5" t="str">
        <f t="shared" si="148"/>
        <v>2020Q3</v>
      </c>
      <c r="P628" s="5" t="str">
        <f>IF(AND(Calendar[[#This Row],[TransDate]]&lt;=LastDate,Calendar[[#This Row],[TransDate]]&gt;=DATE(YEAR(LastDate)-5,MONTH(LastDate),DAY(LastDate))),Calendar[[#This Row],[CalendarYearMonth]],"")</f>
        <v/>
      </c>
    </row>
    <row r="629" spans="1:16" ht="15" x14ac:dyDescent="0.25">
      <c r="A629" s="5" t="str">
        <f t="shared" si="145"/>
        <v>20200919</v>
      </c>
      <c r="B629" s="7">
        <f t="shared" si="149"/>
        <v>44093</v>
      </c>
      <c r="C629" s="5">
        <f t="shared" si="135"/>
        <v>7</v>
      </c>
      <c r="D629" s="5" t="str">
        <f t="shared" si="136"/>
        <v>Saturday</v>
      </c>
      <c r="E629" s="5">
        <f t="shared" si="137"/>
        <v>19</v>
      </c>
      <c r="F629" s="8">
        <f t="shared" si="138"/>
        <v>263</v>
      </c>
      <c r="G629" s="5" t="str">
        <f t="shared" si="146"/>
        <v>Weekend</v>
      </c>
      <c r="H629" s="5">
        <f t="shared" si="139"/>
        <v>38</v>
      </c>
      <c r="I629" s="5" t="str">
        <f t="shared" si="140"/>
        <v>September</v>
      </c>
      <c r="J629" s="5">
        <f t="shared" si="141"/>
        <v>9</v>
      </c>
      <c r="K629" s="7" t="str">
        <f t="shared" si="142"/>
        <v>N</v>
      </c>
      <c r="L629" s="5">
        <f t="shared" si="147"/>
        <v>3</v>
      </c>
      <c r="M629" s="5">
        <f t="shared" si="143"/>
        <v>2020</v>
      </c>
      <c r="N629" s="5" t="str">
        <f t="shared" si="144"/>
        <v>2020-09</v>
      </c>
      <c r="O629" s="5" t="str">
        <f t="shared" si="148"/>
        <v>2020Q3</v>
      </c>
      <c r="P629" s="5" t="str">
        <f>IF(AND(Calendar[[#This Row],[TransDate]]&lt;=LastDate,Calendar[[#This Row],[TransDate]]&gt;=DATE(YEAR(LastDate)-5,MONTH(LastDate),DAY(LastDate))),Calendar[[#This Row],[CalendarYearMonth]],"")</f>
        <v/>
      </c>
    </row>
    <row r="630" spans="1:16" ht="15" x14ac:dyDescent="0.25">
      <c r="A630" s="5" t="str">
        <f t="shared" si="145"/>
        <v>20200920</v>
      </c>
      <c r="B630" s="7">
        <f t="shared" si="149"/>
        <v>44094</v>
      </c>
      <c r="C630" s="5">
        <f t="shared" si="135"/>
        <v>1</v>
      </c>
      <c r="D630" s="5" t="str">
        <f t="shared" si="136"/>
        <v>Sunday</v>
      </c>
      <c r="E630" s="5">
        <f t="shared" si="137"/>
        <v>20</v>
      </c>
      <c r="F630" s="8">
        <f t="shared" si="138"/>
        <v>264</v>
      </c>
      <c r="G630" s="5" t="str">
        <f t="shared" si="146"/>
        <v>Weekday</v>
      </c>
      <c r="H630" s="5">
        <f t="shared" si="139"/>
        <v>39</v>
      </c>
      <c r="I630" s="5" t="str">
        <f t="shared" si="140"/>
        <v>September</v>
      </c>
      <c r="J630" s="5">
        <f t="shared" si="141"/>
        <v>9</v>
      </c>
      <c r="K630" s="7" t="str">
        <f t="shared" si="142"/>
        <v>N</v>
      </c>
      <c r="L630" s="5">
        <f t="shared" si="147"/>
        <v>3</v>
      </c>
      <c r="M630" s="5">
        <f t="shared" si="143"/>
        <v>2020</v>
      </c>
      <c r="N630" s="5" t="str">
        <f t="shared" si="144"/>
        <v>2020-09</v>
      </c>
      <c r="O630" s="5" t="str">
        <f t="shared" si="148"/>
        <v>2020Q3</v>
      </c>
      <c r="P630" s="5" t="str">
        <f>IF(AND(Calendar[[#This Row],[TransDate]]&lt;=LastDate,Calendar[[#This Row],[TransDate]]&gt;=DATE(YEAR(LastDate)-5,MONTH(LastDate),DAY(LastDate))),Calendar[[#This Row],[CalendarYearMonth]],"")</f>
        <v/>
      </c>
    </row>
    <row r="631" spans="1:16" ht="15" x14ac:dyDescent="0.25">
      <c r="A631" s="5" t="str">
        <f t="shared" si="145"/>
        <v>20200921</v>
      </c>
      <c r="B631" s="7">
        <f t="shared" si="149"/>
        <v>44095</v>
      </c>
      <c r="C631" s="5">
        <f t="shared" si="135"/>
        <v>2</v>
      </c>
      <c r="D631" s="5" t="str">
        <f t="shared" si="136"/>
        <v>Monday</v>
      </c>
      <c r="E631" s="5">
        <f t="shared" si="137"/>
        <v>21</v>
      </c>
      <c r="F631" s="8">
        <f t="shared" si="138"/>
        <v>265</v>
      </c>
      <c r="G631" s="5" t="str">
        <f t="shared" si="146"/>
        <v>Weekday</v>
      </c>
      <c r="H631" s="5">
        <f t="shared" si="139"/>
        <v>39</v>
      </c>
      <c r="I631" s="5" t="str">
        <f t="shared" si="140"/>
        <v>September</v>
      </c>
      <c r="J631" s="5">
        <f t="shared" si="141"/>
        <v>9</v>
      </c>
      <c r="K631" s="7" t="str">
        <f t="shared" si="142"/>
        <v>N</v>
      </c>
      <c r="L631" s="5">
        <f t="shared" si="147"/>
        <v>3</v>
      </c>
      <c r="M631" s="5">
        <f t="shared" si="143"/>
        <v>2020</v>
      </c>
      <c r="N631" s="5" t="str">
        <f t="shared" si="144"/>
        <v>2020-09</v>
      </c>
      <c r="O631" s="5" t="str">
        <f t="shared" si="148"/>
        <v>2020Q3</v>
      </c>
      <c r="P631" s="5" t="str">
        <f>IF(AND(Calendar[[#This Row],[TransDate]]&lt;=LastDate,Calendar[[#This Row],[TransDate]]&gt;=DATE(YEAR(LastDate)-5,MONTH(LastDate),DAY(LastDate))),Calendar[[#This Row],[CalendarYearMonth]],"")</f>
        <v/>
      </c>
    </row>
    <row r="632" spans="1:16" ht="15" x14ac:dyDescent="0.25">
      <c r="A632" s="5" t="str">
        <f t="shared" si="145"/>
        <v>20200922</v>
      </c>
      <c r="B632" s="7">
        <f t="shared" si="149"/>
        <v>44096</v>
      </c>
      <c r="C632" s="5">
        <f t="shared" si="135"/>
        <v>3</v>
      </c>
      <c r="D632" s="5" t="str">
        <f t="shared" si="136"/>
        <v>Tuesday</v>
      </c>
      <c r="E632" s="5">
        <f t="shared" si="137"/>
        <v>22</v>
      </c>
      <c r="F632" s="8">
        <f t="shared" si="138"/>
        <v>266</v>
      </c>
      <c r="G632" s="5" t="str">
        <f t="shared" si="146"/>
        <v>Weekday</v>
      </c>
      <c r="H632" s="5">
        <f t="shared" si="139"/>
        <v>39</v>
      </c>
      <c r="I632" s="5" t="str">
        <f t="shared" si="140"/>
        <v>September</v>
      </c>
      <c r="J632" s="5">
        <f t="shared" si="141"/>
        <v>9</v>
      </c>
      <c r="K632" s="7" t="str">
        <f t="shared" si="142"/>
        <v>N</v>
      </c>
      <c r="L632" s="5">
        <f t="shared" si="147"/>
        <v>3</v>
      </c>
      <c r="M632" s="5">
        <f t="shared" si="143"/>
        <v>2020</v>
      </c>
      <c r="N632" s="5" t="str">
        <f t="shared" si="144"/>
        <v>2020-09</v>
      </c>
      <c r="O632" s="5" t="str">
        <f t="shared" si="148"/>
        <v>2020Q3</v>
      </c>
      <c r="P632" s="5" t="str">
        <f>IF(AND(Calendar[[#This Row],[TransDate]]&lt;=LastDate,Calendar[[#This Row],[TransDate]]&gt;=DATE(YEAR(LastDate)-5,MONTH(LastDate),DAY(LastDate))),Calendar[[#This Row],[CalendarYearMonth]],"")</f>
        <v/>
      </c>
    </row>
    <row r="633" spans="1:16" ht="15" x14ac:dyDescent="0.25">
      <c r="A633" s="5" t="str">
        <f t="shared" si="145"/>
        <v>20200923</v>
      </c>
      <c r="B633" s="7">
        <f t="shared" si="149"/>
        <v>44097</v>
      </c>
      <c r="C633" s="5">
        <f t="shared" si="135"/>
        <v>4</v>
      </c>
      <c r="D633" s="5" t="str">
        <f t="shared" si="136"/>
        <v>Wednesday</v>
      </c>
      <c r="E633" s="5">
        <f t="shared" si="137"/>
        <v>23</v>
      </c>
      <c r="F633" s="8">
        <f t="shared" si="138"/>
        <v>267</v>
      </c>
      <c r="G633" s="5" t="str">
        <f t="shared" si="146"/>
        <v>Weekday</v>
      </c>
      <c r="H633" s="5">
        <f t="shared" si="139"/>
        <v>39</v>
      </c>
      <c r="I633" s="5" t="str">
        <f t="shared" si="140"/>
        <v>September</v>
      </c>
      <c r="J633" s="5">
        <f t="shared" si="141"/>
        <v>9</v>
      </c>
      <c r="K633" s="7" t="str">
        <f t="shared" si="142"/>
        <v>N</v>
      </c>
      <c r="L633" s="5">
        <f t="shared" si="147"/>
        <v>3</v>
      </c>
      <c r="M633" s="5">
        <f t="shared" si="143"/>
        <v>2020</v>
      </c>
      <c r="N633" s="5" t="str">
        <f t="shared" si="144"/>
        <v>2020-09</v>
      </c>
      <c r="O633" s="5" t="str">
        <f t="shared" si="148"/>
        <v>2020Q3</v>
      </c>
      <c r="P633" s="5" t="str">
        <f>IF(AND(Calendar[[#This Row],[TransDate]]&lt;=LastDate,Calendar[[#This Row],[TransDate]]&gt;=DATE(YEAR(LastDate)-5,MONTH(LastDate),DAY(LastDate))),Calendar[[#This Row],[CalendarYearMonth]],"")</f>
        <v/>
      </c>
    </row>
    <row r="634" spans="1:16" ht="15" x14ac:dyDescent="0.25">
      <c r="A634" s="5" t="str">
        <f t="shared" si="145"/>
        <v>20200924</v>
      </c>
      <c r="B634" s="7">
        <f t="shared" si="149"/>
        <v>44098</v>
      </c>
      <c r="C634" s="5">
        <f t="shared" si="135"/>
        <v>5</v>
      </c>
      <c r="D634" s="5" t="str">
        <f t="shared" si="136"/>
        <v>Thursday</v>
      </c>
      <c r="E634" s="5">
        <f t="shared" si="137"/>
        <v>24</v>
      </c>
      <c r="F634" s="8">
        <f t="shared" si="138"/>
        <v>268</v>
      </c>
      <c r="G634" s="5" t="str">
        <f t="shared" si="146"/>
        <v>Weekday</v>
      </c>
      <c r="H634" s="5">
        <f t="shared" si="139"/>
        <v>39</v>
      </c>
      <c r="I634" s="5" t="str">
        <f t="shared" si="140"/>
        <v>September</v>
      </c>
      <c r="J634" s="5">
        <f t="shared" si="141"/>
        <v>9</v>
      </c>
      <c r="K634" s="7" t="str">
        <f t="shared" si="142"/>
        <v>N</v>
      </c>
      <c r="L634" s="5">
        <f t="shared" si="147"/>
        <v>3</v>
      </c>
      <c r="M634" s="5">
        <f t="shared" si="143"/>
        <v>2020</v>
      </c>
      <c r="N634" s="5" t="str">
        <f t="shared" si="144"/>
        <v>2020-09</v>
      </c>
      <c r="O634" s="5" t="str">
        <f t="shared" si="148"/>
        <v>2020Q3</v>
      </c>
      <c r="P634" s="5" t="str">
        <f>IF(AND(Calendar[[#This Row],[TransDate]]&lt;=LastDate,Calendar[[#This Row],[TransDate]]&gt;=DATE(YEAR(LastDate)-5,MONTH(LastDate),DAY(LastDate))),Calendar[[#This Row],[CalendarYearMonth]],"")</f>
        <v/>
      </c>
    </row>
    <row r="635" spans="1:16" ht="15" x14ac:dyDescent="0.25">
      <c r="A635" s="5" t="str">
        <f t="shared" si="145"/>
        <v>20200925</v>
      </c>
      <c r="B635" s="7">
        <f t="shared" si="149"/>
        <v>44099</v>
      </c>
      <c r="C635" s="5">
        <f t="shared" si="135"/>
        <v>6</v>
      </c>
      <c r="D635" s="5" t="str">
        <f t="shared" si="136"/>
        <v>Friday</v>
      </c>
      <c r="E635" s="5">
        <f t="shared" si="137"/>
        <v>25</v>
      </c>
      <c r="F635" s="8">
        <f t="shared" si="138"/>
        <v>269</v>
      </c>
      <c r="G635" s="5" t="str">
        <f t="shared" si="146"/>
        <v>Weekend</v>
      </c>
      <c r="H635" s="5">
        <f t="shared" si="139"/>
        <v>39</v>
      </c>
      <c r="I635" s="5" t="str">
        <f t="shared" si="140"/>
        <v>September</v>
      </c>
      <c r="J635" s="5">
        <f t="shared" si="141"/>
        <v>9</v>
      </c>
      <c r="K635" s="7" t="str">
        <f t="shared" si="142"/>
        <v>N</v>
      </c>
      <c r="L635" s="5">
        <f t="shared" si="147"/>
        <v>3</v>
      </c>
      <c r="M635" s="5">
        <f t="shared" si="143"/>
        <v>2020</v>
      </c>
      <c r="N635" s="5" t="str">
        <f t="shared" si="144"/>
        <v>2020-09</v>
      </c>
      <c r="O635" s="5" t="str">
        <f t="shared" si="148"/>
        <v>2020Q3</v>
      </c>
      <c r="P635" s="5" t="str">
        <f>IF(AND(Calendar[[#This Row],[TransDate]]&lt;=LastDate,Calendar[[#This Row],[TransDate]]&gt;=DATE(YEAR(LastDate)-5,MONTH(LastDate),DAY(LastDate))),Calendar[[#This Row],[CalendarYearMonth]],"")</f>
        <v/>
      </c>
    </row>
    <row r="636" spans="1:16" ht="15" x14ac:dyDescent="0.25">
      <c r="A636" s="5" t="str">
        <f t="shared" si="145"/>
        <v>20200926</v>
      </c>
      <c r="B636" s="7">
        <f t="shared" si="149"/>
        <v>44100</v>
      </c>
      <c r="C636" s="5">
        <f t="shared" si="135"/>
        <v>7</v>
      </c>
      <c r="D636" s="5" t="str">
        <f t="shared" si="136"/>
        <v>Saturday</v>
      </c>
      <c r="E636" s="5">
        <f t="shared" si="137"/>
        <v>26</v>
      </c>
      <c r="F636" s="8">
        <f t="shared" si="138"/>
        <v>270</v>
      </c>
      <c r="G636" s="5" t="str">
        <f t="shared" si="146"/>
        <v>Weekend</v>
      </c>
      <c r="H636" s="5">
        <f t="shared" si="139"/>
        <v>39</v>
      </c>
      <c r="I636" s="5" t="str">
        <f t="shared" si="140"/>
        <v>September</v>
      </c>
      <c r="J636" s="5">
        <f t="shared" si="141"/>
        <v>9</v>
      </c>
      <c r="K636" s="7" t="str">
        <f t="shared" si="142"/>
        <v>N</v>
      </c>
      <c r="L636" s="5">
        <f t="shared" si="147"/>
        <v>3</v>
      </c>
      <c r="M636" s="5">
        <f t="shared" si="143"/>
        <v>2020</v>
      </c>
      <c r="N636" s="5" t="str">
        <f t="shared" si="144"/>
        <v>2020-09</v>
      </c>
      <c r="O636" s="5" t="str">
        <f t="shared" si="148"/>
        <v>2020Q3</v>
      </c>
      <c r="P636" s="5" t="str">
        <f>IF(AND(Calendar[[#This Row],[TransDate]]&lt;=LastDate,Calendar[[#This Row],[TransDate]]&gt;=DATE(YEAR(LastDate)-5,MONTH(LastDate),DAY(LastDate))),Calendar[[#This Row],[CalendarYearMonth]],"")</f>
        <v/>
      </c>
    </row>
    <row r="637" spans="1:16" ht="15" x14ac:dyDescent="0.25">
      <c r="A637" s="5" t="str">
        <f t="shared" si="145"/>
        <v>20200927</v>
      </c>
      <c r="B637" s="7">
        <f t="shared" si="149"/>
        <v>44101</v>
      </c>
      <c r="C637" s="5">
        <f t="shared" si="135"/>
        <v>1</v>
      </c>
      <c r="D637" s="5" t="str">
        <f t="shared" si="136"/>
        <v>Sunday</v>
      </c>
      <c r="E637" s="5">
        <f t="shared" si="137"/>
        <v>27</v>
      </c>
      <c r="F637" s="8">
        <f t="shared" si="138"/>
        <v>271</v>
      </c>
      <c r="G637" s="5" t="str">
        <f t="shared" si="146"/>
        <v>Weekday</v>
      </c>
      <c r="H637" s="5">
        <f t="shared" si="139"/>
        <v>40</v>
      </c>
      <c r="I637" s="5" t="str">
        <f t="shared" si="140"/>
        <v>September</v>
      </c>
      <c r="J637" s="5">
        <f t="shared" si="141"/>
        <v>9</v>
      </c>
      <c r="K637" s="7" t="str">
        <f t="shared" si="142"/>
        <v>N</v>
      </c>
      <c r="L637" s="5">
        <f t="shared" si="147"/>
        <v>3</v>
      </c>
      <c r="M637" s="5">
        <f t="shared" si="143"/>
        <v>2020</v>
      </c>
      <c r="N637" s="5" t="str">
        <f t="shared" si="144"/>
        <v>2020-09</v>
      </c>
      <c r="O637" s="5" t="str">
        <f t="shared" si="148"/>
        <v>2020Q3</v>
      </c>
      <c r="P637" s="5" t="str">
        <f>IF(AND(Calendar[[#This Row],[TransDate]]&lt;=LastDate,Calendar[[#This Row],[TransDate]]&gt;=DATE(YEAR(LastDate)-5,MONTH(LastDate),DAY(LastDate))),Calendar[[#This Row],[CalendarYearMonth]],"")</f>
        <v/>
      </c>
    </row>
    <row r="638" spans="1:16" ht="15" x14ac:dyDescent="0.25">
      <c r="A638" s="5" t="str">
        <f t="shared" si="145"/>
        <v>20200928</v>
      </c>
      <c r="B638" s="7">
        <f t="shared" si="149"/>
        <v>44102</v>
      </c>
      <c r="C638" s="5">
        <f t="shared" si="135"/>
        <v>2</v>
      </c>
      <c r="D638" s="5" t="str">
        <f t="shared" si="136"/>
        <v>Monday</v>
      </c>
      <c r="E638" s="5">
        <f t="shared" si="137"/>
        <v>28</v>
      </c>
      <c r="F638" s="8">
        <f t="shared" si="138"/>
        <v>272</v>
      </c>
      <c r="G638" s="5" t="str">
        <f t="shared" si="146"/>
        <v>Weekday</v>
      </c>
      <c r="H638" s="5">
        <f t="shared" si="139"/>
        <v>40</v>
      </c>
      <c r="I638" s="5" t="str">
        <f t="shared" si="140"/>
        <v>September</v>
      </c>
      <c r="J638" s="5">
        <f t="shared" si="141"/>
        <v>9</v>
      </c>
      <c r="K638" s="7" t="str">
        <f t="shared" si="142"/>
        <v>N</v>
      </c>
      <c r="L638" s="5">
        <f t="shared" si="147"/>
        <v>3</v>
      </c>
      <c r="M638" s="5">
        <f t="shared" si="143"/>
        <v>2020</v>
      </c>
      <c r="N638" s="5" t="str">
        <f t="shared" si="144"/>
        <v>2020-09</v>
      </c>
      <c r="O638" s="5" t="str">
        <f t="shared" si="148"/>
        <v>2020Q3</v>
      </c>
      <c r="P638" s="5" t="str">
        <f>IF(AND(Calendar[[#This Row],[TransDate]]&lt;=LastDate,Calendar[[#This Row],[TransDate]]&gt;=DATE(YEAR(LastDate)-5,MONTH(LastDate),DAY(LastDate))),Calendar[[#This Row],[CalendarYearMonth]],"")</f>
        <v/>
      </c>
    </row>
    <row r="639" spans="1:16" ht="15" x14ac:dyDescent="0.25">
      <c r="A639" s="5" t="str">
        <f t="shared" si="145"/>
        <v>20200929</v>
      </c>
      <c r="B639" s="7">
        <f t="shared" si="149"/>
        <v>44103</v>
      </c>
      <c r="C639" s="5">
        <f t="shared" si="135"/>
        <v>3</v>
      </c>
      <c r="D639" s="5" t="str">
        <f t="shared" si="136"/>
        <v>Tuesday</v>
      </c>
      <c r="E639" s="5">
        <f t="shared" si="137"/>
        <v>29</v>
      </c>
      <c r="F639" s="8">
        <f t="shared" si="138"/>
        <v>273</v>
      </c>
      <c r="G639" s="5" t="str">
        <f t="shared" si="146"/>
        <v>Weekday</v>
      </c>
      <c r="H639" s="5">
        <f t="shared" si="139"/>
        <v>40</v>
      </c>
      <c r="I639" s="5" t="str">
        <f t="shared" si="140"/>
        <v>September</v>
      </c>
      <c r="J639" s="5">
        <f t="shared" si="141"/>
        <v>9</v>
      </c>
      <c r="K639" s="7" t="str">
        <f t="shared" si="142"/>
        <v>N</v>
      </c>
      <c r="L639" s="5">
        <f t="shared" si="147"/>
        <v>3</v>
      </c>
      <c r="M639" s="5">
        <f t="shared" si="143"/>
        <v>2020</v>
      </c>
      <c r="N639" s="5" t="str">
        <f t="shared" si="144"/>
        <v>2020-09</v>
      </c>
      <c r="O639" s="5" t="str">
        <f t="shared" si="148"/>
        <v>2020Q3</v>
      </c>
      <c r="P639" s="5" t="str">
        <f>IF(AND(Calendar[[#This Row],[TransDate]]&lt;=LastDate,Calendar[[#This Row],[TransDate]]&gt;=DATE(YEAR(LastDate)-5,MONTH(LastDate),DAY(LastDate))),Calendar[[#This Row],[CalendarYearMonth]],"")</f>
        <v/>
      </c>
    </row>
    <row r="640" spans="1:16" ht="15" x14ac:dyDescent="0.25">
      <c r="A640" s="5" t="str">
        <f t="shared" si="145"/>
        <v>20200930</v>
      </c>
      <c r="B640" s="7">
        <f t="shared" si="149"/>
        <v>44104</v>
      </c>
      <c r="C640" s="5">
        <f t="shared" si="135"/>
        <v>4</v>
      </c>
      <c r="D640" s="5" t="str">
        <f t="shared" si="136"/>
        <v>Wednesday</v>
      </c>
      <c r="E640" s="5">
        <f t="shared" si="137"/>
        <v>30</v>
      </c>
      <c r="F640" s="8">
        <f t="shared" si="138"/>
        <v>274</v>
      </c>
      <c r="G640" s="5" t="str">
        <f t="shared" si="146"/>
        <v>Weekday</v>
      </c>
      <c r="H640" s="5">
        <f t="shared" si="139"/>
        <v>40</v>
      </c>
      <c r="I640" s="5" t="str">
        <f t="shared" si="140"/>
        <v>September</v>
      </c>
      <c r="J640" s="5">
        <f t="shared" si="141"/>
        <v>9</v>
      </c>
      <c r="K640" s="7" t="str">
        <f t="shared" si="142"/>
        <v>Y</v>
      </c>
      <c r="L640" s="5">
        <f t="shared" si="147"/>
        <v>3</v>
      </c>
      <c r="M640" s="5">
        <f t="shared" si="143"/>
        <v>2020</v>
      </c>
      <c r="N640" s="5" t="str">
        <f t="shared" si="144"/>
        <v>2020-09</v>
      </c>
      <c r="O640" s="5" t="str">
        <f t="shared" si="148"/>
        <v>2020Q3</v>
      </c>
      <c r="P640" s="5" t="str">
        <f>IF(AND(Calendar[[#This Row],[TransDate]]&lt;=LastDate,Calendar[[#This Row],[TransDate]]&gt;=DATE(YEAR(LastDate)-5,MONTH(LastDate),DAY(LastDate))),Calendar[[#This Row],[CalendarYearMonth]],"")</f>
        <v/>
      </c>
    </row>
    <row r="641" spans="1:16" ht="15" x14ac:dyDescent="0.25">
      <c r="A641" s="5" t="str">
        <f t="shared" si="145"/>
        <v>20201001</v>
      </c>
      <c r="B641" s="7">
        <f t="shared" si="149"/>
        <v>44105</v>
      </c>
      <c r="C641" s="5">
        <f t="shared" si="135"/>
        <v>5</v>
      </c>
      <c r="D641" s="5" t="str">
        <f t="shared" si="136"/>
        <v>Thursday</v>
      </c>
      <c r="E641" s="5">
        <f t="shared" si="137"/>
        <v>1</v>
      </c>
      <c r="F641" s="8">
        <f t="shared" si="138"/>
        <v>275</v>
      </c>
      <c r="G641" s="5" t="str">
        <f t="shared" si="146"/>
        <v>Weekday</v>
      </c>
      <c r="H641" s="5">
        <f t="shared" si="139"/>
        <v>40</v>
      </c>
      <c r="I641" s="5" t="str">
        <f t="shared" si="140"/>
        <v>October</v>
      </c>
      <c r="J641" s="5">
        <f t="shared" si="141"/>
        <v>10</v>
      </c>
      <c r="K641" s="7" t="str">
        <f t="shared" si="142"/>
        <v>N</v>
      </c>
      <c r="L641" s="5">
        <f t="shared" si="147"/>
        <v>4</v>
      </c>
      <c r="M641" s="5">
        <f t="shared" si="143"/>
        <v>2020</v>
      </c>
      <c r="N641" s="5" t="str">
        <f t="shared" si="144"/>
        <v>2020-10</v>
      </c>
      <c r="O641" s="5" t="str">
        <f t="shared" si="148"/>
        <v>2020Q4</v>
      </c>
      <c r="P641" s="5" t="str">
        <f>IF(AND(Calendar[[#This Row],[TransDate]]&lt;=LastDate,Calendar[[#This Row],[TransDate]]&gt;=DATE(YEAR(LastDate)-5,MONTH(LastDate),DAY(LastDate))),Calendar[[#This Row],[CalendarYearMonth]],"")</f>
        <v/>
      </c>
    </row>
    <row r="642" spans="1:16" ht="15" x14ac:dyDescent="0.25">
      <c r="A642" s="5" t="str">
        <f t="shared" si="145"/>
        <v>20201002</v>
      </c>
      <c r="B642" s="7">
        <f t="shared" si="149"/>
        <v>44106</v>
      </c>
      <c r="C642" s="5">
        <f t="shared" ref="C642:C705" si="150">WEEKDAY(B642)</f>
        <v>6</v>
      </c>
      <c r="D642" s="5" t="str">
        <f t="shared" ref="D642:D705" si="151">TEXT(B642, "dddd")</f>
        <v>Friday</v>
      </c>
      <c r="E642" s="5">
        <f t="shared" ref="E642:E707" si="152">DAY(B642)</f>
        <v>2</v>
      </c>
      <c r="F642" s="8">
        <f t="shared" ref="F642:F707" si="153">B642-DATEVALUE("1/1/"&amp;YEAR(B642))+1</f>
        <v>276</v>
      </c>
      <c r="G642" s="5" t="str">
        <f t="shared" si="146"/>
        <v>Weekend</v>
      </c>
      <c r="H642" s="5">
        <f t="shared" ref="H642:H705" si="154">WEEKNUM(B642,1)</f>
        <v>40</v>
      </c>
      <c r="I642" s="5" t="str">
        <f t="shared" ref="I642:I707" si="155">TEXT(B642,"Mmmm")</f>
        <v>October</v>
      </c>
      <c r="J642" s="5">
        <f t="shared" ref="J642:J707" si="156">MONTH(B642)</f>
        <v>10</v>
      </c>
      <c r="K642" s="7" t="str">
        <f t="shared" ref="K642:K705" si="157">IF(B642=EOMONTH(B642,0),"Y","N")</f>
        <v>N</v>
      </c>
      <c r="L642" s="5">
        <f t="shared" si="147"/>
        <v>4</v>
      </c>
      <c r="M642" s="5">
        <f t="shared" ref="M642:M707" si="158">YEAR(B642)</f>
        <v>2020</v>
      </c>
      <c r="N642" s="5" t="str">
        <f t="shared" ref="N642:N705" si="159">M642&amp;"-"&amp;IF(J642&lt;10,"0","")&amp;J642</f>
        <v>2020-10</v>
      </c>
      <c r="O642" s="5" t="str">
        <f t="shared" si="148"/>
        <v>2020Q4</v>
      </c>
      <c r="P642" s="5" t="str">
        <f>IF(AND(Calendar[[#This Row],[TransDate]]&lt;=LastDate,Calendar[[#This Row],[TransDate]]&gt;=DATE(YEAR(LastDate)-5,MONTH(LastDate),DAY(LastDate))),Calendar[[#This Row],[CalendarYearMonth]],"")</f>
        <v/>
      </c>
    </row>
    <row r="643" spans="1:16" ht="15" x14ac:dyDescent="0.25">
      <c r="A643" s="5" t="str">
        <f t="shared" ref="A643:A706" si="160">TEXT(B643,"yyyymmdd")</f>
        <v>20201003</v>
      </c>
      <c r="B643" s="7">
        <f t="shared" si="149"/>
        <v>44107</v>
      </c>
      <c r="C643" s="5">
        <f t="shared" si="150"/>
        <v>7</v>
      </c>
      <c r="D643" s="5" t="str">
        <f t="shared" si="151"/>
        <v>Saturday</v>
      </c>
      <c r="E643" s="5">
        <f t="shared" si="152"/>
        <v>3</v>
      </c>
      <c r="F643" s="8">
        <f t="shared" si="153"/>
        <v>277</v>
      </c>
      <c r="G643" s="5" t="str">
        <f t="shared" ref="G643:G706" si="161">IF(C643&lt;6,"Weekday","Weekend")</f>
        <v>Weekend</v>
      </c>
      <c r="H643" s="5">
        <f t="shared" si="154"/>
        <v>40</v>
      </c>
      <c r="I643" s="5" t="str">
        <f t="shared" si="155"/>
        <v>October</v>
      </c>
      <c r="J643" s="5">
        <f t="shared" si="156"/>
        <v>10</v>
      </c>
      <c r="K643" s="7" t="str">
        <f t="shared" si="157"/>
        <v>N</v>
      </c>
      <c r="L643" s="5">
        <f t="shared" ref="L643:L706" si="162">IF(J643&lt;4,1,IF(J643&lt;7,2,IF(J643&lt;10,3,4)))</f>
        <v>4</v>
      </c>
      <c r="M643" s="5">
        <f t="shared" si="158"/>
        <v>2020</v>
      </c>
      <c r="N643" s="5" t="str">
        <f t="shared" si="159"/>
        <v>2020-10</v>
      </c>
      <c r="O643" s="5" t="str">
        <f t="shared" ref="O643:O706" si="163">M643&amp;"Q"&amp;L643</f>
        <v>2020Q4</v>
      </c>
      <c r="P643" s="5" t="str">
        <f>IF(AND(Calendar[[#This Row],[TransDate]]&lt;=LastDate,Calendar[[#This Row],[TransDate]]&gt;=DATE(YEAR(LastDate)-5,MONTH(LastDate),DAY(LastDate))),Calendar[[#This Row],[CalendarYearMonth]],"")</f>
        <v/>
      </c>
    </row>
    <row r="644" spans="1:16" ht="15" x14ac:dyDescent="0.25">
      <c r="A644" s="5" t="str">
        <f t="shared" si="160"/>
        <v>20201004</v>
      </c>
      <c r="B644" s="7">
        <f t="shared" ref="B644:B707" si="164">B643+1</f>
        <v>44108</v>
      </c>
      <c r="C644" s="5">
        <f t="shared" si="150"/>
        <v>1</v>
      </c>
      <c r="D644" s="5" t="str">
        <f t="shared" si="151"/>
        <v>Sunday</v>
      </c>
      <c r="E644" s="5">
        <f t="shared" si="152"/>
        <v>4</v>
      </c>
      <c r="F644" s="8">
        <f t="shared" si="153"/>
        <v>278</v>
      </c>
      <c r="G644" s="5" t="str">
        <f t="shared" si="161"/>
        <v>Weekday</v>
      </c>
      <c r="H644" s="5">
        <f t="shared" si="154"/>
        <v>41</v>
      </c>
      <c r="I644" s="5" t="str">
        <f t="shared" si="155"/>
        <v>October</v>
      </c>
      <c r="J644" s="5">
        <f t="shared" si="156"/>
        <v>10</v>
      </c>
      <c r="K644" s="7" t="str">
        <f t="shared" si="157"/>
        <v>N</v>
      </c>
      <c r="L644" s="5">
        <f t="shared" si="162"/>
        <v>4</v>
      </c>
      <c r="M644" s="5">
        <f t="shared" si="158"/>
        <v>2020</v>
      </c>
      <c r="N644" s="5" t="str">
        <f t="shared" si="159"/>
        <v>2020-10</v>
      </c>
      <c r="O644" s="5" t="str">
        <f t="shared" si="163"/>
        <v>2020Q4</v>
      </c>
      <c r="P644" s="5" t="str">
        <f>IF(AND(Calendar[[#This Row],[TransDate]]&lt;=LastDate,Calendar[[#This Row],[TransDate]]&gt;=DATE(YEAR(LastDate)-5,MONTH(LastDate),DAY(LastDate))),Calendar[[#This Row],[CalendarYearMonth]],"")</f>
        <v/>
      </c>
    </row>
    <row r="645" spans="1:16" ht="15" x14ac:dyDescent="0.25">
      <c r="A645" s="5" t="str">
        <f t="shared" si="160"/>
        <v>20201005</v>
      </c>
      <c r="B645" s="7">
        <f t="shared" si="164"/>
        <v>44109</v>
      </c>
      <c r="C645" s="5">
        <f t="shared" si="150"/>
        <v>2</v>
      </c>
      <c r="D645" s="5" t="str">
        <f t="shared" si="151"/>
        <v>Monday</v>
      </c>
      <c r="E645" s="5">
        <f t="shared" si="152"/>
        <v>5</v>
      </c>
      <c r="F645" s="8">
        <f t="shared" si="153"/>
        <v>279</v>
      </c>
      <c r="G645" s="5" t="str">
        <f t="shared" si="161"/>
        <v>Weekday</v>
      </c>
      <c r="H645" s="5">
        <f t="shared" si="154"/>
        <v>41</v>
      </c>
      <c r="I645" s="5" t="str">
        <f t="shared" si="155"/>
        <v>October</v>
      </c>
      <c r="J645" s="5">
        <f t="shared" si="156"/>
        <v>10</v>
      </c>
      <c r="K645" s="7" t="str">
        <f t="shared" si="157"/>
        <v>N</v>
      </c>
      <c r="L645" s="5">
        <f t="shared" si="162"/>
        <v>4</v>
      </c>
      <c r="M645" s="5">
        <f t="shared" si="158"/>
        <v>2020</v>
      </c>
      <c r="N645" s="5" t="str">
        <f t="shared" si="159"/>
        <v>2020-10</v>
      </c>
      <c r="O645" s="5" t="str">
        <f t="shared" si="163"/>
        <v>2020Q4</v>
      </c>
      <c r="P645" s="5" t="str">
        <f>IF(AND(Calendar[[#This Row],[TransDate]]&lt;=LastDate,Calendar[[#This Row],[TransDate]]&gt;=DATE(YEAR(LastDate)-5,MONTH(LastDate),DAY(LastDate))),Calendar[[#This Row],[CalendarYearMonth]],"")</f>
        <v/>
      </c>
    </row>
    <row r="646" spans="1:16" ht="15" x14ac:dyDescent="0.25">
      <c r="A646" s="5" t="str">
        <f t="shared" si="160"/>
        <v>20201006</v>
      </c>
      <c r="B646" s="7">
        <f t="shared" si="164"/>
        <v>44110</v>
      </c>
      <c r="C646" s="5">
        <f t="shared" si="150"/>
        <v>3</v>
      </c>
      <c r="D646" s="5" t="str">
        <f t="shared" si="151"/>
        <v>Tuesday</v>
      </c>
      <c r="E646" s="5">
        <f t="shared" si="152"/>
        <v>6</v>
      </c>
      <c r="F646" s="8">
        <f t="shared" si="153"/>
        <v>280</v>
      </c>
      <c r="G646" s="5" t="str">
        <f t="shared" si="161"/>
        <v>Weekday</v>
      </c>
      <c r="H646" s="5">
        <f t="shared" si="154"/>
        <v>41</v>
      </c>
      <c r="I646" s="5" t="str">
        <f t="shared" si="155"/>
        <v>October</v>
      </c>
      <c r="J646" s="5">
        <f t="shared" si="156"/>
        <v>10</v>
      </c>
      <c r="K646" s="7" t="str">
        <f t="shared" si="157"/>
        <v>N</v>
      </c>
      <c r="L646" s="5">
        <f t="shared" si="162"/>
        <v>4</v>
      </c>
      <c r="M646" s="5">
        <f t="shared" si="158"/>
        <v>2020</v>
      </c>
      <c r="N646" s="5" t="str">
        <f t="shared" si="159"/>
        <v>2020-10</v>
      </c>
      <c r="O646" s="5" t="str">
        <f t="shared" si="163"/>
        <v>2020Q4</v>
      </c>
      <c r="P646" s="5" t="str">
        <f>IF(AND(Calendar[[#This Row],[TransDate]]&lt;=LastDate,Calendar[[#This Row],[TransDate]]&gt;=DATE(YEAR(LastDate)-5,MONTH(LastDate),DAY(LastDate))),Calendar[[#This Row],[CalendarYearMonth]],"")</f>
        <v/>
      </c>
    </row>
    <row r="647" spans="1:16" ht="15" x14ac:dyDescent="0.25">
      <c r="A647" s="5" t="str">
        <f t="shared" si="160"/>
        <v>20201007</v>
      </c>
      <c r="B647" s="7">
        <f t="shared" si="164"/>
        <v>44111</v>
      </c>
      <c r="C647" s="5">
        <f t="shared" si="150"/>
        <v>4</v>
      </c>
      <c r="D647" s="5" t="str">
        <f t="shared" si="151"/>
        <v>Wednesday</v>
      </c>
      <c r="E647" s="5">
        <f t="shared" si="152"/>
        <v>7</v>
      </c>
      <c r="F647" s="8">
        <f t="shared" si="153"/>
        <v>281</v>
      </c>
      <c r="G647" s="5" t="str">
        <f t="shared" si="161"/>
        <v>Weekday</v>
      </c>
      <c r="H647" s="5">
        <f t="shared" si="154"/>
        <v>41</v>
      </c>
      <c r="I647" s="5" t="str">
        <f t="shared" si="155"/>
        <v>October</v>
      </c>
      <c r="J647" s="5">
        <f t="shared" si="156"/>
        <v>10</v>
      </c>
      <c r="K647" s="7" t="str">
        <f t="shared" si="157"/>
        <v>N</v>
      </c>
      <c r="L647" s="5">
        <f t="shared" si="162"/>
        <v>4</v>
      </c>
      <c r="M647" s="5">
        <f t="shared" si="158"/>
        <v>2020</v>
      </c>
      <c r="N647" s="5" t="str">
        <f t="shared" si="159"/>
        <v>2020-10</v>
      </c>
      <c r="O647" s="5" t="str">
        <f t="shared" si="163"/>
        <v>2020Q4</v>
      </c>
      <c r="P647" s="5" t="str">
        <f>IF(AND(Calendar[[#This Row],[TransDate]]&lt;=LastDate,Calendar[[#This Row],[TransDate]]&gt;=DATE(YEAR(LastDate)-5,MONTH(LastDate),DAY(LastDate))),Calendar[[#This Row],[CalendarYearMonth]],"")</f>
        <v/>
      </c>
    </row>
    <row r="648" spans="1:16" ht="15" x14ac:dyDescent="0.25">
      <c r="A648" s="5" t="str">
        <f t="shared" si="160"/>
        <v>20201008</v>
      </c>
      <c r="B648" s="7">
        <f t="shared" si="164"/>
        <v>44112</v>
      </c>
      <c r="C648" s="5">
        <f t="shared" si="150"/>
        <v>5</v>
      </c>
      <c r="D648" s="5" t="str">
        <f t="shared" si="151"/>
        <v>Thursday</v>
      </c>
      <c r="E648" s="5">
        <f t="shared" si="152"/>
        <v>8</v>
      </c>
      <c r="F648" s="8">
        <f t="shared" si="153"/>
        <v>282</v>
      </c>
      <c r="G648" s="5" t="str">
        <f t="shared" si="161"/>
        <v>Weekday</v>
      </c>
      <c r="H648" s="5">
        <f t="shared" si="154"/>
        <v>41</v>
      </c>
      <c r="I648" s="5" t="str">
        <f t="shared" si="155"/>
        <v>October</v>
      </c>
      <c r="J648" s="5">
        <f t="shared" si="156"/>
        <v>10</v>
      </c>
      <c r="K648" s="7" t="str">
        <f t="shared" si="157"/>
        <v>N</v>
      </c>
      <c r="L648" s="5">
        <f t="shared" si="162"/>
        <v>4</v>
      </c>
      <c r="M648" s="5">
        <f t="shared" si="158"/>
        <v>2020</v>
      </c>
      <c r="N648" s="5" t="str">
        <f t="shared" si="159"/>
        <v>2020-10</v>
      </c>
      <c r="O648" s="5" t="str">
        <f t="shared" si="163"/>
        <v>2020Q4</v>
      </c>
      <c r="P648" s="5" t="str">
        <f>IF(AND(Calendar[[#This Row],[TransDate]]&lt;=LastDate,Calendar[[#This Row],[TransDate]]&gt;=DATE(YEAR(LastDate)-5,MONTH(LastDate),DAY(LastDate))),Calendar[[#This Row],[CalendarYearMonth]],"")</f>
        <v/>
      </c>
    </row>
    <row r="649" spans="1:16" ht="15" x14ac:dyDescent="0.25">
      <c r="A649" s="5" t="str">
        <f t="shared" si="160"/>
        <v>20201009</v>
      </c>
      <c r="B649" s="7">
        <f t="shared" si="164"/>
        <v>44113</v>
      </c>
      <c r="C649" s="5">
        <f t="shared" si="150"/>
        <v>6</v>
      </c>
      <c r="D649" s="5" t="str">
        <f t="shared" si="151"/>
        <v>Friday</v>
      </c>
      <c r="E649" s="5">
        <f t="shared" si="152"/>
        <v>9</v>
      </c>
      <c r="F649" s="8">
        <f t="shared" si="153"/>
        <v>283</v>
      </c>
      <c r="G649" s="5" t="str">
        <f t="shared" si="161"/>
        <v>Weekend</v>
      </c>
      <c r="H649" s="5">
        <f t="shared" si="154"/>
        <v>41</v>
      </c>
      <c r="I649" s="5" t="str">
        <f t="shared" si="155"/>
        <v>October</v>
      </c>
      <c r="J649" s="5">
        <f t="shared" si="156"/>
        <v>10</v>
      </c>
      <c r="K649" s="7" t="str">
        <f t="shared" si="157"/>
        <v>N</v>
      </c>
      <c r="L649" s="5">
        <f t="shared" si="162"/>
        <v>4</v>
      </c>
      <c r="M649" s="5">
        <f t="shared" si="158"/>
        <v>2020</v>
      </c>
      <c r="N649" s="5" t="str">
        <f t="shared" si="159"/>
        <v>2020-10</v>
      </c>
      <c r="O649" s="5" t="str">
        <f t="shared" si="163"/>
        <v>2020Q4</v>
      </c>
      <c r="P649" s="5" t="str">
        <f>IF(AND(Calendar[[#This Row],[TransDate]]&lt;=LastDate,Calendar[[#This Row],[TransDate]]&gt;=DATE(YEAR(LastDate)-5,MONTH(LastDate),DAY(LastDate))),Calendar[[#This Row],[CalendarYearMonth]],"")</f>
        <v/>
      </c>
    </row>
    <row r="650" spans="1:16" ht="15" x14ac:dyDescent="0.25">
      <c r="A650" s="5" t="str">
        <f t="shared" si="160"/>
        <v>20201010</v>
      </c>
      <c r="B650" s="7">
        <f t="shared" si="164"/>
        <v>44114</v>
      </c>
      <c r="C650" s="5">
        <f t="shared" si="150"/>
        <v>7</v>
      </c>
      <c r="D650" s="5" t="str">
        <f t="shared" si="151"/>
        <v>Saturday</v>
      </c>
      <c r="E650" s="5">
        <f t="shared" si="152"/>
        <v>10</v>
      </c>
      <c r="F650" s="8">
        <f t="shared" si="153"/>
        <v>284</v>
      </c>
      <c r="G650" s="5" t="str">
        <f t="shared" si="161"/>
        <v>Weekend</v>
      </c>
      <c r="H650" s="5">
        <f t="shared" si="154"/>
        <v>41</v>
      </c>
      <c r="I650" s="5" t="str">
        <f t="shared" si="155"/>
        <v>October</v>
      </c>
      <c r="J650" s="5">
        <f t="shared" si="156"/>
        <v>10</v>
      </c>
      <c r="K650" s="7" t="str">
        <f t="shared" si="157"/>
        <v>N</v>
      </c>
      <c r="L650" s="5">
        <f t="shared" si="162"/>
        <v>4</v>
      </c>
      <c r="M650" s="5">
        <f t="shared" si="158"/>
        <v>2020</v>
      </c>
      <c r="N650" s="5" t="str">
        <f t="shared" si="159"/>
        <v>2020-10</v>
      </c>
      <c r="O650" s="5" t="str">
        <f t="shared" si="163"/>
        <v>2020Q4</v>
      </c>
      <c r="P650" s="5" t="str">
        <f>IF(AND(Calendar[[#This Row],[TransDate]]&lt;=LastDate,Calendar[[#This Row],[TransDate]]&gt;=DATE(YEAR(LastDate)-5,MONTH(LastDate),DAY(LastDate))),Calendar[[#This Row],[CalendarYearMonth]],"")</f>
        <v/>
      </c>
    </row>
    <row r="651" spans="1:16" ht="15" x14ac:dyDescent="0.25">
      <c r="A651" s="5" t="str">
        <f t="shared" si="160"/>
        <v>20201011</v>
      </c>
      <c r="B651" s="7">
        <f t="shared" si="164"/>
        <v>44115</v>
      </c>
      <c r="C651" s="5">
        <f t="shared" si="150"/>
        <v>1</v>
      </c>
      <c r="D651" s="5" t="str">
        <f t="shared" si="151"/>
        <v>Sunday</v>
      </c>
      <c r="E651" s="5">
        <f t="shared" si="152"/>
        <v>11</v>
      </c>
      <c r="F651" s="8">
        <f t="shared" si="153"/>
        <v>285</v>
      </c>
      <c r="G651" s="5" t="str">
        <f t="shared" si="161"/>
        <v>Weekday</v>
      </c>
      <c r="H651" s="5">
        <f t="shared" si="154"/>
        <v>42</v>
      </c>
      <c r="I651" s="5" t="str">
        <f t="shared" si="155"/>
        <v>October</v>
      </c>
      <c r="J651" s="5">
        <f t="shared" si="156"/>
        <v>10</v>
      </c>
      <c r="K651" s="7" t="str">
        <f t="shared" si="157"/>
        <v>N</v>
      </c>
      <c r="L651" s="5">
        <f t="shared" si="162"/>
        <v>4</v>
      </c>
      <c r="M651" s="5">
        <f t="shared" si="158"/>
        <v>2020</v>
      </c>
      <c r="N651" s="5" t="str">
        <f t="shared" si="159"/>
        <v>2020-10</v>
      </c>
      <c r="O651" s="5" t="str">
        <f t="shared" si="163"/>
        <v>2020Q4</v>
      </c>
      <c r="P651" s="5" t="str">
        <f>IF(AND(Calendar[[#This Row],[TransDate]]&lt;=LastDate,Calendar[[#This Row],[TransDate]]&gt;=DATE(YEAR(LastDate)-5,MONTH(LastDate),DAY(LastDate))),Calendar[[#This Row],[CalendarYearMonth]],"")</f>
        <v/>
      </c>
    </row>
    <row r="652" spans="1:16" ht="15" x14ac:dyDescent="0.25">
      <c r="A652" s="5" t="str">
        <f t="shared" si="160"/>
        <v>20201012</v>
      </c>
      <c r="B652" s="7">
        <f t="shared" si="164"/>
        <v>44116</v>
      </c>
      <c r="C652" s="5">
        <f t="shared" si="150"/>
        <v>2</v>
      </c>
      <c r="D652" s="5" t="str">
        <f t="shared" si="151"/>
        <v>Monday</v>
      </c>
      <c r="E652" s="5">
        <f t="shared" si="152"/>
        <v>12</v>
      </c>
      <c r="F652" s="8">
        <f t="shared" si="153"/>
        <v>286</v>
      </c>
      <c r="G652" s="5" t="str">
        <f t="shared" si="161"/>
        <v>Weekday</v>
      </c>
      <c r="H652" s="5">
        <f t="shared" si="154"/>
        <v>42</v>
      </c>
      <c r="I652" s="5" t="str">
        <f t="shared" si="155"/>
        <v>October</v>
      </c>
      <c r="J652" s="5">
        <f t="shared" si="156"/>
        <v>10</v>
      </c>
      <c r="K652" s="7" t="str">
        <f t="shared" si="157"/>
        <v>N</v>
      </c>
      <c r="L652" s="5">
        <f t="shared" si="162"/>
        <v>4</v>
      </c>
      <c r="M652" s="5">
        <f t="shared" si="158"/>
        <v>2020</v>
      </c>
      <c r="N652" s="5" t="str">
        <f t="shared" si="159"/>
        <v>2020-10</v>
      </c>
      <c r="O652" s="5" t="str">
        <f t="shared" si="163"/>
        <v>2020Q4</v>
      </c>
      <c r="P652" s="5" t="str">
        <f>IF(AND(Calendar[[#This Row],[TransDate]]&lt;=LastDate,Calendar[[#This Row],[TransDate]]&gt;=DATE(YEAR(LastDate)-5,MONTH(LastDate),DAY(LastDate))),Calendar[[#This Row],[CalendarYearMonth]],"")</f>
        <v/>
      </c>
    </row>
    <row r="653" spans="1:16" ht="15" x14ac:dyDescent="0.25">
      <c r="A653" s="5" t="str">
        <f t="shared" si="160"/>
        <v>20201013</v>
      </c>
      <c r="B653" s="7">
        <f t="shared" si="164"/>
        <v>44117</v>
      </c>
      <c r="C653" s="5">
        <f t="shared" si="150"/>
        <v>3</v>
      </c>
      <c r="D653" s="5" t="str">
        <f t="shared" si="151"/>
        <v>Tuesday</v>
      </c>
      <c r="E653" s="5">
        <f t="shared" si="152"/>
        <v>13</v>
      </c>
      <c r="F653" s="8">
        <f t="shared" si="153"/>
        <v>287</v>
      </c>
      <c r="G653" s="5" t="str">
        <f t="shared" si="161"/>
        <v>Weekday</v>
      </c>
      <c r="H653" s="5">
        <f t="shared" si="154"/>
        <v>42</v>
      </c>
      <c r="I653" s="5" t="str">
        <f t="shared" si="155"/>
        <v>October</v>
      </c>
      <c r="J653" s="5">
        <f t="shared" si="156"/>
        <v>10</v>
      </c>
      <c r="K653" s="7" t="str">
        <f t="shared" si="157"/>
        <v>N</v>
      </c>
      <c r="L653" s="5">
        <f t="shared" si="162"/>
        <v>4</v>
      </c>
      <c r="M653" s="5">
        <f t="shared" si="158"/>
        <v>2020</v>
      </c>
      <c r="N653" s="5" t="str">
        <f t="shared" si="159"/>
        <v>2020-10</v>
      </c>
      <c r="O653" s="5" t="str">
        <f t="shared" si="163"/>
        <v>2020Q4</v>
      </c>
      <c r="P653" s="5" t="str">
        <f>IF(AND(Calendar[[#This Row],[TransDate]]&lt;=LastDate,Calendar[[#This Row],[TransDate]]&gt;=DATE(YEAR(LastDate)-5,MONTH(LastDate),DAY(LastDate))),Calendar[[#This Row],[CalendarYearMonth]],"")</f>
        <v/>
      </c>
    </row>
    <row r="654" spans="1:16" ht="15" x14ac:dyDescent="0.25">
      <c r="A654" s="5" t="str">
        <f t="shared" si="160"/>
        <v>20201014</v>
      </c>
      <c r="B654" s="7">
        <f t="shared" si="164"/>
        <v>44118</v>
      </c>
      <c r="C654" s="5">
        <f t="shared" si="150"/>
        <v>4</v>
      </c>
      <c r="D654" s="5" t="str">
        <f t="shared" si="151"/>
        <v>Wednesday</v>
      </c>
      <c r="E654" s="5">
        <f t="shared" si="152"/>
        <v>14</v>
      </c>
      <c r="F654" s="8">
        <f t="shared" si="153"/>
        <v>288</v>
      </c>
      <c r="G654" s="5" t="str">
        <f t="shared" si="161"/>
        <v>Weekday</v>
      </c>
      <c r="H654" s="5">
        <f t="shared" si="154"/>
        <v>42</v>
      </c>
      <c r="I654" s="5" t="str">
        <f t="shared" si="155"/>
        <v>October</v>
      </c>
      <c r="J654" s="5">
        <f t="shared" si="156"/>
        <v>10</v>
      </c>
      <c r="K654" s="7" t="str">
        <f t="shared" si="157"/>
        <v>N</v>
      </c>
      <c r="L654" s="5">
        <f t="shared" si="162"/>
        <v>4</v>
      </c>
      <c r="M654" s="5">
        <f t="shared" si="158"/>
        <v>2020</v>
      </c>
      <c r="N654" s="5" t="str">
        <f t="shared" si="159"/>
        <v>2020-10</v>
      </c>
      <c r="O654" s="5" t="str">
        <f t="shared" si="163"/>
        <v>2020Q4</v>
      </c>
      <c r="P654" s="5" t="str">
        <f>IF(AND(Calendar[[#This Row],[TransDate]]&lt;=LastDate,Calendar[[#This Row],[TransDate]]&gt;=DATE(YEAR(LastDate)-5,MONTH(LastDate),DAY(LastDate))),Calendar[[#This Row],[CalendarYearMonth]],"")</f>
        <v/>
      </c>
    </row>
    <row r="655" spans="1:16" ht="15" x14ac:dyDescent="0.25">
      <c r="A655" s="5" t="str">
        <f t="shared" si="160"/>
        <v>20201015</v>
      </c>
      <c r="B655" s="7">
        <f t="shared" si="164"/>
        <v>44119</v>
      </c>
      <c r="C655" s="5">
        <f t="shared" si="150"/>
        <v>5</v>
      </c>
      <c r="D655" s="5" t="str">
        <f t="shared" si="151"/>
        <v>Thursday</v>
      </c>
      <c r="E655" s="5">
        <f t="shared" si="152"/>
        <v>15</v>
      </c>
      <c r="F655" s="8">
        <f t="shared" si="153"/>
        <v>289</v>
      </c>
      <c r="G655" s="5" t="str">
        <f t="shared" si="161"/>
        <v>Weekday</v>
      </c>
      <c r="H655" s="5">
        <f t="shared" si="154"/>
        <v>42</v>
      </c>
      <c r="I655" s="5" t="str">
        <f t="shared" si="155"/>
        <v>October</v>
      </c>
      <c r="J655" s="5">
        <f t="shared" si="156"/>
        <v>10</v>
      </c>
      <c r="K655" s="7" t="str">
        <f t="shared" si="157"/>
        <v>N</v>
      </c>
      <c r="L655" s="5">
        <f t="shared" si="162"/>
        <v>4</v>
      </c>
      <c r="M655" s="5">
        <f t="shared" si="158"/>
        <v>2020</v>
      </c>
      <c r="N655" s="5" t="str">
        <f t="shared" si="159"/>
        <v>2020-10</v>
      </c>
      <c r="O655" s="5" t="str">
        <f t="shared" si="163"/>
        <v>2020Q4</v>
      </c>
      <c r="P655" s="5" t="str">
        <f>IF(AND(Calendar[[#This Row],[TransDate]]&lt;=LastDate,Calendar[[#This Row],[TransDate]]&gt;=DATE(YEAR(LastDate)-5,MONTH(LastDate),DAY(LastDate))),Calendar[[#This Row],[CalendarYearMonth]],"")</f>
        <v/>
      </c>
    </row>
    <row r="656" spans="1:16" ht="15" x14ac:dyDescent="0.25">
      <c r="A656" s="5" t="str">
        <f t="shared" si="160"/>
        <v>20201016</v>
      </c>
      <c r="B656" s="7">
        <f t="shared" si="164"/>
        <v>44120</v>
      </c>
      <c r="C656" s="5">
        <f t="shared" si="150"/>
        <v>6</v>
      </c>
      <c r="D656" s="5" t="str">
        <f t="shared" si="151"/>
        <v>Friday</v>
      </c>
      <c r="E656" s="5">
        <f t="shared" si="152"/>
        <v>16</v>
      </c>
      <c r="F656" s="8">
        <f t="shared" si="153"/>
        <v>290</v>
      </c>
      <c r="G656" s="5" t="str">
        <f t="shared" si="161"/>
        <v>Weekend</v>
      </c>
      <c r="H656" s="5">
        <f t="shared" si="154"/>
        <v>42</v>
      </c>
      <c r="I656" s="5" t="str">
        <f t="shared" si="155"/>
        <v>October</v>
      </c>
      <c r="J656" s="5">
        <f t="shared" si="156"/>
        <v>10</v>
      </c>
      <c r="K656" s="7" t="str">
        <f t="shared" si="157"/>
        <v>N</v>
      </c>
      <c r="L656" s="5">
        <f t="shared" si="162"/>
        <v>4</v>
      </c>
      <c r="M656" s="5">
        <f t="shared" si="158"/>
        <v>2020</v>
      </c>
      <c r="N656" s="5" t="str">
        <f t="shared" si="159"/>
        <v>2020-10</v>
      </c>
      <c r="O656" s="5" t="str">
        <f t="shared" si="163"/>
        <v>2020Q4</v>
      </c>
      <c r="P656" s="5" t="str">
        <f>IF(AND(Calendar[[#This Row],[TransDate]]&lt;=LastDate,Calendar[[#This Row],[TransDate]]&gt;=DATE(YEAR(LastDate)-5,MONTH(LastDate),DAY(LastDate))),Calendar[[#This Row],[CalendarYearMonth]],"")</f>
        <v/>
      </c>
    </row>
    <row r="657" spans="1:16" ht="15" x14ac:dyDescent="0.25">
      <c r="A657" s="5" t="str">
        <f t="shared" si="160"/>
        <v>20201017</v>
      </c>
      <c r="B657" s="7">
        <f t="shared" si="164"/>
        <v>44121</v>
      </c>
      <c r="C657" s="5">
        <f t="shared" si="150"/>
        <v>7</v>
      </c>
      <c r="D657" s="5" t="str">
        <f t="shared" si="151"/>
        <v>Saturday</v>
      </c>
      <c r="E657" s="5">
        <f t="shared" si="152"/>
        <v>17</v>
      </c>
      <c r="F657" s="8">
        <f t="shared" si="153"/>
        <v>291</v>
      </c>
      <c r="G657" s="5" t="str">
        <f t="shared" si="161"/>
        <v>Weekend</v>
      </c>
      <c r="H657" s="5">
        <f t="shared" si="154"/>
        <v>42</v>
      </c>
      <c r="I657" s="5" t="str">
        <f t="shared" si="155"/>
        <v>October</v>
      </c>
      <c r="J657" s="5">
        <f t="shared" si="156"/>
        <v>10</v>
      </c>
      <c r="K657" s="7" t="str">
        <f t="shared" si="157"/>
        <v>N</v>
      </c>
      <c r="L657" s="5">
        <f t="shared" si="162"/>
        <v>4</v>
      </c>
      <c r="M657" s="5">
        <f t="shared" si="158"/>
        <v>2020</v>
      </c>
      <c r="N657" s="5" t="str">
        <f t="shared" si="159"/>
        <v>2020-10</v>
      </c>
      <c r="O657" s="5" t="str">
        <f t="shared" si="163"/>
        <v>2020Q4</v>
      </c>
      <c r="P657" s="5" t="str">
        <f>IF(AND(Calendar[[#This Row],[TransDate]]&lt;=LastDate,Calendar[[#This Row],[TransDate]]&gt;=DATE(YEAR(LastDate)-5,MONTH(LastDate),DAY(LastDate))),Calendar[[#This Row],[CalendarYearMonth]],"")</f>
        <v/>
      </c>
    </row>
    <row r="658" spans="1:16" ht="15" x14ac:dyDescent="0.25">
      <c r="A658" s="5" t="str">
        <f t="shared" si="160"/>
        <v>20201018</v>
      </c>
      <c r="B658" s="7">
        <f t="shared" si="164"/>
        <v>44122</v>
      </c>
      <c r="C658" s="5">
        <f t="shared" si="150"/>
        <v>1</v>
      </c>
      <c r="D658" s="5" t="str">
        <f t="shared" si="151"/>
        <v>Sunday</v>
      </c>
      <c r="E658" s="5">
        <f t="shared" si="152"/>
        <v>18</v>
      </c>
      <c r="F658" s="8">
        <f t="shared" si="153"/>
        <v>292</v>
      </c>
      <c r="G658" s="5" t="str">
        <f t="shared" si="161"/>
        <v>Weekday</v>
      </c>
      <c r="H658" s="5">
        <f t="shared" si="154"/>
        <v>43</v>
      </c>
      <c r="I658" s="5" t="str">
        <f t="shared" si="155"/>
        <v>October</v>
      </c>
      <c r="J658" s="5">
        <f t="shared" si="156"/>
        <v>10</v>
      </c>
      <c r="K658" s="7" t="str">
        <f t="shared" si="157"/>
        <v>N</v>
      </c>
      <c r="L658" s="5">
        <f t="shared" si="162"/>
        <v>4</v>
      </c>
      <c r="M658" s="5">
        <f t="shared" si="158"/>
        <v>2020</v>
      </c>
      <c r="N658" s="5" t="str">
        <f t="shared" si="159"/>
        <v>2020-10</v>
      </c>
      <c r="O658" s="5" t="str">
        <f t="shared" si="163"/>
        <v>2020Q4</v>
      </c>
      <c r="P658" s="5" t="str">
        <f>IF(AND(Calendar[[#This Row],[TransDate]]&lt;=LastDate,Calendar[[#This Row],[TransDate]]&gt;=DATE(YEAR(LastDate)-5,MONTH(LastDate),DAY(LastDate))),Calendar[[#This Row],[CalendarYearMonth]],"")</f>
        <v/>
      </c>
    </row>
    <row r="659" spans="1:16" ht="15" x14ac:dyDescent="0.25">
      <c r="A659" s="5" t="str">
        <f t="shared" si="160"/>
        <v>20201019</v>
      </c>
      <c r="B659" s="7">
        <f t="shared" si="164"/>
        <v>44123</v>
      </c>
      <c r="C659" s="5">
        <f t="shared" si="150"/>
        <v>2</v>
      </c>
      <c r="D659" s="5" t="str">
        <f t="shared" si="151"/>
        <v>Monday</v>
      </c>
      <c r="E659" s="5">
        <f t="shared" si="152"/>
        <v>19</v>
      </c>
      <c r="F659" s="8">
        <f t="shared" si="153"/>
        <v>293</v>
      </c>
      <c r="G659" s="5" t="str">
        <f t="shared" si="161"/>
        <v>Weekday</v>
      </c>
      <c r="H659" s="5">
        <f t="shared" si="154"/>
        <v>43</v>
      </c>
      <c r="I659" s="5" t="str">
        <f t="shared" si="155"/>
        <v>October</v>
      </c>
      <c r="J659" s="5">
        <f t="shared" si="156"/>
        <v>10</v>
      </c>
      <c r="K659" s="7" t="str">
        <f t="shared" si="157"/>
        <v>N</v>
      </c>
      <c r="L659" s="5">
        <f t="shared" si="162"/>
        <v>4</v>
      </c>
      <c r="M659" s="5">
        <f t="shared" si="158"/>
        <v>2020</v>
      </c>
      <c r="N659" s="5" t="str">
        <f t="shared" si="159"/>
        <v>2020-10</v>
      </c>
      <c r="O659" s="5" t="str">
        <f t="shared" si="163"/>
        <v>2020Q4</v>
      </c>
      <c r="P659" s="5" t="str">
        <f>IF(AND(Calendar[[#This Row],[TransDate]]&lt;=LastDate,Calendar[[#This Row],[TransDate]]&gt;=DATE(YEAR(LastDate)-5,MONTH(LastDate),DAY(LastDate))),Calendar[[#This Row],[CalendarYearMonth]],"")</f>
        <v/>
      </c>
    </row>
    <row r="660" spans="1:16" ht="15" x14ac:dyDescent="0.25">
      <c r="A660" s="5" t="str">
        <f t="shared" si="160"/>
        <v>20201020</v>
      </c>
      <c r="B660" s="7">
        <f t="shared" si="164"/>
        <v>44124</v>
      </c>
      <c r="C660" s="5">
        <f t="shared" si="150"/>
        <v>3</v>
      </c>
      <c r="D660" s="5" t="str">
        <f t="shared" si="151"/>
        <v>Tuesday</v>
      </c>
      <c r="E660" s="5">
        <f t="shared" si="152"/>
        <v>20</v>
      </c>
      <c r="F660" s="8">
        <f t="shared" si="153"/>
        <v>294</v>
      </c>
      <c r="G660" s="5" t="str">
        <f t="shared" si="161"/>
        <v>Weekday</v>
      </c>
      <c r="H660" s="5">
        <f t="shared" si="154"/>
        <v>43</v>
      </c>
      <c r="I660" s="5" t="str">
        <f t="shared" si="155"/>
        <v>October</v>
      </c>
      <c r="J660" s="5">
        <f t="shared" si="156"/>
        <v>10</v>
      </c>
      <c r="K660" s="7" t="str">
        <f t="shared" si="157"/>
        <v>N</v>
      </c>
      <c r="L660" s="5">
        <f t="shared" si="162"/>
        <v>4</v>
      </c>
      <c r="M660" s="5">
        <f t="shared" si="158"/>
        <v>2020</v>
      </c>
      <c r="N660" s="5" t="str">
        <f t="shared" si="159"/>
        <v>2020-10</v>
      </c>
      <c r="O660" s="5" t="str">
        <f t="shared" si="163"/>
        <v>2020Q4</v>
      </c>
      <c r="P660" s="5" t="str">
        <f>IF(AND(Calendar[[#This Row],[TransDate]]&lt;=LastDate,Calendar[[#This Row],[TransDate]]&gt;=DATE(YEAR(LastDate)-5,MONTH(LastDate),DAY(LastDate))),Calendar[[#This Row],[CalendarYearMonth]],"")</f>
        <v/>
      </c>
    </row>
    <row r="661" spans="1:16" ht="15" x14ac:dyDescent="0.25">
      <c r="A661" s="5" t="str">
        <f t="shared" si="160"/>
        <v>20201021</v>
      </c>
      <c r="B661" s="7">
        <f t="shared" si="164"/>
        <v>44125</v>
      </c>
      <c r="C661" s="5">
        <f t="shared" si="150"/>
        <v>4</v>
      </c>
      <c r="D661" s="5" t="str">
        <f t="shared" si="151"/>
        <v>Wednesday</v>
      </c>
      <c r="E661" s="5">
        <f t="shared" si="152"/>
        <v>21</v>
      </c>
      <c r="F661" s="8">
        <f t="shared" si="153"/>
        <v>295</v>
      </c>
      <c r="G661" s="5" t="str">
        <f t="shared" si="161"/>
        <v>Weekday</v>
      </c>
      <c r="H661" s="5">
        <f t="shared" si="154"/>
        <v>43</v>
      </c>
      <c r="I661" s="5" t="str">
        <f t="shared" si="155"/>
        <v>October</v>
      </c>
      <c r="J661" s="5">
        <f t="shared" si="156"/>
        <v>10</v>
      </c>
      <c r="K661" s="7" t="str">
        <f t="shared" si="157"/>
        <v>N</v>
      </c>
      <c r="L661" s="5">
        <f t="shared" si="162"/>
        <v>4</v>
      </c>
      <c r="M661" s="5">
        <f t="shared" si="158"/>
        <v>2020</v>
      </c>
      <c r="N661" s="5" t="str">
        <f t="shared" si="159"/>
        <v>2020-10</v>
      </c>
      <c r="O661" s="5" t="str">
        <f t="shared" si="163"/>
        <v>2020Q4</v>
      </c>
      <c r="P661" s="5" t="str">
        <f>IF(AND(Calendar[[#This Row],[TransDate]]&lt;=LastDate,Calendar[[#This Row],[TransDate]]&gt;=DATE(YEAR(LastDate)-5,MONTH(LastDate),DAY(LastDate))),Calendar[[#This Row],[CalendarYearMonth]],"")</f>
        <v/>
      </c>
    </row>
    <row r="662" spans="1:16" ht="15" x14ac:dyDescent="0.25">
      <c r="A662" s="5" t="str">
        <f t="shared" si="160"/>
        <v>20201022</v>
      </c>
      <c r="B662" s="7">
        <f t="shared" si="164"/>
        <v>44126</v>
      </c>
      <c r="C662" s="5">
        <f t="shared" si="150"/>
        <v>5</v>
      </c>
      <c r="D662" s="5" t="str">
        <f t="shared" si="151"/>
        <v>Thursday</v>
      </c>
      <c r="E662" s="5">
        <f t="shared" si="152"/>
        <v>22</v>
      </c>
      <c r="F662" s="8">
        <f t="shared" si="153"/>
        <v>296</v>
      </c>
      <c r="G662" s="5" t="str">
        <f t="shared" si="161"/>
        <v>Weekday</v>
      </c>
      <c r="H662" s="5">
        <f t="shared" si="154"/>
        <v>43</v>
      </c>
      <c r="I662" s="5" t="str">
        <f t="shared" si="155"/>
        <v>October</v>
      </c>
      <c r="J662" s="5">
        <f t="shared" si="156"/>
        <v>10</v>
      </c>
      <c r="K662" s="7" t="str">
        <f t="shared" si="157"/>
        <v>N</v>
      </c>
      <c r="L662" s="5">
        <f t="shared" si="162"/>
        <v>4</v>
      </c>
      <c r="M662" s="5">
        <f t="shared" si="158"/>
        <v>2020</v>
      </c>
      <c r="N662" s="5" t="str">
        <f t="shared" si="159"/>
        <v>2020-10</v>
      </c>
      <c r="O662" s="5" t="str">
        <f t="shared" si="163"/>
        <v>2020Q4</v>
      </c>
      <c r="P662" s="5" t="str">
        <f>IF(AND(Calendar[[#This Row],[TransDate]]&lt;=LastDate,Calendar[[#This Row],[TransDate]]&gt;=DATE(YEAR(LastDate)-5,MONTH(LastDate),DAY(LastDate))),Calendar[[#This Row],[CalendarYearMonth]],"")</f>
        <v/>
      </c>
    </row>
    <row r="663" spans="1:16" ht="15" x14ac:dyDescent="0.25">
      <c r="A663" s="5" t="str">
        <f t="shared" si="160"/>
        <v>20201023</v>
      </c>
      <c r="B663" s="7">
        <f t="shared" si="164"/>
        <v>44127</v>
      </c>
      <c r="C663" s="5">
        <f t="shared" si="150"/>
        <v>6</v>
      </c>
      <c r="D663" s="5" t="str">
        <f t="shared" si="151"/>
        <v>Friday</v>
      </c>
      <c r="E663" s="5">
        <f t="shared" si="152"/>
        <v>23</v>
      </c>
      <c r="F663" s="8">
        <f t="shared" si="153"/>
        <v>297</v>
      </c>
      <c r="G663" s="5" t="str">
        <f t="shared" si="161"/>
        <v>Weekend</v>
      </c>
      <c r="H663" s="5">
        <f t="shared" si="154"/>
        <v>43</v>
      </c>
      <c r="I663" s="5" t="str">
        <f t="shared" si="155"/>
        <v>October</v>
      </c>
      <c r="J663" s="5">
        <f t="shared" si="156"/>
        <v>10</v>
      </c>
      <c r="K663" s="7" t="str">
        <f t="shared" si="157"/>
        <v>N</v>
      </c>
      <c r="L663" s="5">
        <f t="shared" si="162"/>
        <v>4</v>
      </c>
      <c r="M663" s="5">
        <f t="shared" si="158"/>
        <v>2020</v>
      </c>
      <c r="N663" s="5" t="str">
        <f t="shared" si="159"/>
        <v>2020-10</v>
      </c>
      <c r="O663" s="5" t="str">
        <f t="shared" si="163"/>
        <v>2020Q4</v>
      </c>
      <c r="P663" s="5" t="str">
        <f>IF(AND(Calendar[[#This Row],[TransDate]]&lt;=LastDate,Calendar[[#This Row],[TransDate]]&gt;=DATE(YEAR(LastDate)-5,MONTH(LastDate),DAY(LastDate))),Calendar[[#This Row],[CalendarYearMonth]],"")</f>
        <v/>
      </c>
    </row>
    <row r="664" spans="1:16" ht="15" x14ac:dyDescent="0.25">
      <c r="A664" s="5" t="str">
        <f t="shared" si="160"/>
        <v>20201024</v>
      </c>
      <c r="B664" s="7">
        <f t="shared" si="164"/>
        <v>44128</v>
      </c>
      <c r="C664" s="5">
        <f t="shared" si="150"/>
        <v>7</v>
      </c>
      <c r="D664" s="5" t="str">
        <f t="shared" si="151"/>
        <v>Saturday</v>
      </c>
      <c r="E664" s="5">
        <f t="shared" si="152"/>
        <v>24</v>
      </c>
      <c r="F664" s="8">
        <f t="shared" si="153"/>
        <v>298</v>
      </c>
      <c r="G664" s="5" t="str">
        <f t="shared" si="161"/>
        <v>Weekend</v>
      </c>
      <c r="H664" s="5">
        <f t="shared" si="154"/>
        <v>43</v>
      </c>
      <c r="I664" s="5" t="str">
        <f t="shared" si="155"/>
        <v>October</v>
      </c>
      <c r="J664" s="5">
        <f t="shared" si="156"/>
        <v>10</v>
      </c>
      <c r="K664" s="7" t="str">
        <f t="shared" si="157"/>
        <v>N</v>
      </c>
      <c r="L664" s="5">
        <f t="shared" si="162"/>
        <v>4</v>
      </c>
      <c r="M664" s="5">
        <f t="shared" si="158"/>
        <v>2020</v>
      </c>
      <c r="N664" s="5" t="str">
        <f t="shared" si="159"/>
        <v>2020-10</v>
      </c>
      <c r="O664" s="5" t="str">
        <f t="shared" si="163"/>
        <v>2020Q4</v>
      </c>
      <c r="P664" s="5" t="str">
        <f>IF(AND(Calendar[[#This Row],[TransDate]]&lt;=LastDate,Calendar[[#This Row],[TransDate]]&gt;=DATE(YEAR(LastDate)-5,MONTH(LastDate),DAY(LastDate))),Calendar[[#This Row],[CalendarYearMonth]],"")</f>
        <v/>
      </c>
    </row>
    <row r="665" spans="1:16" ht="15" x14ac:dyDescent="0.25">
      <c r="A665" s="5" t="str">
        <f t="shared" si="160"/>
        <v>20201025</v>
      </c>
      <c r="B665" s="7">
        <f t="shared" si="164"/>
        <v>44129</v>
      </c>
      <c r="C665" s="5">
        <f t="shared" si="150"/>
        <v>1</v>
      </c>
      <c r="D665" s="5" t="str">
        <f t="shared" si="151"/>
        <v>Sunday</v>
      </c>
      <c r="E665" s="5">
        <f t="shared" si="152"/>
        <v>25</v>
      </c>
      <c r="F665" s="8">
        <f t="shared" si="153"/>
        <v>299</v>
      </c>
      <c r="G665" s="5" t="str">
        <f t="shared" si="161"/>
        <v>Weekday</v>
      </c>
      <c r="H665" s="5">
        <f t="shared" si="154"/>
        <v>44</v>
      </c>
      <c r="I665" s="5" t="str">
        <f t="shared" si="155"/>
        <v>October</v>
      </c>
      <c r="J665" s="5">
        <f t="shared" si="156"/>
        <v>10</v>
      </c>
      <c r="K665" s="7" t="str">
        <f t="shared" si="157"/>
        <v>N</v>
      </c>
      <c r="L665" s="5">
        <f t="shared" si="162"/>
        <v>4</v>
      </c>
      <c r="M665" s="5">
        <f t="shared" si="158"/>
        <v>2020</v>
      </c>
      <c r="N665" s="5" t="str">
        <f t="shared" si="159"/>
        <v>2020-10</v>
      </c>
      <c r="O665" s="5" t="str">
        <f t="shared" si="163"/>
        <v>2020Q4</v>
      </c>
      <c r="P665" s="5" t="str">
        <f>IF(AND(Calendar[[#This Row],[TransDate]]&lt;=LastDate,Calendar[[#This Row],[TransDate]]&gt;=DATE(YEAR(LastDate)-5,MONTH(LastDate),DAY(LastDate))),Calendar[[#This Row],[CalendarYearMonth]],"")</f>
        <v/>
      </c>
    </row>
    <row r="666" spans="1:16" ht="15" x14ac:dyDescent="0.25">
      <c r="A666" s="5" t="str">
        <f t="shared" si="160"/>
        <v>20201026</v>
      </c>
      <c r="B666" s="7">
        <f t="shared" si="164"/>
        <v>44130</v>
      </c>
      <c r="C666" s="5">
        <f t="shared" si="150"/>
        <v>2</v>
      </c>
      <c r="D666" s="5" t="str">
        <f t="shared" si="151"/>
        <v>Monday</v>
      </c>
      <c r="E666" s="5">
        <f t="shared" si="152"/>
        <v>26</v>
      </c>
      <c r="F666" s="8">
        <f t="shared" si="153"/>
        <v>300</v>
      </c>
      <c r="G666" s="5" t="str">
        <f t="shared" si="161"/>
        <v>Weekday</v>
      </c>
      <c r="H666" s="5">
        <f t="shared" si="154"/>
        <v>44</v>
      </c>
      <c r="I666" s="5" t="str">
        <f t="shared" si="155"/>
        <v>October</v>
      </c>
      <c r="J666" s="5">
        <f t="shared" si="156"/>
        <v>10</v>
      </c>
      <c r="K666" s="7" t="str">
        <f t="shared" si="157"/>
        <v>N</v>
      </c>
      <c r="L666" s="5">
        <f t="shared" si="162"/>
        <v>4</v>
      </c>
      <c r="M666" s="5">
        <f t="shared" si="158"/>
        <v>2020</v>
      </c>
      <c r="N666" s="5" t="str">
        <f t="shared" si="159"/>
        <v>2020-10</v>
      </c>
      <c r="O666" s="5" t="str">
        <f t="shared" si="163"/>
        <v>2020Q4</v>
      </c>
      <c r="P666" s="5" t="str">
        <f>IF(AND(Calendar[[#This Row],[TransDate]]&lt;=LastDate,Calendar[[#This Row],[TransDate]]&gt;=DATE(YEAR(LastDate)-5,MONTH(LastDate),DAY(LastDate))),Calendar[[#This Row],[CalendarYearMonth]],"")</f>
        <v/>
      </c>
    </row>
    <row r="667" spans="1:16" ht="15" x14ac:dyDescent="0.25">
      <c r="A667" s="5" t="str">
        <f t="shared" si="160"/>
        <v>20201027</v>
      </c>
      <c r="B667" s="7">
        <f t="shared" si="164"/>
        <v>44131</v>
      </c>
      <c r="C667" s="5">
        <f t="shared" si="150"/>
        <v>3</v>
      </c>
      <c r="D667" s="5" t="str">
        <f t="shared" si="151"/>
        <v>Tuesday</v>
      </c>
      <c r="E667" s="5">
        <f t="shared" si="152"/>
        <v>27</v>
      </c>
      <c r="F667" s="8">
        <f t="shared" si="153"/>
        <v>301</v>
      </c>
      <c r="G667" s="5" t="str">
        <f t="shared" si="161"/>
        <v>Weekday</v>
      </c>
      <c r="H667" s="5">
        <f t="shared" si="154"/>
        <v>44</v>
      </c>
      <c r="I667" s="5" t="str">
        <f t="shared" si="155"/>
        <v>October</v>
      </c>
      <c r="J667" s="5">
        <f t="shared" si="156"/>
        <v>10</v>
      </c>
      <c r="K667" s="7" t="str">
        <f t="shared" si="157"/>
        <v>N</v>
      </c>
      <c r="L667" s="5">
        <f t="shared" si="162"/>
        <v>4</v>
      </c>
      <c r="M667" s="5">
        <f t="shared" si="158"/>
        <v>2020</v>
      </c>
      <c r="N667" s="5" t="str">
        <f t="shared" si="159"/>
        <v>2020-10</v>
      </c>
      <c r="O667" s="5" t="str">
        <f t="shared" si="163"/>
        <v>2020Q4</v>
      </c>
      <c r="P667" s="5" t="str">
        <f>IF(AND(Calendar[[#This Row],[TransDate]]&lt;=LastDate,Calendar[[#This Row],[TransDate]]&gt;=DATE(YEAR(LastDate)-5,MONTH(LastDate),DAY(LastDate))),Calendar[[#This Row],[CalendarYearMonth]],"")</f>
        <v/>
      </c>
    </row>
    <row r="668" spans="1:16" ht="15" x14ac:dyDescent="0.25">
      <c r="A668" s="5" t="str">
        <f t="shared" si="160"/>
        <v>20201028</v>
      </c>
      <c r="B668" s="7">
        <f t="shared" si="164"/>
        <v>44132</v>
      </c>
      <c r="C668" s="5">
        <f t="shared" si="150"/>
        <v>4</v>
      </c>
      <c r="D668" s="5" t="str">
        <f t="shared" si="151"/>
        <v>Wednesday</v>
      </c>
      <c r="E668" s="5">
        <f t="shared" si="152"/>
        <v>28</v>
      </c>
      <c r="F668" s="8">
        <f t="shared" si="153"/>
        <v>302</v>
      </c>
      <c r="G668" s="5" t="str">
        <f t="shared" si="161"/>
        <v>Weekday</v>
      </c>
      <c r="H668" s="5">
        <f t="shared" si="154"/>
        <v>44</v>
      </c>
      <c r="I668" s="5" t="str">
        <f t="shared" si="155"/>
        <v>October</v>
      </c>
      <c r="J668" s="5">
        <f t="shared" si="156"/>
        <v>10</v>
      </c>
      <c r="K668" s="7" t="str">
        <f t="shared" si="157"/>
        <v>N</v>
      </c>
      <c r="L668" s="5">
        <f t="shared" si="162"/>
        <v>4</v>
      </c>
      <c r="M668" s="5">
        <f t="shared" si="158"/>
        <v>2020</v>
      </c>
      <c r="N668" s="5" t="str">
        <f t="shared" si="159"/>
        <v>2020-10</v>
      </c>
      <c r="O668" s="5" t="str">
        <f t="shared" si="163"/>
        <v>2020Q4</v>
      </c>
      <c r="P668" s="5" t="str">
        <f>IF(AND(Calendar[[#This Row],[TransDate]]&lt;=LastDate,Calendar[[#This Row],[TransDate]]&gt;=DATE(YEAR(LastDate)-5,MONTH(LastDate),DAY(LastDate))),Calendar[[#This Row],[CalendarYearMonth]],"")</f>
        <v/>
      </c>
    </row>
    <row r="669" spans="1:16" ht="15" x14ac:dyDescent="0.25">
      <c r="A669" s="5" t="str">
        <f t="shared" si="160"/>
        <v>20201029</v>
      </c>
      <c r="B669" s="7">
        <f t="shared" si="164"/>
        <v>44133</v>
      </c>
      <c r="C669" s="5">
        <f t="shared" si="150"/>
        <v>5</v>
      </c>
      <c r="D669" s="5" t="str">
        <f t="shared" si="151"/>
        <v>Thursday</v>
      </c>
      <c r="E669" s="5">
        <f t="shared" si="152"/>
        <v>29</v>
      </c>
      <c r="F669" s="8">
        <f t="shared" si="153"/>
        <v>303</v>
      </c>
      <c r="G669" s="5" t="str">
        <f t="shared" si="161"/>
        <v>Weekday</v>
      </c>
      <c r="H669" s="5">
        <f t="shared" si="154"/>
        <v>44</v>
      </c>
      <c r="I669" s="5" t="str">
        <f t="shared" si="155"/>
        <v>October</v>
      </c>
      <c r="J669" s="5">
        <f t="shared" si="156"/>
        <v>10</v>
      </c>
      <c r="K669" s="7" t="str">
        <f t="shared" si="157"/>
        <v>N</v>
      </c>
      <c r="L669" s="5">
        <f t="shared" si="162"/>
        <v>4</v>
      </c>
      <c r="M669" s="5">
        <f t="shared" si="158"/>
        <v>2020</v>
      </c>
      <c r="N669" s="5" t="str">
        <f t="shared" si="159"/>
        <v>2020-10</v>
      </c>
      <c r="O669" s="5" t="str">
        <f t="shared" si="163"/>
        <v>2020Q4</v>
      </c>
      <c r="P669" s="5" t="str">
        <f>IF(AND(Calendar[[#This Row],[TransDate]]&lt;=LastDate,Calendar[[#This Row],[TransDate]]&gt;=DATE(YEAR(LastDate)-5,MONTH(LastDate),DAY(LastDate))),Calendar[[#This Row],[CalendarYearMonth]],"")</f>
        <v/>
      </c>
    </row>
    <row r="670" spans="1:16" ht="15" x14ac:dyDescent="0.25">
      <c r="A670" s="5" t="str">
        <f t="shared" si="160"/>
        <v>20201030</v>
      </c>
      <c r="B670" s="7">
        <f t="shared" si="164"/>
        <v>44134</v>
      </c>
      <c r="C670" s="5">
        <f t="shared" si="150"/>
        <v>6</v>
      </c>
      <c r="D670" s="5" t="str">
        <f t="shared" si="151"/>
        <v>Friday</v>
      </c>
      <c r="E670" s="5">
        <f t="shared" si="152"/>
        <v>30</v>
      </c>
      <c r="F670" s="8">
        <f t="shared" si="153"/>
        <v>304</v>
      </c>
      <c r="G670" s="5" t="str">
        <f t="shared" si="161"/>
        <v>Weekend</v>
      </c>
      <c r="H670" s="5">
        <f t="shared" si="154"/>
        <v>44</v>
      </c>
      <c r="I670" s="5" t="str">
        <f t="shared" si="155"/>
        <v>October</v>
      </c>
      <c r="J670" s="5">
        <f t="shared" si="156"/>
        <v>10</v>
      </c>
      <c r="K670" s="7" t="str">
        <f t="shared" si="157"/>
        <v>N</v>
      </c>
      <c r="L670" s="5">
        <f t="shared" si="162"/>
        <v>4</v>
      </c>
      <c r="M670" s="5">
        <f t="shared" si="158"/>
        <v>2020</v>
      </c>
      <c r="N670" s="5" t="str">
        <f t="shared" si="159"/>
        <v>2020-10</v>
      </c>
      <c r="O670" s="5" t="str">
        <f t="shared" si="163"/>
        <v>2020Q4</v>
      </c>
      <c r="P670" s="5" t="str">
        <f>IF(AND(Calendar[[#This Row],[TransDate]]&lt;=LastDate,Calendar[[#This Row],[TransDate]]&gt;=DATE(YEAR(LastDate)-5,MONTH(LastDate),DAY(LastDate))),Calendar[[#This Row],[CalendarYearMonth]],"")</f>
        <v/>
      </c>
    </row>
    <row r="671" spans="1:16" ht="15" x14ac:dyDescent="0.25">
      <c r="A671" s="5" t="str">
        <f t="shared" si="160"/>
        <v>20201031</v>
      </c>
      <c r="B671" s="7">
        <f t="shared" si="164"/>
        <v>44135</v>
      </c>
      <c r="C671" s="5">
        <f t="shared" si="150"/>
        <v>7</v>
      </c>
      <c r="D671" s="5" t="str">
        <f t="shared" si="151"/>
        <v>Saturday</v>
      </c>
      <c r="E671" s="5">
        <f t="shared" si="152"/>
        <v>31</v>
      </c>
      <c r="F671" s="8">
        <f t="shared" si="153"/>
        <v>305</v>
      </c>
      <c r="G671" s="5" t="str">
        <f t="shared" si="161"/>
        <v>Weekend</v>
      </c>
      <c r="H671" s="5">
        <f t="shared" si="154"/>
        <v>44</v>
      </c>
      <c r="I671" s="5" t="str">
        <f t="shared" si="155"/>
        <v>October</v>
      </c>
      <c r="J671" s="5">
        <f t="shared" si="156"/>
        <v>10</v>
      </c>
      <c r="K671" s="7" t="str">
        <f t="shared" si="157"/>
        <v>Y</v>
      </c>
      <c r="L671" s="5">
        <f t="shared" si="162"/>
        <v>4</v>
      </c>
      <c r="M671" s="5">
        <f t="shared" si="158"/>
        <v>2020</v>
      </c>
      <c r="N671" s="5" t="str">
        <f t="shared" si="159"/>
        <v>2020-10</v>
      </c>
      <c r="O671" s="5" t="str">
        <f t="shared" si="163"/>
        <v>2020Q4</v>
      </c>
      <c r="P671" s="5" t="str">
        <f>IF(AND(Calendar[[#This Row],[TransDate]]&lt;=LastDate,Calendar[[#This Row],[TransDate]]&gt;=DATE(YEAR(LastDate)-5,MONTH(LastDate),DAY(LastDate))),Calendar[[#This Row],[CalendarYearMonth]],"")</f>
        <v/>
      </c>
    </row>
    <row r="672" spans="1:16" ht="15" x14ac:dyDescent="0.25">
      <c r="A672" s="5" t="str">
        <f t="shared" si="160"/>
        <v>20201101</v>
      </c>
      <c r="B672" s="7">
        <f t="shared" si="164"/>
        <v>44136</v>
      </c>
      <c r="C672" s="5">
        <f t="shared" si="150"/>
        <v>1</v>
      </c>
      <c r="D672" s="5" t="str">
        <f t="shared" si="151"/>
        <v>Sunday</v>
      </c>
      <c r="E672" s="5">
        <f t="shared" si="152"/>
        <v>1</v>
      </c>
      <c r="F672" s="8">
        <f t="shared" si="153"/>
        <v>306</v>
      </c>
      <c r="G672" s="5" t="str">
        <f t="shared" si="161"/>
        <v>Weekday</v>
      </c>
      <c r="H672" s="5">
        <f t="shared" si="154"/>
        <v>45</v>
      </c>
      <c r="I672" s="5" t="str">
        <f t="shared" si="155"/>
        <v>November</v>
      </c>
      <c r="J672" s="5">
        <f t="shared" si="156"/>
        <v>11</v>
      </c>
      <c r="K672" s="7" t="str">
        <f t="shared" si="157"/>
        <v>N</v>
      </c>
      <c r="L672" s="5">
        <f t="shared" si="162"/>
        <v>4</v>
      </c>
      <c r="M672" s="5">
        <f t="shared" si="158"/>
        <v>2020</v>
      </c>
      <c r="N672" s="5" t="str">
        <f t="shared" si="159"/>
        <v>2020-11</v>
      </c>
      <c r="O672" s="5" t="str">
        <f t="shared" si="163"/>
        <v>2020Q4</v>
      </c>
      <c r="P672" s="5" t="str">
        <f>IF(AND(Calendar[[#This Row],[TransDate]]&lt;=LastDate,Calendar[[#This Row],[TransDate]]&gt;=DATE(YEAR(LastDate)-5,MONTH(LastDate),DAY(LastDate))),Calendar[[#This Row],[CalendarYearMonth]],"")</f>
        <v/>
      </c>
    </row>
    <row r="673" spans="1:16" ht="15" x14ac:dyDescent="0.25">
      <c r="A673" s="5" t="str">
        <f t="shared" si="160"/>
        <v>20201102</v>
      </c>
      <c r="B673" s="7">
        <f t="shared" si="164"/>
        <v>44137</v>
      </c>
      <c r="C673" s="5">
        <f t="shared" si="150"/>
        <v>2</v>
      </c>
      <c r="D673" s="5" t="str">
        <f t="shared" si="151"/>
        <v>Monday</v>
      </c>
      <c r="E673" s="5">
        <f t="shared" si="152"/>
        <v>2</v>
      </c>
      <c r="F673" s="8">
        <f t="shared" si="153"/>
        <v>307</v>
      </c>
      <c r="G673" s="5" t="str">
        <f t="shared" si="161"/>
        <v>Weekday</v>
      </c>
      <c r="H673" s="5">
        <f t="shared" si="154"/>
        <v>45</v>
      </c>
      <c r="I673" s="5" t="str">
        <f t="shared" si="155"/>
        <v>November</v>
      </c>
      <c r="J673" s="5">
        <f t="shared" si="156"/>
        <v>11</v>
      </c>
      <c r="K673" s="7" t="str">
        <f t="shared" si="157"/>
        <v>N</v>
      </c>
      <c r="L673" s="5">
        <f t="shared" si="162"/>
        <v>4</v>
      </c>
      <c r="M673" s="5">
        <f t="shared" si="158"/>
        <v>2020</v>
      </c>
      <c r="N673" s="5" t="str">
        <f t="shared" si="159"/>
        <v>2020-11</v>
      </c>
      <c r="O673" s="5" t="str">
        <f t="shared" si="163"/>
        <v>2020Q4</v>
      </c>
      <c r="P673" s="5" t="str">
        <f>IF(AND(Calendar[[#This Row],[TransDate]]&lt;=LastDate,Calendar[[#This Row],[TransDate]]&gt;=DATE(YEAR(LastDate)-5,MONTH(LastDate),DAY(LastDate))),Calendar[[#This Row],[CalendarYearMonth]],"")</f>
        <v/>
      </c>
    </row>
    <row r="674" spans="1:16" ht="15" x14ac:dyDescent="0.25">
      <c r="A674" s="5" t="str">
        <f t="shared" si="160"/>
        <v>20201103</v>
      </c>
      <c r="B674" s="7">
        <f t="shared" si="164"/>
        <v>44138</v>
      </c>
      <c r="C674" s="5">
        <f t="shared" si="150"/>
        <v>3</v>
      </c>
      <c r="D674" s="5" t="str">
        <f t="shared" si="151"/>
        <v>Tuesday</v>
      </c>
      <c r="E674" s="5">
        <f t="shared" si="152"/>
        <v>3</v>
      </c>
      <c r="F674" s="8">
        <f t="shared" si="153"/>
        <v>308</v>
      </c>
      <c r="G674" s="5" t="str">
        <f t="shared" si="161"/>
        <v>Weekday</v>
      </c>
      <c r="H674" s="5">
        <f t="shared" si="154"/>
        <v>45</v>
      </c>
      <c r="I674" s="5" t="str">
        <f t="shared" si="155"/>
        <v>November</v>
      </c>
      <c r="J674" s="5">
        <f t="shared" si="156"/>
        <v>11</v>
      </c>
      <c r="K674" s="7" t="str">
        <f t="shared" si="157"/>
        <v>N</v>
      </c>
      <c r="L674" s="5">
        <f t="shared" si="162"/>
        <v>4</v>
      </c>
      <c r="M674" s="5">
        <f t="shared" si="158"/>
        <v>2020</v>
      </c>
      <c r="N674" s="5" t="str">
        <f t="shared" si="159"/>
        <v>2020-11</v>
      </c>
      <c r="O674" s="5" t="str">
        <f t="shared" si="163"/>
        <v>2020Q4</v>
      </c>
      <c r="P674" s="5" t="str">
        <f>IF(AND(Calendar[[#This Row],[TransDate]]&lt;=LastDate,Calendar[[#This Row],[TransDate]]&gt;=DATE(YEAR(LastDate)-5,MONTH(LastDate),DAY(LastDate))),Calendar[[#This Row],[CalendarYearMonth]],"")</f>
        <v/>
      </c>
    </row>
    <row r="675" spans="1:16" ht="15" x14ac:dyDescent="0.25">
      <c r="A675" s="5" t="str">
        <f t="shared" si="160"/>
        <v>20201104</v>
      </c>
      <c r="B675" s="7">
        <f t="shared" si="164"/>
        <v>44139</v>
      </c>
      <c r="C675" s="5">
        <f t="shared" si="150"/>
        <v>4</v>
      </c>
      <c r="D675" s="5" t="str">
        <f t="shared" si="151"/>
        <v>Wednesday</v>
      </c>
      <c r="E675" s="5">
        <f t="shared" si="152"/>
        <v>4</v>
      </c>
      <c r="F675" s="8">
        <f t="shared" si="153"/>
        <v>309</v>
      </c>
      <c r="G675" s="5" t="str">
        <f t="shared" si="161"/>
        <v>Weekday</v>
      </c>
      <c r="H675" s="5">
        <f t="shared" si="154"/>
        <v>45</v>
      </c>
      <c r="I675" s="5" t="str">
        <f t="shared" si="155"/>
        <v>November</v>
      </c>
      <c r="J675" s="5">
        <f t="shared" si="156"/>
        <v>11</v>
      </c>
      <c r="K675" s="7" t="str">
        <f t="shared" si="157"/>
        <v>N</v>
      </c>
      <c r="L675" s="5">
        <f t="shared" si="162"/>
        <v>4</v>
      </c>
      <c r="M675" s="5">
        <f t="shared" si="158"/>
        <v>2020</v>
      </c>
      <c r="N675" s="5" t="str">
        <f t="shared" si="159"/>
        <v>2020-11</v>
      </c>
      <c r="O675" s="5" t="str">
        <f t="shared" si="163"/>
        <v>2020Q4</v>
      </c>
      <c r="P675" s="5" t="str">
        <f>IF(AND(Calendar[[#This Row],[TransDate]]&lt;=LastDate,Calendar[[#This Row],[TransDate]]&gt;=DATE(YEAR(LastDate)-5,MONTH(LastDate),DAY(LastDate))),Calendar[[#This Row],[CalendarYearMonth]],"")</f>
        <v/>
      </c>
    </row>
    <row r="676" spans="1:16" ht="15" x14ac:dyDescent="0.25">
      <c r="A676" s="5" t="str">
        <f t="shared" si="160"/>
        <v>20201105</v>
      </c>
      <c r="B676" s="7">
        <f t="shared" si="164"/>
        <v>44140</v>
      </c>
      <c r="C676" s="5">
        <f t="shared" si="150"/>
        <v>5</v>
      </c>
      <c r="D676" s="5" t="str">
        <f t="shared" si="151"/>
        <v>Thursday</v>
      </c>
      <c r="E676" s="5">
        <f t="shared" si="152"/>
        <v>5</v>
      </c>
      <c r="F676" s="8">
        <f t="shared" si="153"/>
        <v>310</v>
      </c>
      <c r="G676" s="5" t="str">
        <f t="shared" si="161"/>
        <v>Weekday</v>
      </c>
      <c r="H676" s="5">
        <f t="shared" si="154"/>
        <v>45</v>
      </c>
      <c r="I676" s="5" t="str">
        <f t="shared" si="155"/>
        <v>November</v>
      </c>
      <c r="J676" s="5">
        <f t="shared" si="156"/>
        <v>11</v>
      </c>
      <c r="K676" s="7" t="str">
        <f t="shared" si="157"/>
        <v>N</v>
      </c>
      <c r="L676" s="5">
        <f t="shared" si="162"/>
        <v>4</v>
      </c>
      <c r="M676" s="5">
        <f t="shared" si="158"/>
        <v>2020</v>
      </c>
      <c r="N676" s="5" t="str">
        <f t="shared" si="159"/>
        <v>2020-11</v>
      </c>
      <c r="O676" s="5" t="str">
        <f t="shared" si="163"/>
        <v>2020Q4</v>
      </c>
      <c r="P676" s="5" t="str">
        <f>IF(AND(Calendar[[#This Row],[TransDate]]&lt;=LastDate,Calendar[[#This Row],[TransDate]]&gt;=DATE(YEAR(LastDate)-5,MONTH(LastDate),DAY(LastDate))),Calendar[[#This Row],[CalendarYearMonth]],"")</f>
        <v/>
      </c>
    </row>
    <row r="677" spans="1:16" ht="15" x14ac:dyDescent="0.25">
      <c r="A677" s="5" t="str">
        <f t="shared" si="160"/>
        <v>20201106</v>
      </c>
      <c r="B677" s="7">
        <f t="shared" si="164"/>
        <v>44141</v>
      </c>
      <c r="C677" s="5">
        <f t="shared" si="150"/>
        <v>6</v>
      </c>
      <c r="D677" s="5" t="str">
        <f t="shared" si="151"/>
        <v>Friday</v>
      </c>
      <c r="E677" s="5">
        <f t="shared" si="152"/>
        <v>6</v>
      </c>
      <c r="F677" s="8">
        <f t="shared" si="153"/>
        <v>311</v>
      </c>
      <c r="G677" s="5" t="str">
        <f t="shared" si="161"/>
        <v>Weekend</v>
      </c>
      <c r="H677" s="5">
        <f t="shared" si="154"/>
        <v>45</v>
      </c>
      <c r="I677" s="5" t="str">
        <f t="shared" si="155"/>
        <v>November</v>
      </c>
      <c r="J677" s="5">
        <f t="shared" si="156"/>
        <v>11</v>
      </c>
      <c r="K677" s="7" t="str">
        <f t="shared" si="157"/>
        <v>N</v>
      </c>
      <c r="L677" s="5">
        <f t="shared" si="162"/>
        <v>4</v>
      </c>
      <c r="M677" s="5">
        <f t="shared" si="158"/>
        <v>2020</v>
      </c>
      <c r="N677" s="5" t="str">
        <f t="shared" si="159"/>
        <v>2020-11</v>
      </c>
      <c r="O677" s="5" t="str">
        <f t="shared" si="163"/>
        <v>2020Q4</v>
      </c>
      <c r="P677" s="5" t="str">
        <f>IF(AND(Calendar[[#This Row],[TransDate]]&lt;=LastDate,Calendar[[#This Row],[TransDate]]&gt;=DATE(YEAR(LastDate)-5,MONTH(LastDate),DAY(LastDate))),Calendar[[#This Row],[CalendarYearMonth]],"")</f>
        <v/>
      </c>
    </row>
    <row r="678" spans="1:16" ht="15" x14ac:dyDescent="0.25">
      <c r="A678" s="5" t="str">
        <f t="shared" si="160"/>
        <v>20201107</v>
      </c>
      <c r="B678" s="7">
        <f t="shared" si="164"/>
        <v>44142</v>
      </c>
      <c r="C678" s="5">
        <f t="shared" si="150"/>
        <v>7</v>
      </c>
      <c r="D678" s="5" t="str">
        <f t="shared" si="151"/>
        <v>Saturday</v>
      </c>
      <c r="E678" s="5">
        <f t="shared" si="152"/>
        <v>7</v>
      </c>
      <c r="F678" s="8">
        <f t="shared" si="153"/>
        <v>312</v>
      </c>
      <c r="G678" s="5" t="str">
        <f t="shared" si="161"/>
        <v>Weekend</v>
      </c>
      <c r="H678" s="5">
        <f t="shared" si="154"/>
        <v>45</v>
      </c>
      <c r="I678" s="5" t="str">
        <f t="shared" si="155"/>
        <v>November</v>
      </c>
      <c r="J678" s="5">
        <f t="shared" si="156"/>
        <v>11</v>
      </c>
      <c r="K678" s="7" t="str">
        <f t="shared" si="157"/>
        <v>N</v>
      </c>
      <c r="L678" s="5">
        <f t="shared" si="162"/>
        <v>4</v>
      </c>
      <c r="M678" s="5">
        <f t="shared" si="158"/>
        <v>2020</v>
      </c>
      <c r="N678" s="5" t="str">
        <f t="shared" si="159"/>
        <v>2020-11</v>
      </c>
      <c r="O678" s="5" t="str">
        <f t="shared" si="163"/>
        <v>2020Q4</v>
      </c>
      <c r="P678" s="5" t="str">
        <f>IF(AND(Calendar[[#This Row],[TransDate]]&lt;=LastDate,Calendar[[#This Row],[TransDate]]&gt;=DATE(YEAR(LastDate)-5,MONTH(LastDate),DAY(LastDate))),Calendar[[#This Row],[CalendarYearMonth]],"")</f>
        <v/>
      </c>
    </row>
    <row r="679" spans="1:16" ht="15" x14ac:dyDescent="0.25">
      <c r="A679" s="5" t="str">
        <f t="shared" si="160"/>
        <v>20201108</v>
      </c>
      <c r="B679" s="7">
        <f t="shared" si="164"/>
        <v>44143</v>
      </c>
      <c r="C679" s="5">
        <f t="shared" si="150"/>
        <v>1</v>
      </c>
      <c r="D679" s="5" t="str">
        <f t="shared" si="151"/>
        <v>Sunday</v>
      </c>
      <c r="E679" s="5">
        <f t="shared" si="152"/>
        <v>8</v>
      </c>
      <c r="F679" s="8">
        <f t="shared" si="153"/>
        <v>313</v>
      </c>
      <c r="G679" s="5" t="str">
        <f t="shared" si="161"/>
        <v>Weekday</v>
      </c>
      <c r="H679" s="5">
        <f t="shared" si="154"/>
        <v>46</v>
      </c>
      <c r="I679" s="5" t="str">
        <f t="shared" si="155"/>
        <v>November</v>
      </c>
      <c r="J679" s="5">
        <f t="shared" si="156"/>
        <v>11</v>
      </c>
      <c r="K679" s="7" t="str">
        <f t="shared" si="157"/>
        <v>N</v>
      </c>
      <c r="L679" s="5">
        <f t="shared" si="162"/>
        <v>4</v>
      </c>
      <c r="M679" s="5">
        <f t="shared" si="158"/>
        <v>2020</v>
      </c>
      <c r="N679" s="5" t="str">
        <f t="shared" si="159"/>
        <v>2020-11</v>
      </c>
      <c r="O679" s="5" t="str">
        <f t="shared" si="163"/>
        <v>2020Q4</v>
      </c>
      <c r="P679" s="5" t="str">
        <f>IF(AND(Calendar[[#This Row],[TransDate]]&lt;=LastDate,Calendar[[#This Row],[TransDate]]&gt;=DATE(YEAR(LastDate)-5,MONTH(LastDate),DAY(LastDate))),Calendar[[#This Row],[CalendarYearMonth]],"")</f>
        <v/>
      </c>
    </row>
    <row r="680" spans="1:16" ht="15" x14ac:dyDescent="0.25">
      <c r="A680" s="5" t="str">
        <f t="shared" si="160"/>
        <v>20201109</v>
      </c>
      <c r="B680" s="7">
        <f t="shared" si="164"/>
        <v>44144</v>
      </c>
      <c r="C680" s="5">
        <f t="shared" si="150"/>
        <v>2</v>
      </c>
      <c r="D680" s="5" t="str">
        <f t="shared" si="151"/>
        <v>Monday</v>
      </c>
      <c r="E680" s="5">
        <f t="shared" si="152"/>
        <v>9</v>
      </c>
      <c r="F680" s="8">
        <f t="shared" si="153"/>
        <v>314</v>
      </c>
      <c r="G680" s="5" t="str">
        <f t="shared" si="161"/>
        <v>Weekday</v>
      </c>
      <c r="H680" s="5">
        <f t="shared" si="154"/>
        <v>46</v>
      </c>
      <c r="I680" s="5" t="str">
        <f t="shared" si="155"/>
        <v>November</v>
      </c>
      <c r="J680" s="5">
        <f t="shared" si="156"/>
        <v>11</v>
      </c>
      <c r="K680" s="7" t="str">
        <f t="shared" si="157"/>
        <v>N</v>
      </c>
      <c r="L680" s="5">
        <f t="shared" si="162"/>
        <v>4</v>
      </c>
      <c r="M680" s="5">
        <f t="shared" si="158"/>
        <v>2020</v>
      </c>
      <c r="N680" s="5" t="str">
        <f t="shared" si="159"/>
        <v>2020-11</v>
      </c>
      <c r="O680" s="5" t="str">
        <f t="shared" si="163"/>
        <v>2020Q4</v>
      </c>
      <c r="P680" s="5" t="str">
        <f>IF(AND(Calendar[[#This Row],[TransDate]]&lt;=LastDate,Calendar[[#This Row],[TransDate]]&gt;=DATE(YEAR(LastDate)-5,MONTH(LastDate),DAY(LastDate))),Calendar[[#This Row],[CalendarYearMonth]],"")</f>
        <v/>
      </c>
    </row>
    <row r="681" spans="1:16" ht="15" x14ac:dyDescent="0.25">
      <c r="A681" s="5" t="str">
        <f t="shared" si="160"/>
        <v>20201110</v>
      </c>
      <c r="B681" s="7">
        <f t="shared" si="164"/>
        <v>44145</v>
      </c>
      <c r="C681" s="5">
        <f t="shared" si="150"/>
        <v>3</v>
      </c>
      <c r="D681" s="5" t="str">
        <f t="shared" si="151"/>
        <v>Tuesday</v>
      </c>
      <c r="E681" s="5">
        <f t="shared" si="152"/>
        <v>10</v>
      </c>
      <c r="F681" s="8">
        <f t="shared" si="153"/>
        <v>315</v>
      </c>
      <c r="G681" s="5" t="str">
        <f t="shared" si="161"/>
        <v>Weekday</v>
      </c>
      <c r="H681" s="5">
        <f t="shared" si="154"/>
        <v>46</v>
      </c>
      <c r="I681" s="5" t="str">
        <f t="shared" si="155"/>
        <v>November</v>
      </c>
      <c r="J681" s="5">
        <f t="shared" si="156"/>
        <v>11</v>
      </c>
      <c r="K681" s="7" t="str">
        <f t="shared" si="157"/>
        <v>N</v>
      </c>
      <c r="L681" s="5">
        <f t="shared" si="162"/>
        <v>4</v>
      </c>
      <c r="M681" s="5">
        <f t="shared" si="158"/>
        <v>2020</v>
      </c>
      <c r="N681" s="5" t="str">
        <f t="shared" si="159"/>
        <v>2020-11</v>
      </c>
      <c r="O681" s="5" t="str">
        <f t="shared" si="163"/>
        <v>2020Q4</v>
      </c>
      <c r="P681" s="5" t="str">
        <f>IF(AND(Calendar[[#This Row],[TransDate]]&lt;=LastDate,Calendar[[#This Row],[TransDate]]&gt;=DATE(YEAR(LastDate)-5,MONTH(LastDate),DAY(LastDate))),Calendar[[#This Row],[CalendarYearMonth]],"")</f>
        <v/>
      </c>
    </row>
    <row r="682" spans="1:16" ht="15" x14ac:dyDescent="0.25">
      <c r="A682" s="5" t="str">
        <f t="shared" si="160"/>
        <v>20201111</v>
      </c>
      <c r="B682" s="7">
        <f t="shared" si="164"/>
        <v>44146</v>
      </c>
      <c r="C682" s="5">
        <f t="shared" si="150"/>
        <v>4</v>
      </c>
      <c r="D682" s="5" t="str">
        <f t="shared" si="151"/>
        <v>Wednesday</v>
      </c>
      <c r="E682" s="5">
        <f t="shared" si="152"/>
        <v>11</v>
      </c>
      <c r="F682" s="8">
        <f t="shared" si="153"/>
        <v>316</v>
      </c>
      <c r="G682" s="5" t="str">
        <f t="shared" si="161"/>
        <v>Weekday</v>
      </c>
      <c r="H682" s="5">
        <f t="shared" si="154"/>
        <v>46</v>
      </c>
      <c r="I682" s="5" t="str">
        <f t="shared" si="155"/>
        <v>November</v>
      </c>
      <c r="J682" s="5">
        <f t="shared" si="156"/>
        <v>11</v>
      </c>
      <c r="K682" s="7" t="str">
        <f t="shared" si="157"/>
        <v>N</v>
      </c>
      <c r="L682" s="5">
        <f t="shared" si="162"/>
        <v>4</v>
      </c>
      <c r="M682" s="5">
        <f t="shared" si="158"/>
        <v>2020</v>
      </c>
      <c r="N682" s="5" t="str">
        <f t="shared" si="159"/>
        <v>2020-11</v>
      </c>
      <c r="O682" s="5" t="str">
        <f t="shared" si="163"/>
        <v>2020Q4</v>
      </c>
      <c r="P682" s="5" t="str">
        <f>IF(AND(Calendar[[#This Row],[TransDate]]&lt;=LastDate,Calendar[[#This Row],[TransDate]]&gt;=DATE(YEAR(LastDate)-5,MONTH(LastDate),DAY(LastDate))),Calendar[[#This Row],[CalendarYearMonth]],"")</f>
        <v/>
      </c>
    </row>
    <row r="683" spans="1:16" ht="15" x14ac:dyDescent="0.25">
      <c r="A683" s="5" t="str">
        <f t="shared" si="160"/>
        <v>20201112</v>
      </c>
      <c r="B683" s="7">
        <f t="shared" si="164"/>
        <v>44147</v>
      </c>
      <c r="C683" s="5">
        <f t="shared" si="150"/>
        <v>5</v>
      </c>
      <c r="D683" s="5" t="str">
        <f t="shared" si="151"/>
        <v>Thursday</v>
      </c>
      <c r="E683" s="5">
        <f t="shared" si="152"/>
        <v>12</v>
      </c>
      <c r="F683" s="8">
        <f t="shared" si="153"/>
        <v>317</v>
      </c>
      <c r="G683" s="5" t="str">
        <f t="shared" si="161"/>
        <v>Weekday</v>
      </c>
      <c r="H683" s="5">
        <f t="shared" si="154"/>
        <v>46</v>
      </c>
      <c r="I683" s="5" t="str">
        <f t="shared" si="155"/>
        <v>November</v>
      </c>
      <c r="J683" s="5">
        <f t="shared" si="156"/>
        <v>11</v>
      </c>
      <c r="K683" s="7" t="str">
        <f t="shared" si="157"/>
        <v>N</v>
      </c>
      <c r="L683" s="5">
        <f t="shared" si="162"/>
        <v>4</v>
      </c>
      <c r="M683" s="5">
        <f t="shared" si="158"/>
        <v>2020</v>
      </c>
      <c r="N683" s="5" t="str">
        <f t="shared" si="159"/>
        <v>2020-11</v>
      </c>
      <c r="O683" s="5" t="str">
        <f t="shared" si="163"/>
        <v>2020Q4</v>
      </c>
      <c r="P683" s="5" t="str">
        <f>IF(AND(Calendar[[#This Row],[TransDate]]&lt;=LastDate,Calendar[[#This Row],[TransDate]]&gt;=DATE(YEAR(LastDate)-5,MONTH(LastDate),DAY(LastDate))),Calendar[[#This Row],[CalendarYearMonth]],"")</f>
        <v/>
      </c>
    </row>
    <row r="684" spans="1:16" ht="15" x14ac:dyDescent="0.25">
      <c r="A684" s="5" t="str">
        <f t="shared" si="160"/>
        <v>20201113</v>
      </c>
      <c r="B684" s="7">
        <f t="shared" si="164"/>
        <v>44148</v>
      </c>
      <c r="C684" s="5">
        <f t="shared" si="150"/>
        <v>6</v>
      </c>
      <c r="D684" s="5" t="str">
        <f t="shared" si="151"/>
        <v>Friday</v>
      </c>
      <c r="E684" s="5">
        <f t="shared" si="152"/>
        <v>13</v>
      </c>
      <c r="F684" s="8">
        <f t="shared" si="153"/>
        <v>318</v>
      </c>
      <c r="G684" s="5" t="str">
        <f t="shared" si="161"/>
        <v>Weekend</v>
      </c>
      <c r="H684" s="5">
        <f t="shared" si="154"/>
        <v>46</v>
      </c>
      <c r="I684" s="5" t="str">
        <f t="shared" si="155"/>
        <v>November</v>
      </c>
      <c r="J684" s="5">
        <f t="shared" si="156"/>
        <v>11</v>
      </c>
      <c r="K684" s="7" t="str">
        <f t="shared" si="157"/>
        <v>N</v>
      </c>
      <c r="L684" s="5">
        <f t="shared" si="162"/>
        <v>4</v>
      </c>
      <c r="M684" s="5">
        <f t="shared" si="158"/>
        <v>2020</v>
      </c>
      <c r="N684" s="5" t="str">
        <f t="shared" si="159"/>
        <v>2020-11</v>
      </c>
      <c r="O684" s="5" t="str">
        <f t="shared" si="163"/>
        <v>2020Q4</v>
      </c>
      <c r="P684" s="5" t="str">
        <f>IF(AND(Calendar[[#This Row],[TransDate]]&lt;=LastDate,Calendar[[#This Row],[TransDate]]&gt;=DATE(YEAR(LastDate)-5,MONTH(LastDate),DAY(LastDate))),Calendar[[#This Row],[CalendarYearMonth]],"")</f>
        <v/>
      </c>
    </row>
    <row r="685" spans="1:16" ht="15" x14ac:dyDescent="0.25">
      <c r="A685" s="5" t="str">
        <f t="shared" si="160"/>
        <v>20201114</v>
      </c>
      <c r="B685" s="7">
        <f t="shared" si="164"/>
        <v>44149</v>
      </c>
      <c r="C685" s="5">
        <f t="shared" si="150"/>
        <v>7</v>
      </c>
      <c r="D685" s="5" t="str">
        <f t="shared" si="151"/>
        <v>Saturday</v>
      </c>
      <c r="E685" s="5">
        <f t="shared" si="152"/>
        <v>14</v>
      </c>
      <c r="F685" s="8">
        <f t="shared" si="153"/>
        <v>319</v>
      </c>
      <c r="G685" s="5" t="str">
        <f t="shared" si="161"/>
        <v>Weekend</v>
      </c>
      <c r="H685" s="5">
        <f t="shared" si="154"/>
        <v>46</v>
      </c>
      <c r="I685" s="5" t="str">
        <f t="shared" si="155"/>
        <v>November</v>
      </c>
      <c r="J685" s="5">
        <f t="shared" si="156"/>
        <v>11</v>
      </c>
      <c r="K685" s="7" t="str">
        <f t="shared" si="157"/>
        <v>N</v>
      </c>
      <c r="L685" s="5">
        <f t="shared" si="162"/>
        <v>4</v>
      </c>
      <c r="M685" s="5">
        <f t="shared" si="158"/>
        <v>2020</v>
      </c>
      <c r="N685" s="5" t="str">
        <f t="shared" si="159"/>
        <v>2020-11</v>
      </c>
      <c r="O685" s="5" t="str">
        <f t="shared" si="163"/>
        <v>2020Q4</v>
      </c>
      <c r="P685" s="5" t="str">
        <f>IF(AND(Calendar[[#This Row],[TransDate]]&lt;=LastDate,Calendar[[#This Row],[TransDate]]&gt;=DATE(YEAR(LastDate)-5,MONTH(LastDate),DAY(LastDate))),Calendar[[#This Row],[CalendarYearMonth]],"")</f>
        <v/>
      </c>
    </row>
    <row r="686" spans="1:16" ht="15" x14ac:dyDescent="0.25">
      <c r="A686" s="5" t="str">
        <f t="shared" si="160"/>
        <v>20201115</v>
      </c>
      <c r="B686" s="7">
        <f t="shared" si="164"/>
        <v>44150</v>
      </c>
      <c r="C686" s="5">
        <f t="shared" si="150"/>
        <v>1</v>
      </c>
      <c r="D686" s="5" t="str">
        <f t="shared" si="151"/>
        <v>Sunday</v>
      </c>
      <c r="E686" s="5">
        <f t="shared" si="152"/>
        <v>15</v>
      </c>
      <c r="F686" s="8">
        <f t="shared" si="153"/>
        <v>320</v>
      </c>
      <c r="G686" s="5" t="str">
        <f t="shared" si="161"/>
        <v>Weekday</v>
      </c>
      <c r="H686" s="5">
        <f t="shared" si="154"/>
        <v>47</v>
      </c>
      <c r="I686" s="5" t="str">
        <f t="shared" si="155"/>
        <v>November</v>
      </c>
      <c r="J686" s="5">
        <f t="shared" si="156"/>
        <v>11</v>
      </c>
      <c r="K686" s="7" t="str">
        <f t="shared" si="157"/>
        <v>N</v>
      </c>
      <c r="L686" s="5">
        <f t="shared" si="162"/>
        <v>4</v>
      </c>
      <c r="M686" s="5">
        <f t="shared" si="158"/>
        <v>2020</v>
      </c>
      <c r="N686" s="5" t="str">
        <f t="shared" si="159"/>
        <v>2020-11</v>
      </c>
      <c r="O686" s="5" t="str">
        <f t="shared" si="163"/>
        <v>2020Q4</v>
      </c>
      <c r="P686" s="5" t="str">
        <f>IF(AND(Calendar[[#This Row],[TransDate]]&lt;=LastDate,Calendar[[#This Row],[TransDate]]&gt;=DATE(YEAR(LastDate)-5,MONTH(LastDate),DAY(LastDate))),Calendar[[#This Row],[CalendarYearMonth]],"")</f>
        <v/>
      </c>
    </row>
    <row r="687" spans="1:16" ht="15" x14ac:dyDescent="0.25">
      <c r="A687" s="5" t="str">
        <f t="shared" si="160"/>
        <v>20201116</v>
      </c>
      <c r="B687" s="7">
        <f t="shared" si="164"/>
        <v>44151</v>
      </c>
      <c r="C687" s="5">
        <f t="shared" si="150"/>
        <v>2</v>
      </c>
      <c r="D687" s="5" t="str">
        <f t="shared" si="151"/>
        <v>Monday</v>
      </c>
      <c r="E687" s="5">
        <f t="shared" si="152"/>
        <v>16</v>
      </c>
      <c r="F687" s="8">
        <f t="shared" si="153"/>
        <v>321</v>
      </c>
      <c r="G687" s="5" t="str">
        <f t="shared" si="161"/>
        <v>Weekday</v>
      </c>
      <c r="H687" s="5">
        <f t="shared" si="154"/>
        <v>47</v>
      </c>
      <c r="I687" s="5" t="str">
        <f t="shared" si="155"/>
        <v>November</v>
      </c>
      <c r="J687" s="5">
        <f t="shared" si="156"/>
        <v>11</v>
      </c>
      <c r="K687" s="7" t="str">
        <f t="shared" si="157"/>
        <v>N</v>
      </c>
      <c r="L687" s="5">
        <f t="shared" si="162"/>
        <v>4</v>
      </c>
      <c r="M687" s="5">
        <f t="shared" si="158"/>
        <v>2020</v>
      </c>
      <c r="N687" s="5" t="str">
        <f t="shared" si="159"/>
        <v>2020-11</v>
      </c>
      <c r="O687" s="5" t="str">
        <f t="shared" si="163"/>
        <v>2020Q4</v>
      </c>
      <c r="P687" s="5" t="str">
        <f>IF(AND(Calendar[[#This Row],[TransDate]]&lt;=LastDate,Calendar[[#This Row],[TransDate]]&gt;=DATE(YEAR(LastDate)-5,MONTH(LastDate),DAY(LastDate))),Calendar[[#This Row],[CalendarYearMonth]],"")</f>
        <v/>
      </c>
    </row>
    <row r="688" spans="1:16" ht="15" x14ac:dyDescent="0.25">
      <c r="A688" s="5" t="str">
        <f t="shared" si="160"/>
        <v>20201117</v>
      </c>
      <c r="B688" s="7">
        <f t="shared" si="164"/>
        <v>44152</v>
      </c>
      <c r="C688" s="5">
        <f t="shared" si="150"/>
        <v>3</v>
      </c>
      <c r="D688" s="5" t="str">
        <f t="shared" si="151"/>
        <v>Tuesday</v>
      </c>
      <c r="E688" s="5">
        <f t="shared" si="152"/>
        <v>17</v>
      </c>
      <c r="F688" s="8">
        <f t="shared" si="153"/>
        <v>322</v>
      </c>
      <c r="G688" s="5" t="str">
        <f t="shared" si="161"/>
        <v>Weekday</v>
      </c>
      <c r="H688" s="5">
        <f t="shared" si="154"/>
        <v>47</v>
      </c>
      <c r="I688" s="5" t="str">
        <f t="shared" si="155"/>
        <v>November</v>
      </c>
      <c r="J688" s="5">
        <f t="shared" si="156"/>
        <v>11</v>
      </c>
      <c r="K688" s="7" t="str">
        <f t="shared" si="157"/>
        <v>N</v>
      </c>
      <c r="L688" s="5">
        <f t="shared" si="162"/>
        <v>4</v>
      </c>
      <c r="M688" s="5">
        <f t="shared" si="158"/>
        <v>2020</v>
      </c>
      <c r="N688" s="5" t="str">
        <f t="shared" si="159"/>
        <v>2020-11</v>
      </c>
      <c r="O688" s="5" t="str">
        <f t="shared" si="163"/>
        <v>2020Q4</v>
      </c>
      <c r="P688" s="5" t="str">
        <f>IF(AND(Calendar[[#This Row],[TransDate]]&lt;=LastDate,Calendar[[#This Row],[TransDate]]&gt;=DATE(YEAR(LastDate)-5,MONTH(LastDate),DAY(LastDate))),Calendar[[#This Row],[CalendarYearMonth]],"")</f>
        <v/>
      </c>
    </row>
    <row r="689" spans="1:16" ht="15" x14ac:dyDescent="0.25">
      <c r="A689" s="5" t="str">
        <f t="shared" si="160"/>
        <v>20201118</v>
      </c>
      <c r="B689" s="7">
        <f t="shared" si="164"/>
        <v>44153</v>
      </c>
      <c r="C689" s="5">
        <f t="shared" si="150"/>
        <v>4</v>
      </c>
      <c r="D689" s="5" t="str">
        <f t="shared" si="151"/>
        <v>Wednesday</v>
      </c>
      <c r="E689" s="5">
        <f t="shared" si="152"/>
        <v>18</v>
      </c>
      <c r="F689" s="8">
        <f t="shared" si="153"/>
        <v>323</v>
      </c>
      <c r="G689" s="5" t="str">
        <f t="shared" si="161"/>
        <v>Weekday</v>
      </c>
      <c r="H689" s="5">
        <f t="shared" si="154"/>
        <v>47</v>
      </c>
      <c r="I689" s="5" t="str">
        <f t="shared" si="155"/>
        <v>November</v>
      </c>
      <c r="J689" s="5">
        <f t="shared" si="156"/>
        <v>11</v>
      </c>
      <c r="K689" s="7" t="str">
        <f t="shared" si="157"/>
        <v>N</v>
      </c>
      <c r="L689" s="5">
        <f t="shared" si="162"/>
        <v>4</v>
      </c>
      <c r="M689" s="5">
        <f t="shared" si="158"/>
        <v>2020</v>
      </c>
      <c r="N689" s="5" t="str">
        <f t="shared" si="159"/>
        <v>2020-11</v>
      </c>
      <c r="O689" s="5" t="str">
        <f t="shared" si="163"/>
        <v>2020Q4</v>
      </c>
      <c r="P689" s="5" t="str">
        <f>IF(AND(Calendar[[#This Row],[TransDate]]&lt;=LastDate,Calendar[[#This Row],[TransDate]]&gt;=DATE(YEAR(LastDate)-5,MONTH(LastDate),DAY(LastDate))),Calendar[[#This Row],[CalendarYearMonth]],"")</f>
        <v/>
      </c>
    </row>
    <row r="690" spans="1:16" ht="15" x14ac:dyDescent="0.25">
      <c r="A690" s="5" t="str">
        <f t="shared" si="160"/>
        <v>20201119</v>
      </c>
      <c r="B690" s="7">
        <f t="shared" si="164"/>
        <v>44154</v>
      </c>
      <c r="C690" s="5">
        <f t="shared" si="150"/>
        <v>5</v>
      </c>
      <c r="D690" s="5" t="str">
        <f t="shared" si="151"/>
        <v>Thursday</v>
      </c>
      <c r="E690" s="5">
        <f t="shared" si="152"/>
        <v>19</v>
      </c>
      <c r="F690" s="8">
        <f t="shared" si="153"/>
        <v>324</v>
      </c>
      <c r="G690" s="5" t="str">
        <f t="shared" si="161"/>
        <v>Weekday</v>
      </c>
      <c r="H690" s="5">
        <f t="shared" si="154"/>
        <v>47</v>
      </c>
      <c r="I690" s="5" t="str">
        <f t="shared" si="155"/>
        <v>November</v>
      </c>
      <c r="J690" s="5">
        <f t="shared" si="156"/>
        <v>11</v>
      </c>
      <c r="K690" s="7" t="str">
        <f t="shared" si="157"/>
        <v>N</v>
      </c>
      <c r="L690" s="5">
        <f t="shared" si="162"/>
        <v>4</v>
      </c>
      <c r="M690" s="5">
        <f t="shared" si="158"/>
        <v>2020</v>
      </c>
      <c r="N690" s="5" t="str">
        <f t="shared" si="159"/>
        <v>2020-11</v>
      </c>
      <c r="O690" s="5" t="str">
        <f t="shared" si="163"/>
        <v>2020Q4</v>
      </c>
      <c r="P690" s="5" t="str">
        <f>IF(AND(Calendar[[#This Row],[TransDate]]&lt;=LastDate,Calendar[[#This Row],[TransDate]]&gt;=DATE(YEAR(LastDate)-5,MONTH(LastDate),DAY(LastDate))),Calendar[[#This Row],[CalendarYearMonth]],"")</f>
        <v/>
      </c>
    </row>
    <row r="691" spans="1:16" ht="15" x14ac:dyDescent="0.25">
      <c r="A691" s="5" t="str">
        <f t="shared" si="160"/>
        <v>20201120</v>
      </c>
      <c r="B691" s="7">
        <f t="shared" si="164"/>
        <v>44155</v>
      </c>
      <c r="C691" s="5">
        <f t="shared" si="150"/>
        <v>6</v>
      </c>
      <c r="D691" s="5" t="str">
        <f t="shared" si="151"/>
        <v>Friday</v>
      </c>
      <c r="E691" s="5">
        <f t="shared" si="152"/>
        <v>20</v>
      </c>
      <c r="F691" s="8">
        <f t="shared" si="153"/>
        <v>325</v>
      </c>
      <c r="G691" s="5" t="str">
        <f t="shared" si="161"/>
        <v>Weekend</v>
      </c>
      <c r="H691" s="5">
        <f t="shared" si="154"/>
        <v>47</v>
      </c>
      <c r="I691" s="5" t="str">
        <f t="shared" si="155"/>
        <v>November</v>
      </c>
      <c r="J691" s="5">
        <f t="shared" si="156"/>
        <v>11</v>
      </c>
      <c r="K691" s="7" t="str">
        <f t="shared" si="157"/>
        <v>N</v>
      </c>
      <c r="L691" s="5">
        <f t="shared" si="162"/>
        <v>4</v>
      </c>
      <c r="M691" s="5">
        <f t="shared" si="158"/>
        <v>2020</v>
      </c>
      <c r="N691" s="5" t="str">
        <f t="shared" si="159"/>
        <v>2020-11</v>
      </c>
      <c r="O691" s="5" t="str">
        <f t="shared" si="163"/>
        <v>2020Q4</v>
      </c>
      <c r="P691" s="5" t="str">
        <f>IF(AND(Calendar[[#This Row],[TransDate]]&lt;=LastDate,Calendar[[#This Row],[TransDate]]&gt;=DATE(YEAR(LastDate)-5,MONTH(LastDate),DAY(LastDate))),Calendar[[#This Row],[CalendarYearMonth]],"")</f>
        <v/>
      </c>
    </row>
    <row r="692" spans="1:16" ht="15" x14ac:dyDescent="0.25">
      <c r="A692" s="5" t="str">
        <f t="shared" si="160"/>
        <v>20201121</v>
      </c>
      <c r="B692" s="7">
        <f t="shared" si="164"/>
        <v>44156</v>
      </c>
      <c r="C692" s="5">
        <f t="shared" si="150"/>
        <v>7</v>
      </c>
      <c r="D692" s="5" t="str">
        <f t="shared" si="151"/>
        <v>Saturday</v>
      </c>
      <c r="E692" s="5">
        <f t="shared" si="152"/>
        <v>21</v>
      </c>
      <c r="F692" s="8">
        <f t="shared" si="153"/>
        <v>326</v>
      </c>
      <c r="G692" s="5" t="str">
        <f t="shared" si="161"/>
        <v>Weekend</v>
      </c>
      <c r="H692" s="5">
        <f t="shared" si="154"/>
        <v>47</v>
      </c>
      <c r="I692" s="5" t="str">
        <f t="shared" si="155"/>
        <v>November</v>
      </c>
      <c r="J692" s="5">
        <f t="shared" si="156"/>
        <v>11</v>
      </c>
      <c r="K692" s="7" t="str">
        <f t="shared" si="157"/>
        <v>N</v>
      </c>
      <c r="L692" s="5">
        <f t="shared" si="162"/>
        <v>4</v>
      </c>
      <c r="M692" s="5">
        <f t="shared" si="158"/>
        <v>2020</v>
      </c>
      <c r="N692" s="5" t="str">
        <f t="shared" si="159"/>
        <v>2020-11</v>
      </c>
      <c r="O692" s="5" t="str">
        <f t="shared" si="163"/>
        <v>2020Q4</v>
      </c>
      <c r="P692" s="5" t="str">
        <f>IF(AND(Calendar[[#This Row],[TransDate]]&lt;=LastDate,Calendar[[#This Row],[TransDate]]&gt;=DATE(YEAR(LastDate)-5,MONTH(LastDate),DAY(LastDate))),Calendar[[#This Row],[CalendarYearMonth]],"")</f>
        <v/>
      </c>
    </row>
    <row r="693" spans="1:16" ht="15" x14ac:dyDescent="0.25">
      <c r="A693" s="5" t="str">
        <f t="shared" si="160"/>
        <v>20201122</v>
      </c>
      <c r="B693" s="7">
        <f t="shared" si="164"/>
        <v>44157</v>
      </c>
      <c r="C693" s="5">
        <f t="shared" si="150"/>
        <v>1</v>
      </c>
      <c r="D693" s="5" t="str">
        <f t="shared" si="151"/>
        <v>Sunday</v>
      </c>
      <c r="E693" s="5">
        <f t="shared" si="152"/>
        <v>22</v>
      </c>
      <c r="F693" s="8">
        <f t="shared" si="153"/>
        <v>327</v>
      </c>
      <c r="G693" s="5" t="str">
        <f t="shared" si="161"/>
        <v>Weekday</v>
      </c>
      <c r="H693" s="5">
        <f t="shared" si="154"/>
        <v>48</v>
      </c>
      <c r="I693" s="5" t="str">
        <f t="shared" si="155"/>
        <v>November</v>
      </c>
      <c r="J693" s="5">
        <f t="shared" si="156"/>
        <v>11</v>
      </c>
      <c r="K693" s="7" t="str">
        <f t="shared" si="157"/>
        <v>N</v>
      </c>
      <c r="L693" s="5">
        <f t="shared" si="162"/>
        <v>4</v>
      </c>
      <c r="M693" s="5">
        <f t="shared" si="158"/>
        <v>2020</v>
      </c>
      <c r="N693" s="5" t="str">
        <f t="shared" si="159"/>
        <v>2020-11</v>
      </c>
      <c r="O693" s="5" t="str">
        <f t="shared" si="163"/>
        <v>2020Q4</v>
      </c>
      <c r="P693" s="5" t="str">
        <f>IF(AND(Calendar[[#This Row],[TransDate]]&lt;=LastDate,Calendar[[#This Row],[TransDate]]&gt;=DATE(YEAR(LastDate)-5,MONTH(LastDate),DAY(LastDate))),Calendar[[#This Row],[CalendarYearMonth]],"")</f>
        <v/>
      </c>
    </row>
    <row r="694" spans="1:16" ht="15" x14ac:dyDescent="0.25">
      <c r="A694" s="5" t="str">
        <f t="shared" si="160"/>
        <v>20201123</v>
      </c>
      <c r="B694" s="7">
        <f t="shared" si="164"/>
        <v>44158</v>
      </c>
      <c r="C694" s="5">
        <f t="shared" si="150"/>
        <v>2</v>
      </c>
      <c r="D694" s="5" t="str">
        <f t="shared" si="151"/>
        <v>Monday</v>
      </c>
      <c r="E694" s="5">
        <f t="shared" si="152"/>
        <v>23</v>
      </c>
      <c r="F694" s="8">
        <f t="shared" si="153"/>
        <v>328</v>
      </c>
      <c r="G694" s="5" t="str">
        <f t="shared" si="161"/>
        <v>Weekday</v>
      </c>
      <c r="H694" s="5">
        <f t="shared" si="154"/>
        <v>48</v>
      </c>
      <c r="I694" s="5" t="str">
        <f t="shared" si="155"/>
        <v>November</v>
      </c>
      <c r="J694" s="5">
        <f t="shared" si="156"/>
        <v>11</v>
      </c>
      <c r="K694" s="7" t="str">
        <f t="shared" si="157"/>
        <v>N</v>
      </c>
      <c r="L694" s="5">
        <f t="shared" si="162"/>
        <v>4</v>
      </c>
      <c r="M694" s="5">
        <f t="shared" si="158"/>
        <v>2020</v>
      </c>
      <c r="N694" s="5" t="str">
        <f t="shared" si="159"/>
        <v>2020-11</v>
      </c>
      <c r="O694" s="5" t="str">
        <f t="shared" si="163"/>
        <v>2020Q4</v>
      </c>
      <c r="P694" s="5" t="str">
        <f>IF(AND(Calendar[[#This Row],[TransDate]]&lt;=LastDate,Calendar[[#This Row],[TransDate]]&gt;=DATE(YEAR(LastDate)-5,MONTH(LastDate),DAY(LastDate))),Calendar[[#This Row],[CalendarYearMonth]],"")</f>
        <v/>
      </c>
    </row>
    <row r="695" spans="1:16" ht="15" x14ac:dyDescent="0.25">
      <c r="A695" s="5" t="str">
        <f t="shared" si="160"/>
        <v>20201124</v>
      </c>
      <c r="B695" s="7">
        <f t="shared" si="164"/>
        <v>44159</v>
      </c>
      <c r="C695" s="5">
        <f t="shared" si="150"/>
        <v>3</v>
      </c>
      <c r="D695" s="5" t="str">
        <f t="shared" si="151"/>
        <v>Tuesday</v>
      </c>
      <c r="E695" s="5">
        <f t="shared" si="152"/>
        <v>24</v>
      </c>
      <c r="F695" s="8">
        <f t="shared" si="153"/>
        <v>329</v>
      </c>
      <c r="G695" s="5" t="str">
        <f t="shared" si="161"/>
        <v>Weekday</v>
      </c>
      <c r="H695" s="5">
        <f t="shared" si="154"/>
        <v>48</v>
      </c>
      <c r="I695" s="5" t="str">
        <f t="shared" si="155"/>
        <v>November</v>
      </c>
      <c r="J695" s="5">
        <f t="shared" si="156"/>
        <v>11</v>
      </c>
      <c r="K695" s="7" t="str">
        <f t="shared" si="157"/>
        <v>N</v>
      </c>
      <c r="L695" s="5">
        <f t="shared" si="162"/>
        <v>4</v>
      </c>
      <c r="M695" s="5">
        <f t="shared" si="158"/>
        <v>2020</v>
      </c>
      <c r="N695" s="5" t="str">
        <f t="shared" si="159"/>
        <v>2020-11</v>
      </c>
      <c r="O695" s="5" t="str">
        <f t="shared" si="163"/>
        <v>2020Q4</v>
      </c>
      <c r="P695" s="5" t="str">
        <f>IF(AND(Calendar[[#This Row],[TransDate]]&lt;=LastDate,Calendar[[#This Row],[TransDate]]&gt;=DATE(YEAR(LastDate)-5,MONTH(LastDate),DAY(LastDate))),Calendar[[#This Row],[CalendarYearMonth]],"")</f>
        <v/>
      </c>
    </row>
    <row r="696" spans="1:16" ht="15" x14ac:dyDescent="0.25">
      <c r="A696" s="5" t="str">
        <f t="shared" si="160"/>
        <v>20201125</v>
      </c>
      <c r="B696" s="7">
        <f t="shared" si="164"/>
        <v>44160</v>
      </c>
      <c r="C696" s="5">
        <f t="shared" si="150"/>
        <v>4</v>
      </c>
      <c r="D696" s="5" t="str">
        <f t="shared" si="151"/>
        <v>Wednesday</v>
      </c>
      <c r="E696" s="5">
        <f t="shared" si="152"/>
        <v>25</v>
      </c>
      <c r="F696" s="8">
        <f t="shared" si="153"/>
        <v>330</v>
      </c>
      <c r="G696" s="5" t="str">
        <f t="shared" si="161"/>
        <v>Weekday</v>
      </c>
      <c r="H696" s="5">
        <f t="shared" si="154"/>
        <v>48</v>
      </c>
      <c r="I696" s="5" t="str">
        <f t="shared" si="155"/>
        <v>November</v>
      </c>
      <c r="J696" s="5">
        <f t="shared" si="156"/>
        <v>11</v>
      </c>
      <c r="K696" s="7" t="str">
        <f t="shared" si="157"/>
        <v>N</v>
      </c>
      <c r="L696" s="5">
        <f t="shared" si="162"/>
        <v>4</v>
      </c>
      <c r="M696" s="5">
        <f t="shared" si="158"/>
        <v>2020</v>
      </c>
      <c r="N696" s="5" t="str">
        <f t="shared" si="159"/>
        <v>2020-11</v>
      </c>
      <c r="O696" s="5" t="str">
        <f t="shared" si="163"/>
        <v>2020Q4</v>
      </c>
      <c r="P696" s="5" t="str">
        <f>IF(AND(Calendar[[#This Row],[TransDate]]&lt;=LastDate,Calendar[[#This Row],[TransDate]]&gt;=DATE(YEAR(LastDate)-5,MONTH(LastDate),DAY(LastDate))),Calendar[[#This Row],[CalendarYearMonth]],"")</f>
        <v/>
      </c>
    </row>
    <row r="697" spans="1:16" ht="15" x14ac:dyDescent="0.25">
      <c r="A697" s="5" t="str">
        <f t="shared" si="160"/>
        <v>20201126</v>
      </c>
      <c r="B697" s="7">
        <f t="shared" si="164"/>
        <v>44161</v>
      </c>
      <c r="C697" s="5">
        <f t="shared" si="150"/>
        <v>5</v>
      </c>
      <c r="D697" s="5" t="str">
        <f t="shared" si="151"/>
        <v>Thursday</v>
      </c>
      <c r="E697" s="5">
        <f t="shared" si="152"/>
        <v>26</v>
      </c>
      <c r="F697" s="8">
        <f t="shared" si="153"/>
        <v>331</v>
      </c>
      <c r="G697" s="5" t="str">
        <f t="shared" si="161"/>
        <v>Weekday</v>
      </c>
      <c r="H697" s="5">
        <f t="shared" si="154"/>
        <v>48</v>
      </c>
      <c r="I697" s="5" t="str">
        <f t="shared" si="155"/>
        <v>November</v>
      </c>
      <c r="J697" s="5">
        <f t="shared" si="156"/>
        <v>11</v>
      </c>
      <c r="K697" s="7" t="str">
        <f t="shared" si="157"/>
        <v>N</v>
      </c>
      <c r="L697" s="5">
        <f t="shared" si="162"/>
        <v>4</v>
      </c>
      <c r="M697" s="5">
        <f t="shared" si="158"/>
        <v>2020</v>
      </c>
      <c r="N697" s="5" t="str">
        <f t="shared" si="159"/>
        <v>2020-11</v>
      </c>
      <c r="O697" s="5" t="str">
        <f t="shared" si="163"/>
        <v>2020Q4</v>
      </c>
      <c r="P697" s="5" t="str">
        <f>IF(AND(Calendar[[#This Row],[TransDate]]&lt;=LastDate,Calendar[[#This Row],[TransDate]]&gt;=DATE(YEAR(LastDate)-5,MONTH(LastDate),DAY(LastDate))),Calendar[[#This Row],[CalendarYearMonth]],"")</f>
        <v/>
      </c>
    </row>
    <row r="698" spans="1:16" ht="15" x14ac:dyDescent="0.25">
      <c r="A698" s="5" t="str">
        <f t="shared" si="160"/>
        <v>20201127</v>
      </c>
      <c r="B698" s="7">
        <f t="shared" si="164"/>
        <v>44162</v>
      </c>
      <c r="C698" s="5">
        <f t="shared" si="150"/>
        <v>6</v>
      </c>
      <c r="D698" s="5" t="str">
        <f t="shared" si="151"/>
        <v>Friday</v>
      </c>
      <c r="E698" s="5">
        <f t="shared" si="152"/>
        <v>27</v>
      </c>
      <c r="F698" s="8">
        <f t="shared" si="153"/>
        <v>332</v>
      </c>
      <c r="G698" s="5" t="str">
        <f t="shared" si="161"/>
        <v>Weekend</v>
      </c>
      <c r="H698" s="5">
        <f t="shared" si="154"/>
        <v>48</v>
      </c>
      <c r="I698" s="5" t="str">
        <f t="shared" si="155"/>
        <v>November</v>
      </c>
      <c r="J698" s="5">
        <f t="shared" si="156"/>
        <v>11</v>
      </c>
      <c r="K698" s="7" t="str">
        <f t="shared" si="157"/>
        <v>N</v>
      </c>
      <c r="L698" s="5">
        <f t="shared" si="162"/>
        <v>4</v>
      </c>
      <c r="M698" s="5">
        <f t="shared" si="158"/>
        <v>2020</v>
      </c>
      <c r="N698" s="5" t="str">
        <f t="shared" si="159"/>
        <v>2020-11</v>
      </c>
      <c r="O698" s="5" t="str">
        <f t="shared" si="163"/>
        <v>2020Q4</v>
      </c>
      <c r="P698" s="5" t="str">
        <f>IF(AND(Calendar[[#This Row],[TransDate]]&lt;=LastDate,Calendar[[#This Row],[TransDate]]&gt;=DATE(YEAR(LastDate)-5,MONTH(LastDate),DAY(LastDate))),Calendar[[#This Row],[CalendarYearMonth]],"")</f>
        <v/>
      </c>
    </row>
    <row r="699" spans="1:16" ht="15" x14ac:dyDescent="0.25">
      <c r="A699" s="5" t="str">
        <f t="shared" si="160"/>
        <v>20201128</v>
      </c>
      <c r="B699" s="7">
        <f t="shared" si="164"/>
        <v>44163</v>
      </c>
      <c r="C699" s="5">
        <f t="shared" si="150"/>
        <v>7</v>
      </c>
      <c r="D699" s="5" t="str">
        <f t="shared" si="151"/>
        <v>Saturday</v>
      </c>
      <c r="E699" s="5">
        <f t="shared" si="152"/>
        <v>28</v>
      </c>
      <c r="F699" s="8">
        <f t="shared" si="153"/>
        <v>333</v>
      </c>
      <c r="G699" s="5" t="str">
        <f t="shared" si="161"/>
        <v>Weekend</v>
      </c>
      <c r="H699" s="5">
        <f t="shared" si="154"/>
        <v>48</v>
      </c>
      <c r="I699" s="5" t="str">
        <f t="shared" si="155"/>
        <v>November</v>
      </c>
      <c r="J699" s="5">
        <f t="shared" si="156"/>
        <v>11</v>
      </c>
      <c r="K699" s="7" t="str">
        <f t="shared" si="157"/>
        <v>N</v>
      </c>
      <c r="L699" s="5">
        <f t="shared" si="162"/>
        <v>4</v>
      </c>
      <c r="M699" s="5">
        <f t="shared" si="158"/>
        <v>2020</v>
      </c>
      <c r="N699" s="5" t="str">
        <f t="shared" si="159"/>
        <v>2020-11</v>
      </c>
      <c r="O699" s="5" t="str">
        <f t="shared" si="163"/>
        <v>2020Q4</v>
      </c>
      <c r="P699" s="5" t="str">
        <f>IF(AND(Calendar[[#This Row],[TransDate]]&lt;=LastDate,Calendar[[#This Row],[TransDate]]&gt;=DATE(YEAR(LastDate)-5,MONTH(LastDate),DAY(LastDate))),Calendar[[#This Row],[CalendarYearMonth]],"")</f>
        <v/>
      </c>
    </row>
    <row r="700" spans="1:16" ht="15" x14ac:dyDescent="0.25">
      <c r="A700" s="5" t="str">
        <f t="shared" si="160"/>
        <v>20201129</v>
      </c>
      <c r="B700" s="7">
        <f t="shared" si="164"/>
        <v>44164</v>
      </c>
      <c r="C700" s="5">
        <f t="shared" si="150"/>
        <v>1</v>
      </c>
      <c r="D700" s="5" t="str">
        <f t="shared" si="151"/>
        <v>Sunday</v>
      </c>
      <c r="E700" s="5">
        <f t="shared" si="152"/>
        <v>29</v>
      </c>
      <c r="F700" s="8">
        <f t="shared" si="153"/>
        <v>334</v>
      </c>
      <c r="G700" s="5" t="str">
        <f t="shared" si="161"/>
        <v>Weekday</v>
      </c>
      <c r="H700" s="5">
        <f t="shared" si="154"/>
        <v>49</v>
      </c>
      <c r="I700" s="5" t="str">
        <f t="shared" si="155"/>
        <v>November</v>
      </c>
      <c r="J700" s="5">
        <f t="shared" si="156"/>
        <v>11</v>
      </c>
      <c r="K700" s="7" t="str">
        <f t="shared" si="157"/>
        <v>N</v>
      </c>
      <c r="L700" s="5">
        <f t="shared" si="162"/>
        <v>4</v>
      </c>
      <c r="M700" s="5">
        <f t="shared" si="158"/>
        <v>2020</v>
      </c>
      <c r="N700" s="5" t="str">
        <f t="shared" si="159"/>
        <v>2020-11</v>
      </c>
      <c r="O700" s="5" t="str">
        <f t="shared" si="163"/>
        <v>2020Q4</v>
      </c>
      <c r="P700" s="5" t="str">
        <f>IF(AND(Calendar[[#This Row],[TransDate]]&lt;=LastDate,Calendar[[#This Row],[TransDate]]&gt;=DATE(YEAR(LastDate)-5,MONTH(LastDate),DAY(LastDate))),Calendar[[#This Row],[CalendarYearMonth]],"")</f>
        <v/>
      </c>
    </row>
    <row r="701" spans="1:16" ht="15" x14ac:dyDescent="0.25">
      <c r="A701" s="5" t="str">
        <f t="shared" si="160"/>
        <v>20201130</v>
      </c>
      <c r="B701" s="7">
        <f t="shared" si="164"/>
        <v>44165</v>
      </c>
      <c r="C701" s="5">
        <f t="shared" si="150"/>
        <v>2</v>
      </c>
      <c r="D701" s="5" t="str">
        <f t="shared" si="151"/>
        <v>Monday</v>
      </c>
      <c r="E701" s="5">
        <f t="shared" si="152"/>
        <v>30</v>
      </c>
      <c r="F701" s="8">
        <f t="shared" si="153"/>
        <v>335</v>
      </c>
      <c r="G701" s="5" t="str">
        <f t="shared" si="161"/>
        <v>Weekday</v>
      </c>
      <c r="H701" s="5">
        <f t="shared" si="154"/>
        <v>49</v>
      </c>
      <c r="I701" s="5" t="str">
        <f t="shared" si="155"/>
        <v>November</v>
      </c>
      <c r="J701" s="5">
        <f t="shared" si="156"/>
        <v>11</v>
      </c>
      <c r="K701" s="7" t="str">
        <f t="shared" si="157"/>
        <v>Y</v>
      </c>
      <c r="L701" s="5">
        <f t="shared" si="162"/>
        <v>4</v>
      </c>
      <c r="M701" s="5">
        <f t="shared" si="158"/>
        <v>2020</v>
      </c>
      <c r="N701" s="5" t="str">
        <f t="shared" si="159"/>
        <v>2020-11</v>
      </c>
      <c r="O701" s="5" t="str">
        <f t="shared" si="163"/>
        <v>2020Q4</v>
      </c>
      <c r="P701" s="5" t="str">
        <f>IF(AND(Calendar[[#This Row],[TransDate]]&lt;=LastDate,Calendar[[#This Row],[TransDate]]&gt;=DATE(YEAR(LastDate)-5,MONTH(LastDate),DAY(LastDate))),Calendar[[#This Row],[CalendarYearMonth]],"")</f>
        <v/>
      </c>
    </row>
    <row r="702" spans="1:16" ht="15" x14ac:dyDescent="0.25">
      <c r="A702" s="5" t="str">
        <f t="shared" si="160"/>
        <v>20201201</v>
      </c>
      <c r="B702" s="7">
        <f t="shared" si="164"/>
        <v>44166</v>
      </c>
      <c r="C702" s="5">
        <f t="shared" si="150"/>
        <v>3</v>
      </c>
      <c r="D702" s="5" t="str">
        <f t="shared" si="151"/>
        <v>Tuesday</v>
      </c>
      <c r="E702" s="5">
        <f t="shared" si="152"/>
        <v>1</v>
      </c>
      <c r="F702" s="8">
        <f t="shared" si="153"/>
        <v>336</v>
      </c>
      <c r="G702" s="5" t="str">
        <f t="shared" si="161"/>
        <v>Weekday</v>
      </c>
      <c r="H702" s="5">
        <f t="shared" si="154"/>
        <v>49</v>
      </c>
      <c r="I702" s="5" t="str">
        <f t="shared" si="155"/>
        <v>December</v>
      </c>
      <c r="J702" s="5">
        <f t="shared" si="156"/>
        <v>12</v>
      </c>
      <c r="K702" s="7" t="str">
        <f t="shared" si="157"/>
        <v>N</v>
      </c>
      <c r="L702" s="5">
        <f t="shared" si="162"/>
        <v>4</v>
      </c>
      <c r="M702" s="5">
        <f t="shared" si="158"/>
        <v>2020</v>
      </c>
      <c r="N702" s="5" t="str">
        <f t="shared" si="159"/>
        <v>2020-12</v>
      </c>
      <c r="O702" s="5" t="str">
        <f t="shared" si="163"/>
        <v>2020Q4</v>
      </c>
      <c r="P702" s="5" t="str">
        <f>IF(AND(Calendar[[#This Row],[TransDate]]&lt;=LastDate,Calendar[[#This Row],[TransDate]]&gt;=DATE(YEAR(LastDate)-5,MONTH(LastDate),DAY(LastDate))),Calendar[[#This Row],[CalendarYearMonth]],"")</f>
        <v/>
      </c>
    </row>
    <row r="703" spans="1:16" ht="15" x14ac:dyDescent="0.25">
      <c r="A703" s="5" t="str">
        <f t="shared" si="160"/>
        <v>20201202</v>
      </c>
      <c r="B703" s="7">
        <f t="shared" si="164"/>
        <v>44167</v>
      </c>
      <c r="C703" s="5">
        <f t="shared" si="150"/>
        <v>4</v>
      </c>
      <c r="D703" s="5" t="str">
        <f t="shared" si="151"/>
        <v>Wednesday</v>
      </c>
      <c r="E703" s="5">
        <f t="shared" si="152"/>
        <v>2</v>
      </c>
      <c r="F703" s="8">
        <f t="shared" si="153"/>
        <v>337</v>
      </c>
      <c r="G703" s="5" t="str">
        <f t="shared" si="161"/>
        <v>Weekday</v>
      </c>
      <c r="H703" s="5">
        <f t="shared" si="154"/>
        <v>49</v>
      </c>
      <c r="I703" s="5" t="str">
        <f t="shared" si="155"/>
        <v>December</v>
      </c>
      <c r="J703" s="5">
        <f t="shared" si="156"/>
        <v>12</v>
      </c>
      <c r="K703" s="7" t="str">
        <f t="shared" si="157"/>
        <v>N</v>
      </c>
      <c r="L703" s="5">
        <f t="shared" si="162"/>
        <v>4</v>
      </c>
      <c r="M703" s="5">
        <f t="shared" si="158"/>
        <v>2020</v>
      </c>
      <c r="N703" s="5" t="str">
        <f t="shared" si="159"/>
        <v>2020-12</v>
      </c>
      <c r="O703" s="5" t="str">
        <f t="shared" si="163"/>
        <v>2020Q4</v>
      </c>
      <c r="P703" s="5" t="str">
        <f>IF(AND(Calendar[[#This Row],[TransDate]]&lt;=LastDate,Calendar[[#This Row],[TransDate]]&gt;=DATE(YEAR(LastDate)-5,MONTH(LastDate),DAY(LastDate))),Calendar[[#This Row],[CalendarYearMonth]],"")</f>
        <v/>
      </c>
    </row>
    <row r="704" spans="1:16" ht="15" x14ac:dyDescent="0.25">
      <c r="A704" s="5" t="str">
        <f t="shared" si="160"/>
        <v>20201203</v>
      </c>
      <c r="B704" s="7">
        <f t="shared" si="164"/>
        <v>44168</v>
      </c>
      <c r="C704" s="5">
        <f t="shared" si="150"/>
        <v>5</v>
      </c>
      <c r="D704" s="5" t="str">
        <f t="shared" si="151"/>
        <v>Thursday</v>
      </c>
      <c r="E704" s="5">
        <f t="shared" si="152"/>
        <v>3</v>
      </c>
      <c r="F704" s="8">
        <f t="shared" si="153"/>
        <v>338</v>
      </c>
      <c r="G704" s="5" t="str">
        <f t="shared" si="161"/>
        <v>Weekday</v>
      </c>
      <c r="H704" s="5">
        <f t="shared" si="154"/>
        <v>49</v>
      </c>
      <c r="I704" s="5" t="str">
        <f t="shared" si="155"/>
        <v>December</v>
      </c>
      <c r="J704" s="5">
        <f t="shared" si="156"/>
        <v>12</v>
      </c>
      <c r="K704" s="7" t="str">
        <f t="shared" si="157"/>
        <v>N</v>
      </c>
      <c r="L704" s="5">
        <f t="shared" si="162"/>
        <v>4</v>
      </c>
      <c r="M704" s="5">
        <f t="shared" si="158"/>
        <v>2020</v>
      </c>
      <c r="N704" s="5" t="str">
        <f t="shared" si="159"/>
        <v>2020-12</v>
      </c>
      <c r="O704" s="5" t="str">
        <f t="shared" si="163"/>
        <v>2020Q4</v>
      </c>
      <c r="P704" s="5" t="str">
        <f>IF(AND(Calendar[[#This Row],[TransDate]]&lt;=LastDate,Calendar[[#This Row],[TransDate]]&gt;=DATE(YEAR(LastDate)-5,MONTH(LastDate),DAY(LastDate))),Calendar[[#This Row],[CalendarYearMonth]],"")</f>
        <v/>
      </c>
    </row>
    <row r="705" spans="1:16" ht="15" x14ac:dyDescent="0.25">
      <c r="A705" s="5" t="str">
        <f t="shared" si="160"/>
        <v>20201204</v>
      </c>
      <c r="B705" s="7">
        <f t="shared" si="164"/>
        <v>44169</v>
      </c>
      <c r="C705" s="5">
        <f t="shared" si="150"/>
        <v>6</v>
      </c>
      <c r="D705" s="5" t="str">
        <f t="shared" si="151"/>
        <v>Friday</v>
      </c>
      <c r="E705" s="5">
        <f t="shared" si="152"/>
        <v>4</v>
      </c>
      <c r="F705" s="8">
        <f t="shared" si="153"/>
        <v>339</v>
      </c>
      <c r="G705" s="5" t="str">
        <f t="shared" si="161"/>
        <v>Weekend</v>
      </c>
      <c r="H705" s="5">
        <f t="shared" si="154"/>
        <v>49</v>
      </c>
      <c r="I705" s="5" t="str">
        <f t="shared" si="155"/>
        <v>December</v>
      </c>
      <c r="J705" s="5">
        <f t="shared" si="156"/>
        <v>12</v>
      </c>
      <c r="K705" s="7" t="str">
        <f t="shared" si="157"/>
        <v>N</v>
      </c>
      <c r="L705" s="5">
        <f t="shared" si="162"/>
        <v>4</v>
      </c>
      <c r="M705" s="5">
        <f t="shared" si="158"/>
        <v>2020</v>
      </c>
      <c r="N705" s="5" t="str">
        <f t="shared" si="159"/>
        <v>2020-12</v>
      </c>
      <c r="O705" s="5" t="str">
        <f t="shared" si="163"/>
        <v>2020Q4</v>
      </c>
      <c r="P705" s="5" t="str">
        <f>IF(AND(Calendar[[#This Row],[TransDate]]&lt;=LastDate,Calendar[[#This Row],[TransDate]]&gt;=DATE(YEAR(LastDate)-5,MONTH(LastDate),DAY(LastDate))),Calendar[[#This Row],[CalendarYearMonth]],"")</f>
        <v/>
      </c>
    </row>
    <row r="706" spans="1:16" ht="15" x14ac:dyDescent="0.25">
      <c r="A706" s="5" t="str">
        <f t="shared" si="160"/>
        <v>20201205</v>
      </c>
      <c r="B706" s="7">
        <f t="shared" si="164"/>
        <v>44170</v>
      </c>
      <c r="C706" s="5">
        <f t="shared" ref="C706:C732" si="165">WEEKDAY(B706)</f>
        <v>7</v>
      </c>
      <c r="D706" s="5" t="str">
        <f t="shared" ref="D706:D732" si="166">TEXT(B706, "dddd")</f>
        <v>Saturday</v>
      </c>
      <c r="E706" s="5">
        <f t="shared" si="152"/>
        <v>5</v>
      </c>
      <c r="F706" s="8">
        <f t="shared" si="153"/>
        <v>340</v>
      </c>
      <c r="G706" s="5" t="str">
        <f t="shared" si="161"/>
        <v>Weekend</v>
      </c>
      <c r="H706" s="5">
        <f t="shared" ref="H706:H732" si="167">WEEKNUM(B706,1)</f>
        <v>49</v>
      </c>
      <c r="I706" s="5" t="str">
        <f t="shared" si="155"/>
        <v>December</v>
      </c>
      <c r="J706" s="5">
        <f t="shared" si="156"/>
        <v>12</v>
      </c>
      <c r="K706" s="7" t="str">
        <f t="shared" ref="K706:K732" si="168">IF(B706=EOMONTH(B706,0),"Y","N")</f>
        <v>N</v>
      </c>
      <c r="L706" s="5">
        <f t="shared" si="162"/>
        <v>4</v>
      </c>
      <c r="M706" s="5">
        <f t="shared" si="158"/>
        <v>2020</v>
      </c>
      <c r="N706" s="5" t="str">
        <f t="shared" ref="N706:N732" si="169">M706&amp;"-"&amp;IF(J706&lt;10,"0","")&amp;J706</f>
        <v>2020-12</v>
      </c>
      <c r="O706" s="5" t="str">
        <f t="shared" si="163"/>
        <v>2020Q4</v>
      </c>
      <c r="P706" s="5" t="str">
        <f>IF(AND(Calendar[[#This Row],[TransDate]]&lt;=LastDate,Calendar[[#This Row],[TransDate]]&gt;=DATE(YEAR(LastDate)-5,MONTH(LastDate),DAY(LastDate))),Calendar[[#This Row],[CalendarYearMonth]],"")</f>
        <v/>
      </c>
    </row>
    <row r="707" spans="1:16" ht="15" x14ac:dyDescent="0.25">
      <c r="A707" s="5" t="str">
        <f t="shared" ref="A707:A732" si="170">TEXT(B707,"yyyymmdd")</f>
        <v>20201206</v>
      </c>
      <c r="B707" s="7">
        <f t="shared" si="164"/>
        <v>44171</v>
      </c>
      <c r="C707" s="5">
        <f t="shared" si="165"/>
        <v>1</v>
      </c>
      <c r="D707" s="5" t="str">
        <f t="shared" si="166"/>
        <v>Sunday</v>
      </c>
      <c r="E707" s="5">
        <f t="shared" si="152"/>
        <v>6</v>
      </c>
      <c r="F707" s="8">
        <f t="shared" si="153"/>
        <v>341</v>
      </c>
      <c r="G707" s="5" t="str">
        <f t="shared" ref="G707:G732" si="171">IF(C707&lt;6,"Weekday","Weekend")</f>
        <v>Weekday</v>
      </c>
      <c r="H707" s="5">
        <f t="shared" si="167"/>
        <v>50</v>
      </c>
      <c r="I707" s="5" t="str">
        <f t="shared" si="155"/>
        <v>December</v>
      </c>
      <c r="J707" s="5">
        <f t="shared" si="156"/>
        <v>12</v>
      </c>
      <c r="K707" s="7" t="str">
        <f t="shared" si="168"/>
        <v>N</v>
      </c>
      <c r="L707" s="5">
        <f t="shared" ref="L707:L732" si="172">IF(J707&lt;4,1,IF(J707&lt;7,2,IF(J707&lt;10,3,4)))</f>
        <v>4</v>
      </c>
      <c r="M707" s="5">
        <f t="shared" si="158"/>
        <v>2020</v>
      </c>
      <c r="N707" s="5" t="str">
        <f t="shared" si="169"/>
        <v>2020-12</v>
      </c>
      <c r="O707" s="5" t="str">
        <f t="shared" ref="O707:O732" si="173">M707&amp;"Q"&amp;L707</f>
        <v>2020Q4</v>
      </c>
      <c r="P707" s="5" t="str">
        <f>IF(AND(Calendar[[#This Row],[TransDate]]&lt;=LastDate,Calendar[[#This Row],[TransDate]]&gt;=DATE(YEAR(LastDate)-5,MONTH(LastDate),DAY(LastDate))),Calendar[[#This Row],[CalendarYearMonth]],"")</f>
        <v/>
      </c>
    </row>
    <row r="708" spans="1:16" ht="15" x14ac:dyDescent="0.25">
      <c r="A708" s="5" t="str">
        <f t="shared" si="170"/>
        <v>20201207</v>
      </c>
      <c r="B708" s="7">
        <f t="shared" ref="B708:B732" si="174">B707+1</f>
        <v>44172</v>
      </c>
      <c r="C708" s="5">
        <f t="shared" si="165"/>
        <v>2</v>
      </c>
      <c r="D708" s="5" t="str">
        <f t="shared" si="166"/>
        <v>Monday</v>
      </c>
      <c r="E708" s="5">
        <f t="shared" ref="E708:E732" si="175">DAY(B708)</f>
        <v>7</v>
      </c>
      <c r="F708" s="8">
        <f t="shared" ref="F708:F732" si="176">B708-DATEVALUE("1/1/"&amp;YEAR(B708))+1</f>
        <v>342</v>
      </c>
      <c r="G708" s="5" t="str">
        <f t="shared" si="171"/>
        <v>Weekday</v>
      </c>
      <c r="H708" s="5">
        <f t="shared" si="167"/>
        <v>50</v>
      </c>
      <c r="I708" s="5" t="str">
        <f t="shared" ref="I708:I732" si="177">TEXT(B708,"Mmmm")</f>
        <v>December</v>
      </c>
      <c r="J708" s="5">
        <f t="shared" ref="J708:J732" si="178">MONTH(B708)</f>
        <v>12</v>
      </c>
      <c r="K708" s="7" t="str">
        <f t="shared" si="168"/>
        <v>N</v>
      </c>
      <c r="L708" s="5">
        <f t="shared" si="172"/>
        <v>4</v>
      </c>
      <c r="M708" s="5">
        <f t="shared" ref="M708:M732" si="179">YEAR(B708)</f>
        <v>2020</v>
      </c>
      <c r="N708" s="5" t="str">
        <f t="shared" si="169"/>
        <v>2020-12</v>
      </c>
      <c r="O708" s="5" t="str">
        <f t="shared" si="173"/>
        <v>2020Q4</v>
      </c>
      <c r="P708" s="5" t="str">
        <f>IF(AND(Calendar[[#This Row],[TransDate]]&lt;=LastDate,Calendar[[#This Row],[TransDate]]&gt;=DATE(YEAR(LastDate)-5,MONTH(LastDate),DAY(LastDate))),Calendar[[#This Row],[CalendarYearMonth]],"")</f>
        <v/>
      </c>
    </row>
    <row r="709" spans="1:16" ht="15" x14ac:dyDescent="0.25">
      <c r="A709" s="5" t="str">
        <f t="shared" si="170"/>
        <v>20201208</v>
      </c>
      <c r="B709" s="7">
        <f t="shared" si="174"/>
        <v>44173</v>
      </c>
      <c r="C709" s="5">
        <f t="shared" si="165"/>
        <v>3</v>
      </c>
      <c r="D709" s="5" t="str">
        <f t="shared" si="166"/>
        <v>Tuesday</v>
      </c>
      <c r="E709" s="5">
        <f t="shared" si="175"/>
        <v>8</v>
      </c>
      <c r="F709" s="8">
        <f t="shared" si="176"/>
        <v>343</v>
      </c>
      <c r="G709" s="5" t="str">
        <f t="shared" si="171"/>
        <v>Weekday</v>
      </c>
      <c r="H709" s="5">
        <f t="shared" si="167"/>
        <v>50</v>
      </c>
      <c r="I709" s="5" t="str">
        <f t="shared" si="177"/>
        <v>December</v>
      </c>
      <c r="J709" s="5">
        <f t="shared" si="178"/>
        <v>12</v>
      </c>
      <c r="K709" s="7" t="str">
        <f t="shared" si="168"/>
        <v>N</v>
      </c>
      <c r="L709" s="5">
        <f t="shared" si="172"/>
        <v>4</v>
      </c>
      <c r="M709" s="5">
        <f t="shared" si="179"/>
        <v>2020</v>
      </c>
      <c r="N709" s="5" t="str">
        <f t="shared" si="169"/>
        <v>2020-12</v>
      </c>
      <c r="O709" s="5" t="str">
        <f t="shared" si="173"/>
        <v>2020Q4</v>
      </c>
      <c r="P709" s="5" t="str">
        <f>IF(AND(Calendar[[#This Row],[TransDate]]&lt;=LastDate,Calendar[[#This Row],[TransDate]]&gt;=DATE(YEAR(LastDate)-5,MONTH(LastDate),DAY(LastDate))),Calendar[[#This Row],[CalendarYearMonth]],"")</f>
        <v/>
      </c>
    </row>
    <row r="710" spans="1:16" ht="15" x14ac:dyDescent="0.25">
      <c r="A710" s="5" t="str">
        <f t="shared" si="170"/>
        <v>20201209</v>
      </c>
      <c r="B710" s="7">
        <f t="shared" si="174"/>
        <v>44174</v>
      </c>
      <c r="C710" s="5">
        <f t="shared" si="165"/>
        <v>4</v>
      </c>
      <c r="D710" s="5" t="str">
        <f t="shared" si="166"/>
        <v>Wednesday</v>
      </c>
      <c r="E710" s="5">
        <f t="shared" si="175"/>
        <v>9</v>
      </c>
      <c r="F710" s="8">
        <f t="shared" si="176"/>
        <v>344</v>
      </c>
      <c r="G710" s="5" t="str">
        <f t="shared" si="171"/>
        <v>Weekday</v>
      </c>
      <c r="H710" s="5">
        <f t="shared" si="167"/>
        <v>50</v>
      </c>
      <c r="I710" s="5" t="str">
        <f t="shared" si="177"/>
        <v>December</v>
      </c>
      <c r="J710" s="5">
        <f t="shared" si="178"/>
        <v>12</v>
      </c>
      <c r="K710" s="7" t="str">
        <f t="shared" si="168"/>
        <v>N</v>
      </c>
      <c r="L710" s="5">
        <f t="shared" si="172"/>
        <v>4</v>
      </c>
      <c r="M710" s="5">
        <f t="shared" si="179"/>
        <v>2020</v>
      </c>
      <c r="N710" s="5" t="str">
        <f t="shared" si="169"/>
        <v>2020-12</v>
      </c>
      <c r="O710" s="5" t="str">
        <f t="shared" si="173"/>
        <v>2020Q4</v>
      </c>
      <c r="P710" s="5" t="str">
        <f>IF(AND(Calendar[[#This Row],[TransDate]]&lt;=LastDate,Calendar[[#This Row],[TransDate]]&gt;=DATE(YEAR(LastDate)-5,MONTH(LastDate),DAY(LastDate))),Calendar[[#This Row],[CalendarYearMonth]],"")</f>
        <v/>
      </c>
    </row>
    <row r="711" spans="1:16" ht="15" x14ac:dyDescent="0.25">
      <c r="A711" s="5" t="str">
        <f t="shared" si="170"/>
        <v>20201210</v>
      </c>
      <c r="B711" s="7">
        <f t="shared" si="174"/>
        <v>44175</v>
      </c>
      <c r="C711" s="5">
        <f t="shared" si="165"/>
        <v>5</v>
      </c>
      <c r="D711" s="5" t="str">
        <f t="shared" si="166"/>
        <v>Thursday</v>
      </c>
      <c r="E711" s="5">
        <f t="shared" si="175"/>
        <v>10</v>
      </c>
      <c r="F711" s="8">
        <f t="shared" si="176"/>
        <v>345</v>
      </c>
      <c r="G711" s="5" t="str">
        <f t="shared" si="171"/>
        <v>Weekday</v>
      </c>
      <c r="H711" s="5">
        <f t="shared" si="167"/>
        <v>50</v>
      </c>
      <c r="I711" s="5" t="str">
        <f t="shared" si="177"/>
        <v>December</v>
      </c>
      <c r="J711" s="5">
        <f t="shared" si="178"/>
        <v>12</v>
      </c>
      <c r="K711" s="7" t="str">
        <f t="shared" si="168"/>
        <v>N</v>
      </c>
      <c r="L711" s="5">
        <f t="shared" si="172"/>
        <v>4</v>
      </c>
      <c r="M711" s="5">
        <f t="shared" si="179"/>
        <v>2020</v>
      </c>
      <c r="N711" s="5" t="str">
        <f t="shared" si="169"/>
        <v>2020-12</v>
      </c>
      <c r="O711" s="5" t="str">
        <f t="shared" si="173"/>
        <v>2020Q4</v>
      </c>
      <c r="P711" s="5" t="str">
        <f>IF(AND(Calendar[[#This Row],[TransDate]]&lt;=LastDate,Calendar[[#This Row],[TransDate]]&gt;=DATE(YEAR(LastDate)-5,MONTH(LastDate),DAY(LastDate))),Calendar[[#This Row],[CalendarYearMonth]],"")</f>
        <v/>
      </c>
    </row>
    <row r="712" spans="1:16" ht="15" x14ac:dyDescent="0.25">
      <c r="A712" s="5" t="str">
        <f t="shared" si="170"/>
        <v>20201211</v>
      </c>
      <c r="B712" s="7">
        <f t="shared" si="174"/>
        <v>44176</v>
      </c>
      <c r="C712" s="5">
        <f t="shared" si="165"/>
        <v>6</v>
      </c>
      <c r="D712" s="5" t="str">
        <f t="shared" si="166"/>
        <v>Friday</v>
      </c>
      <c r="E712" s="5">
        <f t="shared" si="175"/>
        <v>11</v>
      </c>
      <c r="F712" s="8">
        <f t="shared" si="176"/>
        <v>346</v>
      </c>
      <c r="G712" s="5" t="str">
        <f t="shared" si="171"/>
        <v>Weekend</v>
      </c>
      <c r="H712" s="5">
        <f t="shared" si="167"/>
        <v>50</v>
      </c>
      <c r="I712" s="5" t="str">
        <f t="shared" si="177"/>
        <v>December</v>
      </c>
      <c r="J712" s="5">
        <f t="shared" si="178"/>
        <v>12</v>
      </c>
      <c r="K712" s="7" t="str">
        <f t="shared" si="168"/>
        <v>N</v>
      </c>
      <c r="L712" s="5">
        <f t="shared" si="172"/>
        <v>4</v>
      </c>
      <c r="M712" s="5">
        <f t="shared" si="179"/>
        <v>2020</v>
      </c>
      <c r="N712" s="5" t="str">
        <f t="shared" si="169"/>
        <v>2020-12</v>
      </c>
      <c r="O712" s="5" t="str">
        <f t="shared" si="173"/>
        <v>2020Q4</v>
      </c>
      <c r="P712" s="5" t="str">
        <f>IF(AND(Calendar[[#This Row],[TransDate]]&lt;=LastDate,Calendar[[#This Row],[TransDate]]&gt;=DATE(YEAR(LastDate)-5,MONTH(LastDate),DAY(LastDate))),Calendar[[#This Row],[CalendarYearMonth]],"")</f>
        <v/>
      </c>
    </row>
    <row r="713" spans="1:16" ht="15" x14ac:dyDescent="0.25">
      <c r="A713" s="5" t="str">
        <f t="shared" si="170"/>
        <v>20201212</v>
      </c>
      <c r="B713" s="7">
        <f t="shared" si="174"/>
        <v>44177</v>
      </c>
      <c r="C713" s="5">
        <f t="shared" si="165"/>
        <v>7</v>
      </c>
      <c r="D713" s="5" t="str">
        <f t="shared" si="166"/>
        <v>Saturday</v>
      </c>
      <c r="E713" s="5">
        <f t="shared" si="175"/>
        <v>12</v>
      </c>
      <c r="F713" s="8">
        <f t="shared" si="176"/>
        <v>347</v>
      </c>
      <c r="G713" s="5" t="str">
        <f t="shared" si="171"/>
        <v>Weekend</v>
      </c>
      <c r="H713" s="5">
        <f t="shared" si="167"/>
        <v>50</v>
      </c>
      <c r="I713" s="5" t="str">
        <f t="shared" si="177"/>
        <v>December</v>
      </c>
      <c r="J713" s="5">
        <f t="shared" si="178"/>
        <v>12</v>
      </c>
      <c r="K713" s="7" t="str">
        <f t="shared" si="168"/>
        <v>N</v>
      </c>
      <c r="L713" s="5">
        <f t="shared" si="172"/>
        <v>4</v>
      </c>
      <c r="M713" s="5">
        <f t="shared" si="179"/>
        <v>2020</v>
      </c>
      <c r="N713" s="5" t="str">
        <f t="shared" si="169"/>
        <v>2020-12</v>
      </c>
      <c r="O713" s="5" t="str">
        <f t="shared" si="173"/>
        <v>2020Q4</v>
      </c>
      <c r="P713" s="5" t="str">
        <f>IF(AND(Calendar[[#This Row],[TransDate]]&lt;=LastDate,Calendar[[#This Row],[TransDate]]&gt;=DATE(YEAR(LastDate)-5,MONTH(LastDate),DAY(LastDate))),Calendar[[#This Row],[CalendarYearMonth]],"")</f>
        <v/>
      </c>
    </row>
    <row r="714" spans="1:16" ht="15" x14ac:dyDescent="0.25">
      <c r="A714" s="5" t="str">
        <f t="shared" si="170"/>
        <v>20201213</v>
      </c>
      <c r="B714" s="7">
        <f t="shared" si="174"/>
        <v>44178</v>
      </c>
      <c r="C714" s="5">
        <f t="shared" si="165"/>
        <v>1</v>
      </c>
      <c r="D714" s="5" t="str">
        <f t="shared" si="166"/>
        <v>Sunday</v>
      </c>
      <c r="E714" s="5">
        <f t="shared" si="175"/>
        <v>13</v>
      </c>
      <c r="F714" s="8">
        <f t="shared" si="176"/>
        <v>348</v>
      </c>
      <c r="G714" s="5" t="str">
        <f t="shared" si="171"/>
        <v>Weekday</v>
      </c>
      <c r="H714" s="5">
        <f t="shared" si="167"/>
        <v>51</v>
      </c>
      <c r="I714" s="5" t="str">
        <f t="shared" si="177"/>
        <v>December</v>
      </c>
      <c r="J714" s="5">
        <f t="shared" si="178"/>
        <v>12</v>
      </c>
      <c r="K714" s="7" t="str">
        <f t="shared" si="168"/>
        <v>N</v>
      </c>
      <c r="L714" s="5">
        <f t="shared" si="172"/>
        <v>4</v>
      </c>
      <c r="M714" s="5">
        <f t="shared" si="179"/>
        <v>2020</v>
      </c>
      <c r="N714" s="5" t="str">
        <f t="shared" si="169"/>
        <v>2020-12</v>
      </c>
      <c r="O714" s="5" t="str">
        <f t="shared" si="173"/>
        <v>2020Q4</v>
      </c>
      <c r="P714" s="5" t="str">
        <f>IF(AND(Calendar[[#This Row],[TransDate]]&lt;=LastDate,Calendar[[#This Row],[TransDate]]&gt;=DATE(YEAR(LastDate)-5,MONTH(LastDate),DAY(LastDate))),Calendar[[#This Row],[CalendarYearMonth]],"")</f>
        <v/>
      </c>
    </row>
    <row r="715" spans="1:16" ht="15" x14ac:dyDescent="0.25">
      <c r="A715" s="5" t="str">
        <f t="shared" si="170"/>
        <v>20201214</v>
      </c>
      <c r="B715" s="7">
        <f t="shared" si="174"/>
        <v>44179</v>
      </c>
      <c r="C715" s="5">
        <f t="shared" si="165"/>
        <v>2</v>
      </c>
      <c r="D715" s="5" t="str">
        <f t="shared" si="166"/>
        <v>Monday</v>
      </c>
      <c r="E715" s="5">
        <f t="shared" si="175"/>
        <v>14</v>
      </c>
      <c r="F715" s="8">
        <f t="shared" si="176"/>
        <v>349</v>
      </c>
      <c r="G715" s="5" t="str">
        <f t="shared" si="171"/>
        <v>Weekday</v>
      </c>
      <c r="H715" s="5">
        <f t="shared" si="167"/>
        <v>51</v>
      </c>
      <c r="I715" s="5" t="str">
        <f t="shared" si="177"/>
        <v>December</v>
      </c>
      <c r="J715" s="5">
        <f t="shared" si="178"/>
        <v>12</v>
      </c>
      <c r="K715" s="7" t="str">
        <f t="shared" si="168"/>
        <v>N</v>
      </c>
      <c r="L715" s="5">
        <f t="shared" si="172"/>
        <v>4</v>
      </c>
      <c r="M715" s="5">
        <f t="shared" si="179"/>
        <v>2020</v>
      </c>
      <c r="N715" s="5" t="str">
        <f t="shared" si="169"/>
        <v>2020-12</v>
      </c>
      <c r="O715" s="5" t="str">
        <f t="shared" si="173"/>
        <v>2020Q4</v>
      </c>
      <c r="P715" s="5" t="str">
        <f>IF(AND(Calendar[[#This Row],[TransDate]]&lt;=LastDate,Calendar[[#This Row],[TransDate]]&gt;=DATE(YEAR(LastDate)-5,MONTH(LastDate),DAY(LastDate))),Calendar[[#This Row],[CalendarYearMonth]],"")</f>
        <v/>
      </c>
    </row>
    <row r="716" spans="1:16" ht="15" x14ac:dyDescent="0.25">
      <c r="A716" s="5" t="str">
        <f t="shared" si="170"/>
        <v>20201215</v>
      </c>
      <c r="B716" s="7">
        <f t="shared" si="174"/>
        <v>44180</v>
      </c>
      <c r="C716" s="5">
        <f t="shared" si="165"/>
        <v>3</v>
      </c>
      <c r="D716" s="5" t="str">
        <f t="shared" si="166"/>
        <v>Tuesday</v>
      </c>
      <c r="E716" s="5">
        <f t="shared" si="175"/>
        <v>15</v>
      </c>
      <c r="F716" s="8">
        <f t="shared" si="176"/>
        <v>350</v>
      </c>
      <c r="G716" s="5" t="str">
        <f t="shared" si="171"/>
        <v>Weekday</v>
      </c>
      <c r="H716" s="5">
        <f t="shared" si="167"/>
        <v>51</v>
      </c>
      <c r="I716" s="5" t="str">
        <f t="shared" si="177"/>
        <v>December</v>
      </c>
      <c r="J716" s="5">
        <f t="shared" si="178"/>
        <v>12</v>
      </c>
      <c r="K716" s="7" t="str">
        <f t="shared" si="168"/>
        <v>N</v>
      </c>
      <c r="L716" s="5">
        <f t="shared" si="172"/>
        <v>4</v>
      </c>
      <c r="M716" s="5">
        <f t="shared" si="179"/>
        <v>2020</v>
      </c>
      <c r="N716" s="5" t="str">
        <f t="shared" si="169"/>
        <v>2020-12</v>
      </c>
      <c r="O716" s="5" t="str">
        <f t="shared" si="173"/>
        <v>2020Q4</v>
      </c>
      <c r="P716" s="5" t="str">
        <f>IF(AND(Calendar[[#This Row],[TransDate]]&lt;=LastDate,Calendar[[#This Row],[TransDate]]&gt;=DATE(YEAR(LastDate)-5,MONTH(LastDate),DAY(LastDate))),Calendar[[#This Row],[CalendarYearMonth]],"")</f>
        <v/>
      </c>
    </row>
    <row r="717" spans="1:16" ht="15" x14ac:dyDescent="0.25">
      <c r="A717" s="5" t="str">
        <f t="shared" si="170"/>
        <v>20201216</v>
      </c>
      <c r="B717" s="7">
        <f t="shared" si="174"/>
        <v>44181</v>
      </c>
      <c r="C717" s="5">
        <f t="shared" si="165"/>
        <v>4</v>
      </c>
      <c r="D717" s="5" t="str">
        <f t="shared" si="166"/>
        <v>Wednesday</v>
      </c>
      <c r="E717" s="5">
        <f t="shared" si="175"/>
        <v>16</v>
      </c>
      <c r="F717" s="8">
        <f t="shared" si="176"/>
        <v>351</v>
      </c>
      <c r="G717" s="5" t="str">
        <f t="shared" si="171"/>
        <v>Weekday</v>
      </c>
      <c r="H717" s="5">
        <f t="shared" si="167"/>
        <v>51</v>
      </c>
      <c r="I717" s="5" t="str">
        <f t="shared" si="177"/>
        <v>December</v>
      </c>
      <c r="J717" s="5">
        <f t="shared" si="178"/>
        <v>12</v>
      </c>
      <c r="K717" s="7" t="str">
        <f t="shared" si="168"/>
        <v>N</v>
      </c>
      <c r="L717" s="5">
        <f t="shared" si="172"/>
        <v>4</v>
      </c>
      <c r="M717" s="5">
        <f t="shared" si="179"/>
        <v>2020</v>
      </c>
      <c r="N717" s="5" t="str">
        <f t="shared" si="169"/>
        <v>2020-12</v>
      </c>
      <c r="O717" s="5" t="str">
        <f t="shared" si="173"/>
        <v>2020Q4</v>
      </c>
      <c r="P717" s="5" t="str">
        <f>IF(AND(Calendar[[#This Row],[TransDate]]&lt;=LastDate,Calendar[[#This Row],[TransDate]]&gt;=DATE(YEAR(LastDate)-5,MONTH(LastDate),DAY(LastDate))),Calendar[[#This Row],[CalendarYearMonth]],"")</f>
        <v/>
      </c>
    </row>
    <row r="718" spans="1:16" ht="15" x14ac:dyDescent="0.25">
      <c r="A718" s="5" t="str">
        <f t="shared" si="170"/>
        <v>20201217</v>
      </c>
      <c r="B718" s="7">
        <f t="shared" si="174"/>
        <v>44182</v>
      </c>
      <c r="C718" s="5">
        <f t="shared" si="165"/>
        <v>5</v>
      </c>
      <c r="D718" s="5" t="str">
        <f t="shared" si="166"/>
        <v>Thursday</v>
      </c>
      <c r="E718" s="5">
        <f t="shared" si="175"/>
        <v>17</v>
      </c>
      <c r="F718" s="8">
        <f t="shared" si="176"/>
        <v>352</v>
      </c>
      <c r="G718" s="5" t="str">
        <f t="shared" si="171"/>
        <v>Weekday</v>
      </c>
      <c r="H718" s="5">
        <f t="shared" si="167"/>
        <v>51</v>
      </c>
      <c r="I718" s="5" t="str">
        <f t="shared" si="177"/>
        <v>December</v>
      </c>
      <c r="J718" s="5">
        <f t="shared" si="178"/>
        <v>12</v>
      </c>
      <c r="K718" s="7" t="str">
        <f t="shared" si="168"/>
        <v>N</v>
      </c>
      <c r="L718" s="5">
        <f t="shared" si="172"/>
        <v>4</v>
      </c>
      <c r="M718" s="5">
        <f t="shared" si="179"/>
        <v>2020</v>
      </c>
      <c r="N718" s="5" t="str">
        <f t="shared" si="169"/>
        <v>2020-12</v>
      </c>
      <c r="O718" s="5" t="str">
        <f t="shared" si="173"/>
        <v>2020Q4</v>
      </c>
      <c r="P718" s="5" t="str">
        <f>IF(AND(Calendar[[#This Row],[TransDate]]&lt;=LastDate,Calendar[[#This Row],[TransDate]]&gt;=DATE(YEAR(LastDate)-5,MONTH(LastDate),DAY(LastDate))),Calendar[[#This Row],[CalendarYearMonth]],"")</f>
        <v/>
      </c>
    </row>
    <row r="719" spans="1:16" ht="15" x14ac:dyDescent="0.25">
      <c r="A719" s="5" t="str">
        <f t="shared" si="170"/>
        <v>20201218</v>
      </c>
      <c r="B719" s="7">
        <f t="shared" si="174"/>
        <v>44183</v>
      </c>
      <c r="C719" s="5">
        <f t="shared" si="165"/>
        <v>6</v>
      </c>
      <c r="D719" s="5" t="str">
        <f t="shared" si="166"/>
        <v>Friday</v>
      </c>
      <c r="E719" s="5">
        <f t="shared" si="175"/>
        <v>18</v>
      </c>
      <c r="F719" s="8">
        <f t="shared" si="176"/>
        <v>353</v>
      </c>
      <c r="G719" s="5" t="str">
        <f t="shared" si="171"/>
        <v>Weekend</v>
      </c>
      <c r="H719" s="5">
        <f t="shared" si="167"/>
        <v>51</v>
      </c>
      <c r="I719" s="5" t="str">
        <f t="shared" si="177"/>
        <v>December</v>
      </c>
      <c r="J719" s="5">
        <f t="shared" si="178"/>
        <v>12</v>
      </c>
      <c r="K719" s="7" t="str">
        <f t="shared" si="168"/>
        <v>N</v>
      </c>
      <c r="L719" s="5">
        <f t="shared" si="172"/>
        <v>4</v>
      </c>
      <c r="M719" s="5">
        <f t="shared" si="179"/>
        <v>2020</v>
      </c>
      <c r="N719" s="5" t="str">
        <f t="shared" si="169"/>
        <v>2020-12</v>
      </c>
      <c r="O719" s="5" t="str">
        <f t="shared" si="173"/>
        <v>2020Q4</v>
      </c>
      <c r="P719" s="5" t="str">
        <f>IF(AND(Calendar[[#This Row],[TransDate]]&lt;=LastDate,Calendar[[#This Row],[TransDate]]&gt;=DATE(YEAR(LastDate)-5,MONTH(LastDate),DAY(LastDate))),Calendar[[#This Row],[CalendarYearMonth]],"")</f>
        <v/>
      </c>
    </row>
    <row r="720" spans="1:16" ht="15" x14ac:dyDescent="0.25">
      <c r="A720" s="5" t="str">
        <f t="shared" si="170"/>
        <v>20201219</v>
      </c>
      <c r="B720" s="7">
        <f t="shared" si="174"/>
        <v>44184</v>
      </c>
      <c r="C720" s="5">
        <f t="shared" si="165"/>
        <v>7</v>
      </c>
      <c r="D720" s="5" t="str">
        <f t="shared" si="166"/>
        <v>Saturday</v>
      </c>
      <c r="E720" s="5">
        <f t="shared" si="175"/>
        <v>19</v>
      </c>
      <c r="F720" s="8">
        <f t="shared" si="176"/>
        <v>354</v>
      </c>
      <c r="G720" s="5" t="str">
        <f t="shared" si="171"/>
        <v>Weekend</v>
      </c>
      <c r="H720" s="5">
        <f t="shared" si="167"/>
        <v>51</v>
      </c>
      <c r="I720" s="5" t="str">
        <f t="shared" si="177"/>
        <v>December</v>
      </c>
      <c r="J720" s="5">
        <f t="shared" si="178"/>
        <v>12</v>
      </c>
      <c r="K720" s="7" t="str">
        <f t="shared" si="168"/>
        <v>N</v>
      </c>
      <c r="L720" s="5">
        <f t="shared" si="172"/>
        <v>4</v>
      </c>
      <c r="M720" s="5">
        <f t="shared" si="179"/>
        <v>2020</v>
      </c>
      <c r="N720" s="5" t="str">
        <f t="shared" si="169"/>
        <v>2020-12</v>
      </c>
      <c r="O720" s="5" t="str">
        <f t="shared" si="173"/>
        <v>2020Q4</v>
      </c>
      <c r="P720" s="5" t="str">
        <f>IF(AND(Calendar[[#This Row],[TransDate]]&lt;=LastDate,Calendar[[#This Row],[TransDate]]&gt;=DATE(YEAR(LastDate)-5,MONTH(LastDate),DAY(LastDate))),Calendar[[#This Row],[CalendarYearMonth]],"")</f>
        <v/>
      </c>
    </row>
    <row r="721" spans="1:16" ht="15" x14ac:dyDescent="0.25">
      <c r="A721" s="5" t="str">
        <f t="shared" si="170"/>
        <v>20201220</v>
      </c>
      <c r="B721" s="7">
        <f t="shared" si="174"/>
        <v>44185</v>
      </c>
      <c r="C721" s="5">
        <f t="shared" si="165"/>
        <v>1</v>
      </c>
      <c r="D721" s="5" t="str">
        <f t="shared" si="166"/>
        <v>Sunday</v>
      </c>
      <c r="E721" s="5">
        <f t="shared" si="175"/>
        <v>20</v>
      </c>
      <c r="F721" s="8">
        <f t="shared" si="176"/>
        <v>355</v>
      </c>
      <c r="G721" s="5" t="str">
        <f t="shared" si="171"/>
        <v>Weekday</v>
      </c>
      <c r="H721" s="5">
        <f t="shared" si="167"/>
        <v>52</v>
      </c>
      <c r="I721" s="5" t="str">
        <f t="shared" si="177"/>
        <v>December</v>
      </c>
      <c r="J721" s="5">
        <f t="shared" si="178"/>
        <v>12</v>
      </c>
      <c r="K721" s="7" t="str">
        <f t="shared" si="168"/>
        <v>N</v>
      </c>
      <c r="L721" s="5">
        <f t="shared" si="172"/>
        <v>4</v>
      </c>
      <c r="M721" s="5">
        <f t="shared" si="179"/>
        <v>2020</v>
      </c>
      <c r="N721" s="5" t="str">
        <f t="shared" si="169"/>
        <v>2020-12</v>
      </c>
      <c r="O721" s="5" t="str">
        <f t="shared" si="173"/>
        <v>2020Q4</v>
      </c>
      <c r="P721" s="5" t="str">
        <f>IF(AND(Calendar[[#This Row],[TransDate]]&lt;=LastDate,Calendar[[#This Row],[TransDate]]&gt;=DATE(YEAR(LastDate)-5,MONTH(LastDate),DAY(LastDate))),Calendar[[#This Row],[CalendarYearMonth]],"")</f>
        <v/>
      </c>
    </row>
    <row r="722" spans="1:16" ht="15" x14ac:dyDescent="0.25">
      <c r="A722" s="5" t="str">
        <f t="shared" si="170"/>
        <v>20201221</v>
      </c>
      <c r="B722" s="7">
        <f t="shared" si="174"/>
        <v>44186</v>
      </c>
      <c r="C722" s="5">
        <f t="shared" si="165"/>
        <v>2</v>
      </c>
      <c r="D722" s="5" t="str">
        <f t="shared" si="166"/>
        <v>Monday</v>
      </c>
      <c r="E722" s="5">
        <f t="shared" si="175"/>
        <v>21</v>
      </c>
      <c r="F722" s="8">
        <f t="shared" si="176"/>
        <v>356</v>
      </c>
      <c r="G722" s="5" t="str">
        <f t="shared" si="171"/>
        <v>Weekday</v>
      </c>
      <c r="H722" s="5">
        <f t="shared" si="167"/>
        <v>52</v>
      </c>
      <c r="I722" s="5" t="str">
        <f t="shared" si="177"/>
        <v>December</v>
      </c>
      <c r="J722" s="5">
        <f t="shared" si="178"/>
        <v>12</v>
      </c>
      <c r="K722" s="7" t="str">
        <f t="shared" si="168"/>
        <v>N</v>
      </c>
      <c r="L722" s="5">
        <f t="shared" si="172"/>
        <v>4</v>
      </c>
      <c r="M722" s="5">
        <f t="shared" si="179"/>
        <v>2020</v>
      </c>
      <c r="N722" s="5" t="str">
        <f t="shared" si="169"/>
        <v>2020-12</v>
      </c>
      <c r="O722" s="5" t="str">
        <f t="shared" si="173"/>
        <v>2020Q4</v>
      </c>
      <c r="P722" s="5" t="str">
        <f>IF(AND(Calendar[[#This Row],[TransDate]]&lt;=LastDate,Calendar[[#This Row],[TransDate]]&gt;=DATE(YEAR(LastDate)-5,MONTH(LastDate),DAY(LastDate))),Calendar[[#This Row],[CalendarYearMonth]],"")</f>
        <v/>
      </c>
    </row>
    <row r="723" spans="1:16" ht="15" x14ac:dyDescent="0.25">
      <c r="A723" s="5" t="str">
        <f t="shared" si="170"/>
        <v>20201222</v>
      </c>
      <c r="B723" s="7">
        <f t="shared" si="174"/>
        <v>44187</v>
      </c>
      <c r="C723" s="5">
        <f t="shared" si="165"/>
        <v>3</v>
      </c>
      <c r="D723" s="5" t="str">
        <f t="shared" si="166"/>
        <v>Tuesday</v>
      </c>
      <c r="E723" s="5">
        <f t="shared" si="175"/>
        <v>22</v>
      </c>
      <c r="F723" s="8">
        <f t="shared" si="176"/>
        <v>357</v>
      </c>
      <c r="G723" s="5" t="str">
        <f t="shared" si="171"/>
        <v>Weekday</v>
      </c>
      <c r="H723" s="5">
        <f t="shared" si="167"/>
        <v>52</v>
      </c>
      <c r="I723" s="5" t="str">
        <f t="shared" si="177"/>
        <v>December</v>
      </c>
      <c r="J723" s="5">
        <f t="shared" si="178"/>
        <v>12</v>
      </c>
      <c r="K723" s="7" t="str">
        <f t="shared" si="168"/>
        <v>N</v>
      </c>
      <c r="L723" s="5">
        <f t="shared" si="172"/>
        <v>4</v>
      </c>
      <c r="M723" s="5">
        <f t="shared" si="179"/>
        <v>2020</v>
      </c>
      <c r="N723" s="5" t="str">
        <f t="shared" si="169"/>
        <v>2020-12</v>
      </c>
      <c r="O723" s="5" t="str">
        <f t="shared" si="173"/>
        <v>2020Q4</v>
      </c>
      <c r="P723" s="5" t="str">
        <f>IF(AND(Calendar[[#This Row],[TransDate]]&lt;=LastDate,Calendar[[#This Row],[TransDate]]&gt;=DATE(YEAR(LastDate)-5,MONTH(LastDate),DAY(LastDate))),Calendar[[#This Row],[CalendarYearMonth]],"")</f>
        <v/>
      </c>
    </row>
    <row r="724" spans="1:16" ht="15" x14ac:dyDescent="0.25">
      <c r="A724" s="5" t="str">
        <f t="shared" si="170"/>
        <v>20201223</v>
      </c>
      <c r="B724" s="7">
        <f t="shared" si="174"/>
        <v>44188</v>
      </c>
      <c r="C724" s="5">
        <f t="shared" si="165"/>
        <v>4</v>
      </c>
      <c r="D724" s="5" t="str">
        <f t="shared" si="166"/>
        <v>Wednesday</v>
      </c>
      <c r="E724" s="5">
        <f t="shared" si="175"/>
        <v>23</v>
      </c>
      <c r="F724" s="8">
        <f t="shared" si="176"/>
        <v>358</v>
      </c>
      <c r="G724" s="5" t="str">
        <f t="shared" si="171"/>
        <v>Weekday</v>
      </c>
      <c r="H724" s="5">
        <f t="shared" si="167"/>
        <v>52</v>
      </c>
      <c r="I724" s="5" t="str">
        <f t="shared" si="177"/>
        <v>December</v>
      </c>
      <c r="J724" s="5">
        <f t="shared" si="178"/>
        <v>12</v>
      </c>
      <c r="K724" s="7" t="str">
        <f t="shared" si="168"/>
        <v>N</v>
      </c>
      <c r="L724" s="5">
        <f t="shared" si="172"/>
        <v>4</v>
      </c>
      <c r="M724" s="5">
        <f t="shared" si="179"/>
        <v>2020</v>
      </c>
      <c r="N724" s="5" t="str">
        <f t="shared" si="169"/>
        <v>2020-12</v>
      </c>
      <c r="O724" s="5" t="str">
        <f t="shared" si="173"/>
        <v>2020Q4</v>
      </c>
      <c r="P724" s="5" t="str">
        <f>IF(AND(Calendar[[#This Row],[TransDate]]&lt;=LastDate,Calendar[[#This Row],[TransDate]]&gt;=DATE(YEAR(LastDate)-5,MONTH(LastDate),DAY(LastDate))),Calendar[[#This Row],[CalendarYearMonth]],"")</f>
        <v/>
      </c>
    </row>
    <row r="725" spans="1:16" ht="15" x14ac:dyDescent="0.25">
      <c r="A725" s="5" t="str">
        <f t="shared" si="170"/>
        <v>20201224</v>
      </c>
      <c r="B725" s="7">
        <f t="shared" si="174"/>
        <v>44189</v>
      </c>
      <c r="C725" s="5">
        <f t="shared" si="165"/>
        <v>5</v>
      </c>
      <c r="D725" s="5" t="str">
        <f t="shared" si="166"/>
        <v>Thursday</v>
      </c>
      <c r="E725" s="5">
        <f t="shared" si="175"/>
        <v>24</v>
      </c>
      <c r="F725" s="8">
        <f t="shared" si="176"/>
        <v>359</v>
      </c>
      <c r="G725" s="5" t="str">
        <f t="shared" si="171"/>
        <v>Weekday</v>
      </c>
      <c r="H725" s="5">
        <f t="shared" si="167"/>
        <v>52</v>
      </c>
      <c r="I725" s="5" t="str">
        <f t="shared" si="177"/>
        <v>December</v>
      </c>
      <c r="J725" s="5">
        <f t="shared" si="178"/>
        <v>12</v>
      </c>
      <c r="K725" s="7" t="str">
        <f t="shared" si="168"/>
        <v>N</v>
      </c>
      <c r="L725" s="5">
        <f t="shared" si="172"/>
        <v>4</v>
      </c>
      <c r="M725" s="5">
        <f t="shared" si="179"/>
        <v>2020</v>
      </c>
      <c r="N725" s="5" t="str">
        <f t="shared" si="169"/>
        <v>2020-12</v>
      </c>
      <c r="O725" s="5" t="str">
        <f t="shared" si="173"/>
        <v>2020Q4</v>
      </c>
      <c r="P725" s="5" t="str">
        <f>IF(AND(Calendar[[#This Row],[TransDate]]&lt;=LastDate,Calendar[[#This Row],[TransDate]]&gt;=DATE(YEAR(LastDate)-5,MONTH(LastDate),DAY(LastDate))),Calendar[[#This Row],[CalendarYearMonth]],"")</f>
        <v/>
      </c>
    </row>
    <row r="726" spans="1:16" ht="15" x14ac:dyDescent="0.25">
      <c r="A726" s="5" t="str">
        <f t="shared" si="170"/>
        <v>20201225</v>
      </c>
      <c r="B726" s="7">
        <f t="shared" si="174"/>
        <v>44190</v>
      </c>
      <c r="C726" s="5">
        <f t="shared" si="165"/>
        <v>6</v>
      </c>
      <c r="D726" s="5" t="str">
        <f t="shared" si="166"/>
        <v>Friday</v>
      </c>
      <c r="E726" s="5">
        <f t="shared" si="175"/>
        <v>25</v>
      </c>
      <c r="F726" s="8">
        <f t="shared" si="176"/>
        <v>360</v>
      </c>
      <c r="G726" s="5" t="str">
        <f t="shared" si="171"/>
        <v>Weekend</v>
      </c>
      <c r="H726" s="5">
        <f t="shared" si="167"/>
        <v>52</v>
      </c>
      <c r="I726" s="5" t="str">
        <f t="shared" si="177"/>
        <v>December</v>
      </c>
      <c r="J726" s="5">
        <f t="shared" si="178"/>
        <v>12</v>
      </c>
      <c r="K726" s="7" t="str">
        <f t="shared" si="168"/>
        <v>N</v>
      </c>
      <c r="L726" s="5">
        <f t="shared" si="172"/>
        <v>4</v>
      </c>
      <c r="M726" s="5">
        <f t="shared" si="179"/>
        <v>2020</v>
      </c>
      <c r="N726" s="5" t="str">
        <f t="shared" si="169"/>
        <v>2020-12</v>
      </c>
      <c r="O726" s="5" t="str">
        <f t="shared" si="173"/>
        <v>2020Q4</v>
      </c>
      <c r="P726" s="5" t="str">
        <f>IF(AND(Calendar[[#This Row],[TransDate]]&lt;=LastDate,Calendar[[#This Row],[TransDate]]&gt;=DATE(YEAR(LastDate)-5,MONTH(LastDate),DAY(LastDate))),Calendar[[#This Row],[CalendarYearMonth]],"")</f>
        <v/>
      </c>
    </row>
    <row r="727" spans="1:16" ht="15" x14ac:dyDescent="0.25">
      <c r="A727" s="5" t="str">
        <f t="shared" si="170"/>
        <v>20201226</v>
      </c>
      <c r="B727" s="7">
        <f t="shared" si="174"/>
        <v>44191</v>
      </c>
      <c r="C727" s="5">
        <f t="shared" si="165"/>
        <v>7</v>
      </c>
      <c r="D727" s="5" t="str">
        <f t="shared" si="166"/>
        <v>Saturday</v>
      </c>
      <c r="E727" s="5">
        <f t="shared" si="175"/>
        <v>26</v>
      </c>
      <c r="F727" s="8">
        <f t="shared" si="176"/>
        <v>361</v>
      </c>
      <c r="G727" s="5" t="str">
        <f t="shared" si="171"/>
        <v>Weekend</v>
      </c>
      <c r="H727" s="5">
        <f t="shared" si="167"/>
        <v>52</v>
      </c>
      <c r="I727" s="5" t="str">
        <f t="shared" si="177"/>
        <v>December</v>
      </c>
      <c r="J727" s="5">
        <f t="shared" si="178"/>
        <v>12</v>
      </c>
      <c r="K727" s="7" t="str">
        <f t="shared" si="168"/>
        <v>N</v>
      </c>
      <c r="L727" s="5">
        <f t="shared" si="172"/>
        <v>4</v>
      </c>
      <c r="M727" s="5">
        <f t="shared" si="179"/>
        <v>2020</v>
      </c>
      <c r="N727" s="5" t="str">
        <f t="shared" si="169"/>
        <v>2020-12</v>
      </c>
      <c r="O727" s="5" t="str">
        <f t="shared" si="173"/>
        <v>2020Q4</v>
      </c>
      <c r="P727" s="5" t="str">
        <f>IF(AND(Calendar[[#This Row],[TransDate]]&lt;=LastDate,Calendar[[#This Row],[TransDate]]&gt;=DATE(YEAR(LastDate)-5,MONTH(LastDate),DAY(LastDate))),Calendar[[#This Row],[CalendarYearMonth]],"")</f>
        <v/>
      </c>
    </row>
    <row r="728" spans="1:16" ht="15" x14ac:dyDescent="0.25">
      <c r="A728" s="5" t="str">
        <f t="shared" si="170"/>
        <v>20201227</v>
      </c>
      <c r="B728" s="7">
        <f t="shared" si="174"/>
        <v>44192</v>
      </c>
      <c r="C728" s="5">
        <f t="shared" si="165"/>
        <v>1</v>
      </c>
      <c r="D728" s="5" t="str">
        <f t="shared" si="166"/>
        <v>Sunday</v>
      </c>
      <c r="E728" s="5">
        <f t="shared" si="175"/>
        <v>27</v>
      </c>
      <c r="F728" s="8">
        <f t="shared" si="176"/>
        <v>362</v>
      </c>
      <c r="G728" s="5" t="str">
        <f t="shared" si="171"/>
        <v>Weekday</v>
      </c>
      <c r="H728" s="5">
        <f t="shared" si="167"/>
        <v>53</v>
      </c>
      <c r="I728" s="5" t="str">
        <f t="shared" si="177"/>
        <v>December</v>
      </c>
      <c r="J728" s="5">
        <f t="shared" si="178"/>
        <v>12</v>
      </c>
      <c r="K728" s="7" t="str">
        <f t="shared" si="168"/>
        <v>N</v>
      </c>
      <c r="L728" s="5">
        <f t="shared" si="172"/>
        <v>4</v>
      </c>
      <c r="M728" s="5">
        <f t="shared" si="179"/>
        <v>2020</v>
      </c>
      <c r="N728" s="5" t="str">
        <f t="shared" si="169"/>
        <v>2020-12</v>
      </c>
      <c r="O728" s="5" t="str">
        <f t="shared" si="173"/>
        <v>2020Q4</v>
      </c>
      <c r="P728" s="5" t="str">
        <f>IF(AND(Calendar[[#This Row],[TransDate]]&lt;=LastDate,Calendar[[#This Row],[TransDate]]&gt;=DATE(YEAR(LastDate)-5,MONTH(LastDate),DAY(LastDate))),Calendar[[#This Row],[CalendarYearMonth]],"")</f>
        <v/>
      </c>
    </row>
    <row r="729" spans="1:16" ht="15" x14ac:dyDescent="0.25">
      <c r="A729" s="5" t="str">
        <f t="shared" si="170"/>
        <v>20201228</v>
      </c>
      <c r="B729" s="7">
        <f t="shared" si="174"/>
        <v>44193</v>
      </c>
      <c r="C729" s="5">
        <f t="shared" si="165"/>
        <v>2</v>
      </c>
      <c r="D729" s="5" t="str">
        <f t="shared" si="166"/>
        <v>Monday</v>
      </c>
      <c r="E729" s="5">
        <f t="shared" si="175"/>
        <v>28</v>
      </c>
      <c r="F729" s="8">
        <f t="shared" si="176"/>
        <v>363</v>
      </c>
      <c r="G729" s="5" t="str">
        <f t="shared" si="171"/>
        <v>Weekday</v>
      </c>
      <c r="H729" s="5">
        <f t="shared" si="167"/>
        <v>53</v>
      </c>
      <c r="I729" s="5" t="str">
        <f t="shared" si="177"/>
        <v>December</v>
      </c>
      <c r="J729" s="5">
        <f t="shared" si="178"/>
        <v>12</v>
      </c>
      <c r="K729" s="7" t="str">
        <f t="shared" si="168"/>
        <v>N</v>
      </c>
      <c r="L729" s="5">
        <f t="shared" si="172"/>
        <v>4</v>
      </c>
      <c r="M729" s="5">
        <f t="shared" si="179"/>
        <v>2020</v>
      </c>
      <c r="N729" s="5" t="str">
        <f t="shared" si="169"/>
        <v>2020-12</v>
      </c>
      <c r="O729" s="5" t="str">
        <f t="shared" si="173"/>
        <v>2020Q4</v>
      </c>
      <c r="P729" s="5" t="str">
        <f>IF(AND(Calendar[[#This Row],[TransDate]]&lt;=LastDate,Calendar[[#This Row],[TransDate]]&gt;=DATE(YEAR(LastDate)-5,MONTH(LastDate),DAY(LastDate))),Calendar[[#This Row],[CalendarYearMonth]],"")</f>
        <v/>
      </c>
    </row>
    <row r="730" spans="1:16" ht="15" x14ac:dyDescent="0.25">
      <c r="A730" s="5" t="str">
        <f t="shared" si="170"/>
        <v>20201229</v>
      </c>
      <c r="B730" s="7">
        <f t="shared" si="174"/>
        <v>44194</v>
      </c>
      <c r="C730" s="5">
        <f t="shared" si="165"/>
        <v>3</v>
      </c>
      <c r="D730" s="5" t="str">
        <f t="shared" si="166"/>
        <v>Tuesday</v>
      </c>
      <c r="E730" s="5">
        <f t="shared" si="175"/>
        <v>29</v>
      </c>
      <c r="F730" s="8">
        <f t="shared" si="176"/>
        <v>364</v>
      </c>
      <c r="G730" s="5" t="str">
        <f t="shared" si="171"/>
        <v>Weekday</v>
      </c>
      <c r="H730" s="5">
        <f t="shared" si="167"/>
        <v>53</v>
      </c>
      <c r="I730" s="5" t="str">
        <f t="shared" si="177"/>
        <v>December</v>
      </c>
      <c r="J730" s="5">
        <f t="shared" si="178"/>
        <v>12</v>
      </c>
      <c r="K730" s="7" t="str">
        <f t="shared" si="168"/>
        <v>N</v>
      </c>
      <c r="L730" s="5">
        <f t="shared" si="172"/>
        <v>4</v>
      </c>
      <c r="M730" s="5">
        <f t="shared" si="179"/>
        <v>2020</v>
      </c>
      <c r="N730" s="5" t="str">
        <f t="shared" si="169"/>
        <v>2020-12</v>
      </c>
      <c r="O730" s="5" t="str">
        <f t="shared" si="173"/>
        <v>2020Q4</v>
      </c>
      <c r="P730" s="5" t="str">
        <f>IF(AND(Calendar[[#This Row],[TransDate]]&lt;=LastDate,Calendar[[#This Row],[TransDate]]&gt;=DATE(YEAR(LastDate)-5,MONTH(LastDate),DAY(LastDate))),Calendar[[#This Row],[CalendarYearMonth]],"")</f>
        <v/>
      </c>
    </row>
    <row r="731" spans="1:16" ht="15" x14ac:dyDescent="0.25">
      <c r="A731" s="5" t="str">
        <f t="shared" si="170"/>
        <v>20201230</v>
      </c>
      <c r="B731" s="7">
        <f t="shared" si="174"/>
        <v>44195</v>
      </c>
      <c r="C731" s="5">
        <f t="shared" si="165"/>
        <v>4</v>
      </c>
      <c r="D731" s="5" t="str">
        <f t="shared" si="166"/>
        <v>Wednesday</v>
      </c>
      <c r="E731" s="5">
        <f t="shared" si="175"/>
        <v>30</v>
      </c>
      <c r="F731" s="8">
        <f t="shared" si="176"/>
        <v>365</v>
      </c>
      <c r="G731" s="5" t="str">
        <f t="shared" si="171"/>
        <v>Weekday</v>
      </c>
      <c r="H731" s="5">
        <f t="shared" si="167"/>
        <v>53</v>
      </c>
      <c r="I731" s="5" t="str">
        <f t="shared" si="177"/>
        <v>December</v>
      </c>
      <c r="J731" s="5">
        <f t="shared" si="178"/>
        <v>12</v>
      </c>
      <c r="K731" s="7" t="str">
        <f t="shared" si="168"/>
        <v>N</v>
      </c>
      <c r="L731" s="5">
        <f t="shared" si="172"/>
        <v>4</v>
      </c>
      <c r="M731" s="5">
        <f t="shared" si="179"/>
        <v>2020</v>
      </c>
      <c r="N731" s="5" t="str">
        <f t="shared" si="169"/>
        <v>2020-12</v>
      </c>
      <c r="O731" s="5" t="str">
        <f t="shared" si="173"/>
        <v>2020Q4</v>
      </c>
      <c r="P731" s="5" t="str">
        <f>IF(AND(Calendar[[#This Row],[TransDate]]&lt;=LastDate,Calendar[[#This Row],[TransDate]]&gt;=DATE(YEAR(LastDate)-5,MONTH(LastDate),DAY(LastDate))),Calendar[[#This Row],[CalendarYearMonth]],"")</f>
        <v/>
      </c>
    </row>
    <row r="732" spans="1:16" ht="15" x14ac:dyDescent="0.25">
      <c r="A732" s="5" t="str">
        <f t="shared" si="170"/>
        <v>20201231</v>
      </c>
      <c r="B732" s="7">
        <f t="shared" si="174"/>
        <v>44196</v>
      </c>
      <c r="C732" s="5">
        <f t="shared" si="165"/>
        <v>5</v>
      </c>
      <c r="D732" s="5" t="str">
        <f t="shared" si="166"/>
        <v>Thursday</v>
      </c>
      <c r="E732" s="5">
        <f t="shared" si="175"/>
        <v>31</v>
      </c>
      <c r="F732" s="8">
        <f t="shared" si="176"/>
        <v>366</v>
      </c>
      <c r="G732" s="5" t="str">
        <f t="shared" si="171"/>
        <v>Weekday</v>
      </c>
      <c r="H732" s="5">
        <f t="shared" si="167"/>
        <v>53</v>
      </c>
      <c r="I732" s="5" t="str">
        <f t="shared" si="177"/>
        <v>December</v>
      </c>
      <c r="J732" s="5">
        <f t="shared" si="178"/>
        <v>12</v>
      </c>
      <c r="K732" s="7" t="str">
        <f t="shared" si="168"/>
        <v>Y</v>
      </c>
      <c r="L732" s="5">
        <f t="shared" si="172"/>
        <v>4</v>
      </c>
      <c r="M732" s="5">
        <f t="shared" si="179"/>
        <v>2020</v>
      </c>
      <c r="N732" s="5" t="str">
        <f t="shared" si="169"/>
        <v>2020-12</v>
      </c>
      <c r="O732" s="5" t="str">
        <f t="shared" si="173"/>
        <v>2020Q4</v>
      </c>
      <c r="P732" s="5" t="str">
        <f>IF(AND(Calendar[[#This Row],[TransDate]]&lt;=LastDate,Calendar[[#This Row],[TransDate]]&gt;=DATE(YEAR(LastDate)-5,MONTH(LastDate),DAY(LastDate))),Calendar[[#This Row],[CalendarYearMonth]],"")</f>
        <v/>
      </c>
    </row>
  </sheetData>
  <pageMargins left="0.75" right="0.75" top="1" bottom="1" header="0.5" footer="0.5"/>
  <headerFooter alignWithMargins="0"/>
  <legacyDrawing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T r a n s a c t i o n T y p e - e 3 c c 3 1 f b - f 6 7 6 - 4 2 4 8 - 9 2 7 5 - 5 2 5 3 0 9 a a c b 3 3 " > < 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T R X T Y P E I D & l t ; / s t r i n g & g t ; & l t ; / k e y & g t ; & l t ; v a l u e & g t ; & l t ; i n t & g t ; 1 3 0 & l t ; / i n t & g t ; & l t ; / v a l u e & g t ; & l t ; / i t e m & g t ; & l t ; i t e m & g t ; & l t ; k e y & g t ; & l t ; s t r i n g & g t ; T r a n s a c t i o n   T y p e & l t ; / s t r i n g & g t ; & l t ; / k e y & g t ; & l t ; v a l u e & g t ; & l t ; i n t & g t ; 2 2 9 & l t ; / i n t & g t ; & l t ; / v a l u e & g t ; & l t ; / i t e m & g t ; & l t ; / C o l u m n W i d t h s & g t ; & l t ; C o l u m n D i s p l a y I n d e x & g t ; & l t ; i t e m & g t ; & l t ; k e y & g t ; & l t ; s t r i n g & g t ; T R X T Y P E I D & l t ; / s t r i n g & g t ; & l t ; / k e y & g t ; & l t ; v a l u e & g t ; & l t ; i n t & g t ; 0 & l t ; / i n t & g t ; & l t ; / v a l u e & g t ; & l t ; / i t e m & g t ; & l t ; i t e m & g t ; & l t ; k e y & g t ; & l t ; s t r i n g & g t ; T r a n s a c t i o n   T y p e & l t ; / s t r i n g & g t ; & l t ; / k e y & g t ; & l t ; v a l u e & g t ; & l t ; i n t & g t ; 1 & l t ; / i n t & g t ; & l t ; / v a l u e & g t ; & l t ; / i t e m & g t ; & l t ; / C o l u m n D i s p l a y I n d e x & g t ; & l t ; C o l u m n F r o z e n   / & g t ; & l t ; C o l u m n C h e c k e d   / & g t ; & l t ; C o l u m n F i l t e r   / & g t ; & l t ; S e l e c t i o n F i l t e r   / & g t ; & l t ; F i l t e r P a r a m e t e r s   / & g t ; & l t ; I s S o r t D e s c e n d i n g & g t ; f a l s e & l t ; / I s S o r t D e s c e n d i n g & g t ; & l t ; / T a b l e W i d g e t G r i d S e r i a l i z a t i o n & g t ; < / C u s t o m C o n t e n t > < / G e m i n i > 
</file>

<file path=customXml/item10.xml>��< ? x m l   v e r s i o n = " 1 . 0 "   e n c o d i n g = " U T F - 1 6 " ? > < G e m i n i   x m l n s = " h t t p : / / g e m i n i / p i v o t c u s t o m i z a t i o n / 5 a 8 5 9 3 9 e - 7 e f 6 - 4 b 4 4 - b b 3 7 - 5 2 6 9 9 5 b 7 f 2 c c " > < C u s t o m C o n t e n t > < ! [ C D A T A [ < ? x m l   v e r s i o n = " 1 . 0 "   e n c o d i n g = " u t f - 1 6 " ? > < S e t t i n g s > < C a l c u l a t e d F i e l d s > < i t e m > < M e a s u r e N a m e > D o c u m e n t   A m o u n t < / M e a s u r e N a m e > < D i s p l a y N a m e > D o c u m e n t   A m o u n t < / D i s p l a y N a m e > < V i s i b l e > F a l s e < / V i s i b l e > < / i t e m > < i t e m > < M e a s u r e N a m e > P a y m e n t   A m o u n t < / M e a s u r e N a m e > < D i s p l a y N a m e > P a y m e n t   A m o u n t < / D i s p l a y N a m e > < V i s i b l e > F a l s e < / V i s i b l e > < / i t e m > < i t e m > < M e a s u r e N a m e > D o c u m e n t   B a l a n c e < / M e a s u r e N a m e > < D i s p l a y N a m e > D o c u m e n t   B a l a n c e < / D i s p l a y N a m e > < V i s i b l e > F a l s e < / V i s i b l e > < / i t e m > < i t e m > < M e a s u r e N a m e > A g e d   B a l a n c e < / M e a s u r e N a m e > < D i s p l a y N a m e > A g e d   B a l a n c e < / D i s p l a y N a m e > < V i s i b l e > F a l s e < / V i s i b l e > < / i t e m > < i t e m > < M e a s u r e N a m e > A R B a l a n c e < / M e a s u r e N a m e > < D i s p l a y N a m e > A R B a l a n c e < / D i s p l a y N a m e > < V i s i b l e > F a l s e < / V i s i b l e > < / i t e m > < i t e m > < M e a s u r e N a m e > M A T B i l l i n g < / M e a s u r e N a m e > < D i s p l a y N a m e > M A T B i l l i n g < / D i s p l a y N a m e > < V i s i b l e > F a l s e < / V i s i b l e > < / i t e m > < i t e m > < M e a s u r e N a m e > D S O < / M e a s u r e N a m e > < D i s p l a y N a m e > D S O < / D i s p l a y N a m e > < V i s i b l e > F a l s e < / V i s i b l e > < / i t e m > < i t e m > < M e a s u r e N a m e > A P   D o c u m e n t   A m o u n t < / M e a s u r e N a m e > < D i s p l a y N a m e > A P   D o c u m e n t   A m o u n t < / D i s p l a y N a m e > < V i s i b l e > F a l s e < / V i s i b l e > < / i t e m > < i t e m > < M e a s u r e N a m e > A P   P a y m e n t   A m o u n t < / M e a s u r e N a m e > < D i s p l a y N a m e > A P   P a y m e n t   A m o u n t < / D i s p l a y N a m e > < V i s i b l e > F a l s e < / V i s i b l e > < / i t e m > < i t e m > < M e a s u r e N a m e > A P B a l a n c e < / M e a s u r e N a m e > < D i s p l a y N a m e > A P B a l a n c e < / D i s p l a y N a m e > < V i s i b l e > F a l s e < / V i s i b l e > < / i t e m > < i t e m > < M e a s u r e N a m e > A P   D o c u m e n t   B a l a n c e < / M e a s u r e N a m e > < D i s p l a y N a m e > A P   D o c u m e n t   B a l a n c e < / D i s p l a y N a m e > < V i s i b l e > F a l s e < / V i s i b l e > < / i t e m > < i t e m > < M e a s u r e N a m e > A P   A g e d   B a l a n c e < / M e a s u r e N a m e > < D i s p l a y N a m e > A P   A g e d   B a l a n c e < / D i s p l a y N a m e > < V i s i b l e > F a l s e < / V i s i b l e > < / i t e m > < i t e m > < M e a s u r e N a m e > A P   M A T I n v o i c e < / M e a s u r e N a m e > < D i s p l a y N a m e > A P   M A T I n v o i c e < / D i s p l a y N a m e > < V i s i b l e > F a l s e < / V i s i b l e > < / i t e m > < i t e m > < M e a s u r e N a m e > D P O < / M e a s u r e N a m e > < D i s p l a y N a m e > D P O < / D i s p l a y N a m e > < V i s i b l e > F a l s e < / V i s i b l e > < / i t e m > < i t e m > < M e a s u r e N a m e > T r a n s a c t i o n   A m o u n t < / M e a s u r e N a m e > < D i s p l a y N a m e > T r a n s a c t i o n   A m o u n t < / D i s p l a y N a m e > < V i s i b l e > F a l s e < / V i s i b l e > < / i t e m > < i t e m > < M e a s u r e N a m e > A P   T r a n s a c t i o n   A m o u n t < / M e a s u r e N a m e > < D i s p l a y N a m e > A P   T r a n s a c t i o n   A m o u n t < / D i s p l a y N a m e > < V i s i b l e > F a l s e < / V i s i b l e > < / i t e m > < i t e m > < M e a s u r e N a m e > T r a n s a c t i o n   A m o u n t   P m t < / M e a s u r e N a m e > < D i s p l a y N a m e > T r a n s a c t i o n   A m o u n t   P m t < / D i s p l a y N a m e > < V i s i b l e > F a l s e < / V i s i b l e > < / i t e m > < i t e m > < M e a s u r e N a m e > T r a n s a c t i o n   C o u n t < / M e a s u r e N a m e > < D i s p l a y N a m e > T r a n s a c t i o n   C o u n t < / D i s p l a y N a m e > < V i s i b l e > F a l s e < / V i s i b l e > < / i t e m > < i t e m > < M e a s u r e N a m e > T r a n s a c t i o n   P m t   C o u n t < / M e a s u r e N a m e > < D i s p l a y N a m e > T r a n s a c t i o n   P m t   C o u n t < / D i s p l a y N a m e > < V i s i b l e > F a l s e < / V i s i b l e > < / i t e m > < i t e m > < M e a s u r e N a m e > C a l c u l a t e d   f i e l d   1 < / M e a s u r e N a m e > < D i s p l a y N a m e > C a l c u l a t e d   f i e l d   1 < / D i s p l a y N a m e > < V i s i b l e > T r u e < / V i s i b l e > < / i t e m > < i t e m > < M e a s u r e N a m e > C a l c u l a t e d   f i e l d   2 < / M e a s u r e N a m e > < D i s p l a y N a m e > C a l c u l a t e d   f i e l d   2 < / D i s p l a y N a m e > < V i s i b l e > T r u e < / V i s i b l e > < / i t e m > < i t e m > < M e a s u r e N a m e > C a l c u l a t e d   f i e l d   3 < / M e a s u r e N a m e > < D i s p l a y N a m e > C a l c u l a t e d   f i e l d   3 < / D i s p l a y N a m e > < V i s i b l e > T r u e < / V i s i b l e > < / i t e m > < i t e m > < M e a s u r e N a m e > C a l c u l a t e d   f i e l d   4 < / M e a s u r e N a m e > < D i s p l a y N a m e > C a l c u l a t e d   f i e l d   4 < / D i s p l a y N a m e > < V i s i b l e > T r u e < / V i s i b l e > < / i t e m > < i t e m > < M e a s u r e N a m e > C a l c u l a t e d   f i e l d   5 < / M e a s u r e N a m e > < D i s p l a y N a m e > C a l c u l a t e d   f i e l d   5 < / D i s p l a y N a m e > < V i s i b l e > T r u e < / V i s i b l e > < / i t e m > < / C a l c u l a t e d F i e l d s > < H S l i c e r s S h a p e > 0 ; 0 ; 0 ; 0 < / H S l i c e r s S h a p e > < V S l i c e r s S h a p e > 0 ; 0 ; 0 ; 0 < / V S l i c e r s S h a p e > < S l i c e r S h e e t N a m e > S h e e t 1 < / S l i c e r S h e e t N a m e > < S A H o s t H a s h > 1 1 4 3 2 0 2 0 5 1 < / S A H o s t H a s h > < G e m i n i F i e l d L i s t V i s i b l e > T r u e < / G e m i n i F i e l d L i s t V i s i b l e > < / S e t t i n g s > ] ] > < / C u s t o m C o n t e n t > < / G e m i n i > 
</file>

<file path=customXml/item11.xml>��< ? x m l   v e r s i o n = " 1 . 0 "   e n c o d i n g = " U T F - 1 6 " ? > < G e m i n i   x m l n s = " h t t p : / / g e m i n i / p i v o t c u s t o m i z a t i o n / S h o w I m p l i c i t M e a s u r e s " > < C u s t o m C o n t e n t > < ! [ C D A T A [ F a l s e ] ] > < / C u s t o m C o n t e n t > < / G e m i n i > 
</file>

<file path=customXml/item12.xml>��< ? x m l   v e r s i o n = " 1 . 0 "   e n c o d i n g = " U T F - 1 6 " ? > < G e m i n i   x m l n s = " h t t p : / / g e m i n i / p i v o t c u s t o m i z a t i o n / C l i e n t W i n d o w X M L " > < C u s t o m C o n t e n t > G L   E n t r i e s _ 6 f 0 2 1 1 7 3 - 5 e 6 c - 4 3 0 1 - 9 4 1 8 - 3 c 9 d e 2 3 0 5 b e 8 < / C u s t o m C o n t e n t > < / G e m i n i > 
</file>

<file path=customXml/item13.xml>��< ? x m l   v e r s i o n = " 1 . 0 "   e n c o d i n g = " U T F - 1 6 " ? > < G e m i n i   x m l n s = " h t t p : / / g e m i n i / p i v o t c u s t o m i z a t i o n / R e l a t i o n s h i p A u t o D e t e c t i o n E n a b l e d " > < C u s t o m C o n t e n t > < ! [ C D A T A [ T r u e ] ] > < / C u s t o m C o n t e n t > < / G e m i n i > 
</file>

<file path=customXml/item14.xml>��< ? x m l   v e r s i o n = " 1 . 0 "   e n c o d i n g = " U T F - 1 6 " ? > < G e m i n i   x m l n s = " h t t p : / / g e m i n i / p i v o t c u s t o m i z a t i o n / T a b l e X M L _ A P D o c u m e n t s _ a 4 0 9 1 6 9 9 - d 4 0 b - 4 1 1 e - 9 5 3 e - b 7 f 9 b 7 e c 9 5 4 1 " > < C u s t o m C o n t e n t > & l t ; T a b l e W i d g e t G r i d S e r i a l i z a t i o n   x m l n s : x s d = " h t t p : / / w w w . w 3 . o r g / 2 0 0 1 / X M L S c h e m a "   x m l n s : x s i = " h t t p : / / w w w . w 3 . o r g / 2 0 0 1 / X M L S c h e m a - i n s t a n c e " & g t ; & l t ; C o l u m n S u g g e s t e d T y p e & g t ; & l t ; i t e m & g t ; & l t ; k e y & g t ; & l t ; s t r i n g & g t ; D o c u m e n t   D a t e & l t ; / s t r i n g & g t ; & l t ; / k e y & g t ; & l t ; v a l u e & g t ; & l t ; s t r i n g & g t ; E m p t y & l t ; / s t r i n g & g t ; & l t ; / v a l u e & g t ; & l t ; / i t e m & g t ; & l t ; i t e m & g t ; & l t ; k e y & g t ; & l t ; s t r i n g & g t ; D u e   D a t e & l t ; / s t r i n g & g t ; & l t ; / k e y & g t ; & l t ; v a l u e & g t ; & l t ; s t r i n g & g t ; E m p t y & l t ; / s t r i n g & g t ; & l t ; / v a l u e & g t ; & l t ; / i t e m & g t ; & l t ; i t e m & g t ; & l t ; k e y & g t ; & l t ; s t r i n g & g t ; P o s t i n g   D a t e & l t ; / s t r i n g & g t ; & l t ; / k e y & g t ; & l t ; v a l u e & g t ; & l t ; s t r i n g & g t ; E m p t y & l t ; / s t r i n g & g t ; & l t ; / v a l u e & g t ; & l t ; / i t e m & g t ; & l t ; / C o l u m n S u g g e s t e d T y p e & g t ; & l t ; C o l u m n F o r m a t   / & g t ; & l t ; C o l u m n A c c u r a c y   / & g t ; & l t ; C o l u m n C u r r e n c y S y m b o l   / & g t ; & l t ; C o l u m n P o s i t i v e P a t t e r n   / & g t ; & l t ; C o l u m n N e g a t i v e P a t t e r n   / & g t ; & l t ; C o l u m n W i d t h s & g t ; & l t ; i t e m & g t ; & l t ; k e y & g t ; & l t ; s t r i n g & g t ; V e n d o r   N u m b e r & l t ; / s t r i n g & g t ; & l t ; / k e y & g t ; & l t ; v a l u e & g t ; & l t ; i n t & g t ; 1 3 5 & l t ; / i n t & g t ; & l t ; / v a l u e & g t ; & l t ; / i t e m & g t ; & l t ; i t e m & g t ; & l t ; k e y & g t ; & l t ; s t r i n g & g t ; D o c u m e n t   N u m b e r & l t ; / s t r i n g & g t ; & l t ; / k e y & g t ; & l t ; v a l u e & g t ; & l t ; i n t & g t ; 1 7 5 & l t ; / i n t & g t ; & l t ; / v a l u e & g t ; & l t ; / i t e m & g t ; & l t ; i t e m & g t ; & l t ; k e y & g t ; & l t ; s t r i n g & g t ; U N I Q & l t ; / s t r i n g & g t ; & l t ; / k e y & g t ; & l t ; v a l u e & g t ; & l t ; i n t & g t ; 1 9 8 & l t ; / i n t & g t ; & l t ; / v a l u e & g t ; & l t ; / i t e m & g t ; & l t ; i t e m & g t ; & l t ; k e y & g t ; & l t ; s t r i n g & g t ; R e m i t - T o   L o c a t i o n & l t ; / s t r i n g & g t ; & l t ; / k e y & g t ; & l t ; v a l u e & g t ; & l t ; i n t & g t ; 1 4 6 & l t ; / i n t & g t ; & l t ; / v a l u e & g t ; & l t ; / i t e m & g t ; & l t ; i t e m & g t ; & l t ; k e y & g t ; & l t ; s t r i n g & g t ; T r a n s a c t i o n   T y p e & l t ; / s t r i n g & g t ; & l t ; / k e y & g t ; & l t ; v a l u e & g t ; & l t ; i n t & g t ; 1 3 7 & l t ; / i n t & g t ; & l t ; / v a l u e & g t ; & l t ; / i t e m & g t ; & l t ; i t e m & g t ; & l t ; k e y & g t ; & l t ; s t r i n g & g t ; D o c u m e n t   T y p e & l t ; / s t r i n g & g t ; & l t ; / k e y & g t ; & l t ; v a l u e & g t ; & l t ; i n t & g t ; 1 3 2 & l t ; / i n t & g t ; & l t ; / v a l u e & g t ; & l t ; / i t e m & g t ; & l t ; i t e m & g t ; & l t ; k e y & g t ; & l t ; s t r i n g & g t ; B a t c h   T y p e & l t ; / s t r i n g & g t ; & l t ; / k e y & g t ; & l t ; v a l u e & g t ; & l t ; i n t & g t ; 1 0 2 & l t ; / i n t & g t ; & l t ; / v a l u e & g t ; & l t ; / i t e m & g t ; & l t ; i t e m & g t ; & l t ; k e y & g t ; & l t ; s t r i n g & g t ; S o u r c e   A p p l i c a t i o n & l t ; / s t r i n g & g t ; & l t ; / k e y & g t ; & l t ; v a l u e & g t ; & l t ; i n t & g t ; 1 5 1 & l t ; / i n t & g t ; & l t ; / v a l u e & g t ; & l t ; / i t e m & g t ; & l t ; i t e m & g t ; & l t ; k e y & g t ; & l t ; s t r i n g & g t ; B a t c h & l t ; / s t r i n g & g t ; & l t ; / k e y & g t ; & l t ; v a l u e & g t ; & l t ; i n t & g t ; 7 0 & l t ; / i n t & g t ; & l t ; / v a l u e & g t ; & l t ; / i t e m & g t ; & l t ; i t e m & g t ; & l t ; k e y & g t ; & l t ; s t r i n g & g t ; E n t r y & l t ; / s t r i n g & g t ; & l t ; / k e y & g t ; & l t ; v a l u e & g t ; & l t ; i n t & g t ; 6 8 & l t ; / i n t & g t ; & l t ; / v a l u e & g t ; & l t ; / i t e m & g t ; & l t ; i t e m & g t ; & l t ; k e y & g t ; & l t ; s t r i n g & g t ; D o c u m e n t   D a t e & l t ; / s t r i n g & g t ; & l t ; / k e y & g t ; & l t ; v a l u e & g t ; & l t ; i n t & g t ; 1 3 2 & l t ; / i n t & g t ; & l t ; / v a l u e & g t ; & l t ; / i t e m & g t ; & l t ; i t e m & g t ; & l t ; k e y & g t ; & l t ; s t r i n g & g t ; D u e   D a t e & l t ; / s t r i n g & g t ; & l t ; / k e y & g t ; & l t ; v a l u e & g t ; & l t ; i n t & g t ; 9 3 & l t ; / i n t & g t ; & l t ; / v a l u e & g t ; & l t ; / i t e m & g t ; & l t ; i t e m & g t ; & l t ; k e y & g t ; & l t ; s t r i n g & g t ; P o s t i n g   D a t e & l t ; / s t r i n g & g t ; & l t ; / k e y & g t ; & l t ; v a l u e & g t ; & l t ; i n t & g t ; 1 1 3 & l t ; / i n t & g t ; & l t ; / v a l u e & g t ; & l t ; / i t e m & g t ; & l t ; i t e m & g t ; & l t ; k e y & g t ; & l t ; s t r i n g & g t ; P o s t i n g   S e q u e n c e & l t ; / s t r i n g & g t ; & l t ; / k e y & g t ; & l t ; v a l u e & g t ; & l t ; i n t & g t ; 1 4 5 & l t ; / i n t & g t ; & l t ; / v a l u e & g t ; & l t ; / i t e m & g t ; & l t ; i t e m & g t ; & l t ; k e y & g t ; & l t ; s t r i n g & g t ; F u l l y   P a i d & l t ; / s t r i n g & g t ; & l t ; / k e y & g t ; & l t ; v a l u e & g t ; & l t ; i n t & g t ; 9 6 & l t ; / i n t & g t ; & l t ; / v a l u e & g t ; & l t ; / i t e m & g t ; & l t ; i t e m & g t ; & l t ; k e y & g t ; & l t ; s t r i n g & g t ; T e r m s & l t ; / s t r i n g & g t ; & l t ; / k e y & g t ; & l t ; v a l u e & g t ; & l t ; i n t & g t ; 7 3 & l t ; / i n t & g t ; & l t ; / v a l u e & g t ; & l t ; / i t e m & g t ; & l t ; i t e m & g t ; & l t ; k e y & g t ; & l t ; s t r i n g & g t ; O r i g i n a l   A m o u n t & l t ; / s t r i n g & g t ; & l t ; / k e y & g t ; & l t ; v a l u e & g t ; & l t ; i n t & g t ; 1 3 8 & l t ; / i n t & g t ; & l t ; / v a l u e & g t ; & l t ; / i t e m & g t ; & l t ; i t e m & g t ; & l t ; k e y & g t ; & l t ; s t r i n g & g t ; A c c o u n t S e t & l t ; / s t r i n g & g t ; & l t ; / k e y & g t ; & l t ; v a l u e & g t ; & l t ; i n t & g t ; 1 0 6 & l t ; / i n t & g t ; & l t ; / v a l u e & g t ; & l t ; / i t e m & g t ; & l t ; i t e m & g t ; & l t ; k e y & g t ; & l t ; s t r i n g & g t ; P a y m e n t   N u m b e r & l t ; / s t r i n g & g t ; & l t ; / k e y & g t ; & l t ; v a l u e & g t ; & l t ; i n t & g t ; 1 4 5 & l t ; / i n t & g t ; & l t ; / v a l u e & g t ; & l t ; / i t e m & g t ; & l t ; i t e m & g t ; & l t ; k e y & g t ; & l t ; s t r i n g & g t ; R e m a i n i n g   A m o u n t & l t ; / s t r i n g & g t ; & l t ; / k e y & g t ; & l t ; v a l u e & g t ; & l t ; i n t & g t ; 1 5 5 & l t ; / i n t & g t ; & l t ; / v a l u e & g t ; & l t ; / i t e m & g t ; & l t ; / C o l u m n W i d t h s & g t ; & l t ; C o l u m n D i s p l a y I n d e x & g t ; & l t ; i t e m & g t ; & l t ; k e y & g t ; & l t ; s t r i n g & g t ; V e n d o r   N u m b e r & l t ; / s t r i n g & g t ; & l t ; / k e y & g t ; & l t ; v a l u e & g t ; & l t ; i n t & g t ; 0 & l t ; / i n t & g t ; & l t ; / v a l u e & g t ; & l t ; / i t e m & g t ; & l t ; i t e m & g t ; & l t ; k e y & g t ; & l t ; s t r i n g & g t ; D o c u m e n t   N u m b e r & l t ; / s t r i n g & g t ; & l t ; / k e y & g t ; & l t ; v a l u e & g t ; & l t ; i n t & g t ; 1 & l t ; / i n t & g t ; & l t ; / v a l u e & g t ; & l t ; / i t e m & g t ; & l t ; i t e m & g t ; & l t ; k e y & g t ; & l t ; s t r i n g & g t ; U N I Q & l t ; / s t r i n g & g t ; & l t ; / k e y & g t ; & l t ; v a l u e & g t ; & l t ; i n t & g t ; 2 & l t ; / i n t & g t ; & l t ; / v a l u e & g t ; & l t ; / i t e m & g t ; & l t ; i t e m & g t ; & l t ; k e y & g t ; & l t ; s t r i n g & g t ; R e m i t - T o   L o c a t i o n & l t ; / s t r i n g & g t ; & l t ; / k e y & g t ; & l t ; v a l u e & g t ; & l t ; i n t & g t ; 3 & l t ; / i n t & g t ; & l t ; / v a l u e & g t ; & l t ; / i t e m & g t ; & l t ; i t e m & g t ; & l t ; k e y & g t ; & l t ; s t r i n g & g t ; T r a n s a c t i o n   T y p e & l t ; / s t r i n g & g t ; & l t ; / k e y & g t ; & l t ; v a l u e & g t ; & l t ; i n t & g t ; 4 & l t ; / i n t & g t ; & l t ; / v a l u e & g t ; & l t ; / i t e m & g t ; & l t ; i t e m & g t ; & l t ; k e y & g t ; & l t ; s t r i n g & g t ; D o c u m e n t   T y p e & l t ; / s t r i n g & g t ; & l t ; / k e y & g t ; & l t ; v a l u e & g t ; & l t ; i n t & g t ; 5 & l t ; / i n t & g t ; & l t ; / v a l u e & g t ; & l t ; / i t e m & g t ; & l t ; i t e m & g t ; & l t ; k e y & g t ; & l t ; s t r i n g & g t ; B a t c h   T y p e & l t ; / s t r i n g & g t ; & l t ; / k e y & g t ; & l t ; v a l u e & g t ; & l t ; i n t & g t ; 6 & l t ; / i n t & g t ; & l t ; / v a l u e & g t ; & l t ; / i t e m & g t ; & l t ; i t e m & g t ; & l t ; k e y & g t ; & l t ; s t r i n g & g t ; S o u r c e   A p p l i c a t i o n & l t ; / s t r i n g & g t ; & l t ; / k e y & g t ; & l t ; v a l u e & g t ; & l t ; i n t & g t ; 7 & l t ; / i n t & g t ; & l t ; / v a l u e & g t ; & l t ; / i t e m & g t ; & l t ; i t e m & g t ; & l t ; k e y & g t ; & l t ; s t r i n g & g t ; B a t c h & l t ; / s t r i n g & g t ; & l t ; / k e y & g t ; & l t ; v a l u e & g t ; & l t ; i n t & g t ; 8 & l t ; / i n t & g t ; & l t ; / v a l u e & g t ; & l t ; / i t e m & g t ; & l t ; i t e m & g t ; & l t ; k e y & g t ; & l t ; s t r i n g & g t ; E n t r y & l t ; / s t r i n g & g t ; & l t ; / k e y & g t ; & l t ; v a l u e & g t ; & l t ; i n t & g t ; 9 & l t ; / i n t & g t ; & l t ; / v a l u e & g t ; & l t ; / i t e m & g t ; & l t ; i t e m & g t ; & l t ; k e y & g t ; & l t ; s t r i n g & g t ; D o c u m e n t   D a t e & l t ; / s t r i n g & g t ; & l t ; / k e y & g t ; & l t ; v a l u e & g t ; & l t ; i n t & g t ; 1 0 & l t ; / i n t & g t ; & l t ; / v a l u e & g t ; & l t ; / i t e m & g t ; & l t ; i t e m & g t ; & l t ; k e y & g t ; & l t ; s t r i n g & g t ; D u e   D a t e & l t ; / s t r i n g & g t ; & l t ; / k e y & g t ; & l t ; v a l u e & g t ; & l t ; i n t & g t ; 1 1 & l t ; / i n t & g t ; & l t ; / v a l u e & g t ; & l t ; / i t e m & g t ; & l t ; i t e m & g t ; & l t ; k e y & g t ; & l t ; s t r i n g & g t ; P o s t i n g   D a t e & l t ; / s t r i n g & g t ; & l t ; / k e y & g t ; & l t ; v a l u e & g t ; & l t ; i n t & g t ; 1 2 & l t ; / i n t & g t ; & l t ; / v a l u e & g t ; & l t ; / i t e m & g t ; & l t ; i t e m & g t ; & l t ; k e y & g t ; & l t ; s t r i n g & g t ; P o s t i n g   S e q u e n c e & l t ; / s t r i n g & g t ; & l t ; / k e y & g t ; & l t ; v a l u e & g t ; & l t ; i n t & g t ; 1 3 & l t ; / i n t & g t ; & l t ; / v a l u e & g t ; & l t ; / i t e m & g t ; & l t ; i t e m & g t ; & l t ; k e y & g t ; & l t ; s t r i n g & g t ; F u l l y   P a i d & l t ; / s t r i n g & g t ; & l t ; / k e y & g t ; & l t ; v a l u e & g t ; & l t ; i n t & g t ; 1 4 & l t ; / i n t & g t ; & l t ; / v a l u e & g t ; & l t ; / i t e m & g t ; & l t ; i t e m & g t ; & l t ; k e y & g t ; & l t ; s t r i n g & g t ; T e r m s & l t ; / s t r i n g & g t ; & l t ; / k e y & g t ; & l t ; v a l u e & g t ; & l t ; i n t & g t ; 1 5 & l t ; / i n t & g t ; & l t ; / v a l u e & g t ; & l t ; / i t e m & g t ; & l t ; i t e m & g t ; & l t ; k e y & g t ; & l t ; s t r i n g & g t ; O r i g i n a l   A m o u n t & l t ; / s t r i n g & g t ; & l t ; / k e y & g t ; & l t ; v a l u e & g t ; & l t ; i n t & g t ; 1 6 & l t ; / i n t & g t ; & l t ; / v a l u e & g t ; & l t ; / i t e m & g t ; & l t ; i t e m & g t ; & l t ; k e y & g t ; & l t ; s t r i n g & g t ; A c c o u n t S e t & l t ; / s t r i n g & g t ; & l t ; / k e y & g t ; & l t ; v a l u e & g t ; & l t ; i n t & g t ; 1 7 & l t ; / i n t & g t ; & l t ; / v a l u e & g t ; & l t ; / i t e m & g t ; & l t ; i t e m & g t ; & l t ; k e y & g t ; & l t ; s t r i n g & g t ; P a y m e n t   N u m b e r & l t ; / s t r i n g & g t ; & l t ; / k e y & g t ; & l t ; v a l u e & g t ; & l t ; i n t & g t ; 1 8 & l t ; / i n t & g t ; & l t ; / v a l u e & g t ; & l t ; / i t e m & g t ; & l t ; i t e m & g t ; & l t ; k e y & g t ; & l t ; s t r i n g & g t ; R e m a i n i n g   A m o u n t & l t ; / s t r i n g & g t ; & l t ; / k e y & g t ; & l t ; v a l u e & g t ; & l t ; i n t & g t ; 1 9 & l t ; / i n t & g t ; & l t ; / v a l u e & g t ; & l t ; / i t e m & g t ; & l t ; / C o l u m n D i s p l a y I n d e x & g t ; & l t ; C o l u m n F r o z e n   / & g t ; & l t ; C o l u m n C h e c k e d   / & g t ; & l t ; C o l u m n F i l t e r & g t ; & l t ; i t e m & g t ; & l t ; k e y & g t ; & l t ; s t r i n g & g t ; B a t c h   T y p e & l t ; / s t r i n g & g t ; & l t ; / k e y & g t ; & l t ; v a l u e & g t ; & l t ; F i l t e r E x p r e s s i o n   x s i : n i l = " t r u e "   / & g t ; & l t ; / v a l u e & g t ; & l t ; / i t e m & g t ; & l t ; i t e m & g t ; & l t ; k e y & g t ; & l t ; s t r i n g & g t ; V e n d o r   N u m b e r & l t ; / s t r i n g & g t ; & l t ; / k e y & g t ; & l t ; v a l u e & g t ; & l t ; F i l t e r E x p r e s s i o n   x s i : n i l = " t r u e "   / & g t ; & l t ; / v a l u e & g t ; & l t ; / i t e m & g t ; & l t ; / C o l u m n F i l t e r & g t ; & l t ; S e l e c t i o n F i l t e r & g t ; & l t ; i t e m & g t ; & l t ; k e y & g t ; & l t ; s t r i n g & g t ; B a t c h   T y p e & l t ; / s t r i n g & g t ; & l t ; / k e y & g t ; & l t ; v a l u e & g t ; & l t ; S e l e c t i o n F i l t e r   x s i : n i l = " t r u e "   / & g t ; & l t ; / v a l u e & g t ; & l t ; / i t e m & g t ; & l t ; i t e m & g t ; & l t ; k e y & g t ; & l t ; s t r i n g & g t ; V e n d o r   N u m b e r & l t ; / s t r i n g & g t ; & l t ; / k e y & g t ; & l t ; v a l u e & g t ; & l t ; S e l e c t i o n F i l t e r   x s i : n i l = " t r u e "   / & g t ; & l t ; / v a l u e & g t ; & l t ; / i t e m & g t ; & l t ; / S e l e c t i o n F i l t e r & g t ; & l t ; F i l t e r P a r a m e t e r s & g t ; & l t ; i t e m & g t ; & l t ; k e y & g t ; & l t ; s t r i n g & g t ; B a t c h   T y p e & l t ; / s t r i n g & g t ; & l t ; / k e y & g t ; & l t ; v a l u e & g t ; & l t ; C o m m a n d P a r a m e t e r s   / & g t ; & l t ; / v a l u e & g t ; & l t ; / i t e m & g t ; & l t ; i t e m & g t ; & l t ; k e y & g t ; & l t ; s t r i n g & g t ; V e n d o r   N u m b e r & l t ; / s t r i n g & g t ; & l t ; / k e y & g t ; & l t ; v a l u e & g t ; & l t ; C o m m a n d P a r a m e t e r s   / & g t ; & l t ; / v a l u e & g t ; & l t ; / i t e m & g t ; & l t ; / F i l t e r P a r a m e t e r s & g t ; & l t ; S o r t B y C o l u m n & g t ; D o c u m e n t   N u m b e r & l t ; / S o r t B y C o l u m n & g t ; & l t ; I s S o r t D e s c e n d i n g & g t ; f a l s e & l t ; / I s S o r t D e s c e n d i n g & g t ; & l t ; / T a b l e W i d g e t G r i d S e r i a l i z a t i o n & g t ; < / C u s t o m C o n t e n t > < / G e m i n i > 
</file>

<file path=customXml/item15.xml>��< ? x m l   v e r s i o n = " 1 . 0 "   e n c o d i n g = " U T F - 1 6 " ? > < G e m i n i   x m l n s = " h t t p : / / g e m i n i / p i v o t c u s t o m i z a t i o n / T a b l e X M L _ A R D o c u m e n t s _ c 7 c c c 6 c e - e 0 2 a - 4 6 a c - 8 8 6 3 - 2 7 3 0 f 6 1 4 d 6 6 6 " > < 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 / & g t ; & l t ; C o l u m n W i d t h s & g t ; & l t ; i t e m & g t ; & l t ; k e y & g t ; & l t ; s t r i n g & g t ; C u s t o m e r   N u m b e r & l t ; / s t r i n g & g t ; & l t ; / k e y & g t ; & l t ; v a l u e & g t ; & l t ; i n t & g t ; 1 5 0 & l t ; / i n t & g t ; & l t ; / v a l u e & g t ; & l t ; / i t e m & g t ; & l t ; i t e m & g t ; & l t ; k e y & g t ; & l t ; s t r i n g & g t ; D o c u m e n t   N u m b e r & l t ; / s t r i n g & g t ; & l t ; / k e y & g t ; & l t ; v a l u e & g t ; & l t ; i n t & g t ; 1 5 4 & l t ; / i n t & g t ; & l t ; / v a l u e & g t ; & l t ; / i t e m & g t ; & l t ; i t e m & g t ; & l t ; k e y & g t ; & l t ; s t r i n g & g t ; C h e c k R e c e i p t   N o & l t ; / s t r i n g & g t ; & l t ; / k e y & g t ; & l t ; v a l u e & g t ; & l t ; i n t & g t ; 1 4 1 & l t ; / i n t & g t ; & l t ; / v a l u e & g t ; & l t ; / i t e m & g t ; & l t ; i t e m & g t ; & l t ; k e y & g t ; & l t ; s t r i n g & g t ; N a t i o n a l   A c c o u n t   N u m b e r & l t ; / s t r i n g & g t ; & l t ; / k e y & g t ; & l t ; v a l u e & g t ; & l t ; i n t & g t ; 1 9 5 & l t ; / i n t & g t ; & l t ; / v a l u e & g t ; & l t ; / i t e m & g t ; & l t ; i t e m & g t ; & l t ; k e y & g t ; & l t ; s t r i n g & g t ; S h i p - T o   L o c a t i o n & l t ; / s t r i n g & g t ; & l t ; / k e y & g t ; & l t ; v a l u e & g t ; & l t ; i n t & g t ; 1 3 6 & l t ; / i n t & g t ; & l t ; / v a l u e & g t ; & l t ; / i t e m & g t ; & l t ; i t e m & g t ; & l t ; k e y & g t ; & l t ; s t r i n g & g t ; T r a n s a c t i o n   T y p e & l t ; / s t r i n g & g t ; & l t ; / k e y & g t ; & l t ; v a l u e & g t ; & l t ; i n t & g t ; 1 3 7 & l t ; / i n t & g t ; & l t ; / v a l u e & g t ; & l t ; / i t e m & g t ; & l t ; i t e m & g t ; & l t ; k e y & g t ; & l t ; s t r i n g & g t ; D o c u m e n t   T y p e & l t ; / s t r i n g & g t ; & l t ; / k e y & g t ; & l t ; v a l u e & g t ; & l t ; i n t & g t ; 1 3 2 & l t ; / i n t & g t ; & l t ; / v a l u e & g t ; & l t ; / i t e m & g t ; & l t ; i t e m & g t ; & l t ; k e y & g t ; & l t ; s t r i n g & g t ; B a t c h   T y p e & l t ; / s t r i n g & g t ; & l t ; / k e y & g t ; & l t ; v a l u e & g t ; & l t ; i n t & g t ; 1 0 2 & l t ; / i n t & g t ; & l t ; / v a l u e & g t ; & l t ; / i t e m & g t ; & l t ; i t e m & g t ; & l t ; k e y & g t ; & l t ; s t r i n g & g t ; S o u r c e   A p p l i c a t i o n & l t ; / s t r i n g & g t ; & l t ; / k e y & g t ; & l t ; v a l u e & g t ; & l t ; i n t & g t ; 1 5 1 & l t ; / i n t & g t ; & l t ; / v a l u e & g t ; & l t ; / i t e m & g t ; & l t ; i t e m & g t ; & l t ; k e y & g t ; & l t ; s t r i n g & g t ; B a t c h & l t ; / s t r i n g & g t ; & l t ; / k e y & g t ; & l t ; v a l u e & g t ; & l t ; i n t & g t ; 7 0 & l t ; / i n t & g t ; & l t ; / v a l u e & g t ; & l t ; / i t e m & g t ; & l t ; i t e m & g t ; & l t ; k e y & g t ; & l t ; s t r i n g & g t ; E n t r y & l t ; / s t r i n g & g t ; & l t ; / k e y & g t ; & l t ; v a l u e & g t ; & l t ; i n t & g t ; 6 8 & l t ; / i n t & g t ; & l t ; / v a l u e & g t ; & l t ; / i t e m & g t ; & l t ; i t e m & g t ; & l t ; k e y & g t ; & l t ; s t r i n g & g t ; D o c u m e n t   D a t e & l t ; / s t r i n g & g t ; & l t ; / k e y & g t ; & l t ; v a l u e & g t ; & l t ; i n t & g t ; 1 7 0 & l t ; / i n t & g t ; & l t ; / v a l u e & g t ; & l t ; / i t e m & g t ; & l t ; i t e m & g t ; & l t ; k e y & g t ; & l t ; s t r i n g & g t ; D u e   D a t e & l t ; / s t r i n g & g t ; & l t ; / k e y & g t ; & l t ; v a l u e & g t ; & l t ; i n t & g t ; 9 3 & l t ; / i n t & g t ; & l t ; / v a l u e & g t ; & l t ; / i t e m & g t ; & l t ; i t e m & g t ; & l t ; k e y & g t ; & l t ; s t r i n g & g t ; P o s t i n g   D a t e & l t ; / s t r i n g & g t ; & l t ; / k e y & g t ; & l t ; v a l u e & g t ; & l t ; i n t & g t ; 1 1 3 & l t ; / i n t & g t ; & l t ; / v a l u e & g t ; & l t ; / i t e m & g t ; & l t ; i t e m & g t ; & l t ; k e y & g t ; & l t ; s t r i n g & g t ; P o s t i n g   S e q u e n c e & l t ; / s t r i n g & g t ; & l t ; / k e y & g t ; & l t ; v a l u e & g t ; & l t ; i n t & g t ; 1 4 5 & l t ; / i n t & g t ; & l t ; / v a l u e & g t ; & l t ; / i t e m & g t ; & l t ; i t e m & g t ; & l t ; k e y & g t ; & l t ; s t r i n g & g t ; F u l l y   P a i d & l t ; / s t r i n g & g t ; & l t ; / k e y & g t ; & l t ; v a l u e & g t ; & l t ; i n t & g t ; 9 6 & l t ; / i n t & g t ; & l t ; / v a l u e & g t ; & l t ; / i t e m & g t ; & l t ; i t e m & g t ; & l t ; k e y & g t ; & l t ; s t r i n g & g t ; T e r m s & l t ; / s t r i n g & g t ; & l t ; / k e y & g t ; & l t ; v a l u e & g t ; & l t ; i n t & g t ; 7 3 & l t ; / i n t & g t ; & l t ; / v a l u e & g t ; & l t ; / i t e m & g t ; & l t ; i t e m & g t ; & l t ; k e y & g t ; & l t ; s t r i n g & g t ; U N I Q & l t ; / s t r i n g & g t ; & l t ; / k e y & g t ; & l t ; v a l u e & g t ; & l t ; i n t & g t ; 6 9 & l t ; / i n t & g t ; & l t ; / v a l u e & g t ; & l t ; / i t e m & g t ; & l t ; i t e m & g t ; & l t ; k e y & g t ; & l t ; s t r i n g & g t ; B a n k   C o d e & l t ; / s t r i n g & g t ; & l t ; / k e y & g t ; & l t ; v a l u e & g t ; & l t ; i n t & g t ; 1 0 1 & l t ; / i n t & g t ; & l t ; / v a l u e & g t ; & l t ; / i t e m & g t ; & l t ; i t e m & g t ; & l t ; k e y & g t ; & l t ; s t r i n g & g t ; D e p o s i t   N u m b e r & l t ; / s t r i n g & g t ; & l t ; / k e y & g t ; & l t ; v a l u e & g t ; & l t ; i n t & g t ; 1 3 8 & l t ; / i n t & g t ; & l t ; / v a l u e & g t ; & l t ; / i t e m & g t ; & l t ; i t e m & g t ; & l t ; k e y & g t ; & l t ; s t r i n g & g t ; A c c o u n t S e t & l t ; / s t r i n g & g t ; & l t ; / k e y & g t ; & l t ; v a l u e & g t ; & l t ; i n t & g t ; 1 0 6 & l t ; / i n t & g t ; & l t ; / v a l u e & g t ; & l t ; / i t e m & g t ; & l t ; i t e m & g t ; & l t ; k e y & g t ; & l t ; s t r i n g & g t ; O r i g i n a l   A m o u n t & l t ; / s t r i n g & g t ; & l t ; / k e y & g t ; & l t ; v a l u e & g t ; & l t ; i n t & g t ; 1 3 8 & l t ; / i n t & g t ; & l t ; / v a l u e & g t ; & l t ; / i t e m & g t ; & l t ; i t e m & g t ; & l t ; k e y & g t ; & l t ; s t r i n g & g t ; R e m a i n i n g   A m o u n t & l t ; / s t r i n g & g t ; & l t ; / k e y & g t ; & l t ; v a l u e & g t ; & l t ; i n t & g t ; 1 5 5 & l t ; / i n t & g t ; & l t ; / v a l u e & g t ; & l t ; / i t e m & g t ; & l t ; / C o l u m n W i d t h s & g t ; & l t ; C o l u m n D i s p l a y I n d e x & g t ; & l t ; i t e m & g t ; & l t ; k e y & g t ; & l t ; s t r i n g & g t ; C u s t o m e r   N u m b e r & l t ; / s t r i n g & g t ; & l t ; / k e y & g t ; & l t ; v a l u e & g t ; & l t ; i n t & g t ; 0 & l t ; / i n t & g t ; & l t ; / v a l u e & g t ; & l t ; / i t e m & g t ; & l t ; i t e m & g t ; & l t ; k e y & g t ; & l t ; s t r i n g & g t ; D o c u m e n t   N u m b e r & l t ; / s t r i n g & g t ; & l t ; / k e y & g t ; & l t ; v a l u e & g t ; & l t ; i n t & g t ; 1 & l t ; / i n t & g t ; & l t ; / v a l u e & g t ; & l t ; / i t e m & g t ; & l t ; i t e m & g t ; & l t ; k e y & g t ; & l t ; s t r i n g & g t ; C h e c k R e c e i p t   N o & l t ; / s t r i n g & g t ; & l t ; / k e y & g t ; & l t ; v a l u e & g t ; & l t ; i n t & g t ; 2 & l t ; / i n t & g t ; & l t ; / v a l u e & g t ; & l t ; / i t e m & g t ; & l t ; i t e m & g t ; & l t ; k e y & g t ; & l t ; s t r i n g & g t ; N a t i o n a l   A c c o u n t   N u m b e r & l t ; / s t r i n g & g t ; & l t ; / k e y & g t ; & l t ; v a l u e & g t ; & l t ; i n t & g t ; 3 & l t ; / i n t & g t ; & l t ; / v a l u e & g t ; & l t ; / i t e m & g t ; & l t ; i t e m & g t ; & l t ; k e y & g t ; & l t ; s t r i n g & g t ; S h i p - T o   L o c a t i o n & l t ; / s t r i n g & g t ; & l t ; / k e y & g t ; & l t ; v a l u e & g t ; & l t ; i n t & g t ; 4 & l t ; / i n t & g t ; & l t ; / v a l u e & g t ; & l t ; / i t e m & g t ; & l t ; i t e m & g t ; & l t ; k e y & g t ; & l t ; s t r i n g & g t ; T r a n s a c t i o n   T y p e & l t ; / s t r i n g & g t ; & l t ; / k e y & g t ; & l t ; v a l u e & g t ; & l t ; i n t & g t ; 5 & l t ; / i n t & g t ; & l t ; / v a l u e & g t ; & l t ; / i t e m & g t ; & l t ; i t e m & g t ; & l t ; k e y & g t ; & l t ; s t r i n g & g t ; D o c u m e n t   T y p e & l t ; / s t r i n g & g t ; & l t ; / k e y & g t ; & l t ; v a l u e & g t ; & l t ; i n t & g t ; 6 & l t ; / i n t & g t ; & l t ; / v a l u e & g t ; & l t ; / i t e m & g t ; & l t ; i t e m & g t ; & l t ; k e y & g t ; & l t ; s t r i n g & g t ; B a t c h   T y p e & l t ; / s t r i n g & g t ; & l t ; / k e y & g t ; & l t ; v a l u e & g t ; & l t ; i n t & g t ; 7 & l t ; / i n t & g t ; & l t ; / v a l u e & g t ; & l t ; / i t e m & g t ; & l t ; i t e m & g t ; & l t ; k e y & g t ; & l t ; s t r i n g & g t ; S o u r c e   A p p l i c a t i o n & l t ; / s t r i n g & g t ; & l t ; / k e y & g t ; & l t ; v a l u e & g t ; & l t ; i n t & g t ; 8 & l t ; / i n t & g t ; & l t ; / v a l u e & g t ; & l t ; / i t e m & g t ; & l t ; i t e m & g t ; & l t ; k e y & g t ; & l t ; s t r i n g & g t ; B a t c h & l t ; / s t r i n g & g t ; & l t ; / k e y & g t ; & l t ; v a l u e & g t ; & l t ; i n t & g t ; 9 & l t ; / i n t & g t ; & l t ; / v a l u e & g t ; & l t ; / i t e m & g t ; & l t ; i t e m & g t ; & l t ; k e y & g t ; & l t ; s t r i n g & g t ; E n t r y & l t ; / s t r i n g & g t ; & l t ; / k e y & g t ; & l t ; v a l u e & g t ; & l t ; i n t & g t ; 1 0 & l t ; / i n t & g t ; & l t ; / v a l u e & g t ; & l t ; / i t e m & g t ; & l t ; i t e m & g t ; & l t ; k e y & g t ; & l t ; s t r i n g & g t ; D o c u m e n t   D a t e & l t ; / s t r i n g & g t ; & l t ; / k e y & g t ; & l t ; v a l u e & g t ; & l t ; i n t & g t ; 1 1 & l t ; / i n t & g t ; & l t ; / v a l u e & g t ; & l t ; / i t e m & g t ; & l t ; i t e m & g t ; & l t ; k e y & g t ; & l t ; s t r i n g & g t ; D u e   D a t e & l t ; / s t r i n g & g t ; & l t ; / k e y & g t ; & l t ; v a l u e & g t ; & l t ; i n t & g t ; 1 2 & l t ; / i n t & g t ; & l t ; / v a l u e & g t ; & l t ; / i t e m & g t ; & l t ; i t e m & g t ; & l t ; k e y & g t ; & l t ; s t r i n g & g t ; P o s t i n g   D a t e & l t ; / s t r i n g & g t ; & l t ; / k e y & g t ; & l t ; v a l u e & g t ; & l t ; i n t & g t ; 1 3 & l t ; / i n t & g t ; & l t ; / v a l u e & g t ; & l t ; / i t e m & g t ; & l t ; i t e m & g t ; & l t ; k e y & g t ; & l t ; s t r i n g & g t ; P o s t i n g   S e q u e n c e & l t ; / s t r i n g & g t ; & l t ; / k e y & g t ; & l t ; v a l u e & g t ; & l t ; i n t & g t ; 1 4 & l t ; / i n t & g t ; & l t ; / v a l u e & g t ; & l t ; / i t e m & g t ; & l t ; i t e m & g t ; & l t ; k e y & g t ; & l t ; s t r i n g & g t ; F u l l y   P a i d & l t ; / s t r i n g & g t ; & l t ; / k e y & g t ; & l t ; v a l u e & g t ; & l t ; i n t & g t ; 1 5 & l t ; / i n t & g t ; & l t ; / v a l u e & g t ; & l t ; / i t e m & g t ; & l t ; i t e m & g t ; & l t ; k e y & g t ; & l t ; s t r i n g & g t ; T e r m s & l t ; / s t r i n g & g t ; & l t ; / k e y & g t ; & l t ; v a l u e & g t ; & l t ; i n t & g t ; 1 6 & l t ; / i n t & g t ; & l t ; / v a l u e & g t ; & l t ; / i t e m & g t ; & l t ; i t e m & g t ; & l t ; k e y & g t ; & l t ; s t r i n g & g t ; U N I Q & l t ; / s t r i n g & g t ; & l t ; / k e y & g t ; & l t ; v a l u e & g t ; & l t ; i n t & g t ; 2 1 & l t ; / i n t & g t ; & l t ; / v a l u e & g t ; & l t ; / i t e m & g t ; & l t ; i t e m & g t ; & l t ; k e y & g t ; & l t ; s t r i n g & g t ; B a n k   C o d e & l t ; / s t r i n g & g t ; & l t ; / k e y & g t ; & l t ; v a l u e & g t ; & l t ; i n t & g t ; 1 7 & l t ; / i n t & g t ; & l t ; / v a l u e & g t ; & l t ; / i t e m & g t ; & l t ; i t e m & g t ; & l t ; k e y & g t ; & l t ; s t r i n g & g t ; D e p o s i t   N u m b e r & l t ; / s t r i n g & g t ; & l t ; / k e y & g t ; & l t ; v a l u e & g t ; & l t ; i n t & g t ; 1 8 & l t ; / i n t & g t ; & l t ; / v a l u e & g t ; & l t ; / i t e m & g t ; & l t ; i t e m & g t ; & l t ; k e y & g t ; & l t ; s t r i n g & g t ; A c c o u n t S e t & l t ; / s t r i n g & g t ; & l t ; / k e y & g t ; & l t ; v a l u e & g t ; & l t ; i n t & g t ; 1 9 & l t ; / i n t & g t ; & l t ; / v a l u e & g t ; & l t ; / i t e m & g t ; & l t ; i t e m & g t ; & l t ; k e y & g t ; & l t ; s t r i n g & g t ; O r i g i n a l   A m o u n t & l t ; / s t r i n g & g t ; & l t ; / k e y & g t ; & l t ; v a l u e & g t ; & l t ; i n t & g t ; 2 0 & l t ; / i n t & g t ; & l t ; / v a l u e & g t ; & l t ; / i t e m & g t ; & l t ; i t e m & g t ; & l t ; k e y & g t ; & l t ; s t r i n g & g t ; R e m a i n i n g   A m o u n t & l t ; / s t r i n g & g t ; & l t ; / k e y & g t ; & l t ; v a l u e & g t ; & l t ; i n t & g t ; 2 2 & l t ; / i n t & g t ; & l t ; / v a l u e & g t ; & l t ; / i t e m & g t ; & l t ; / C o l u m n D i s p l a y I n d e x & g t ; & l t ; C o l u m n F r o z e n   / & g t ; & l t ; C o l u m n C h e c k e d   / & g t ; & l t ; C o l u m n F i l t e r & g t ; & l t ; i t e m & g t ; & l t ; k e y & g t ; & l t ; s t r i n g & g t ; D o c u m e n t   T y p e & l t ; / s t r i n g & g t ; & l t ; / k e y & g t ; & l t ; v a l u e & g t ; & l t ; F i l t e r E x p r e s s i o n   x s i : n i l = " t r u e "   / & g t ; & l t ; / v a l u e & g t ; & l t ; / i t e m & g t ; & l t ; / C o l u m n F i l t e r & g t ; & l t ; S e l e c t i o n F i l t e r & g t ; & l t ; i t e m & g t ; & l t ; k e y & g t ; & l t ; s t r i n g & g t ; D o c u m e n t   T y p e & l t ; / s t r i n g & g t ; & l t ; / k e y & g t ; & l t ; v a l u e & g t ; & l t ; S e l e c t i o n F i l t e r & g t ; & l t ; S e l e c t i o n T y p e & g t ; S e l e c t & l t ; / S e l e c t i o n T y p e & g t ; & l t ; I t e m s & g t ; & l t ; a n y T y p e   x s i : t y p e = " x s d : s h o r t " & g t ; 1 & l t ; / a n y T y p e & g t ; & l t ; a n y T y p e   x s i : t y p e = " x s d : s h o r t " & g t ; 2 & l t ; / a n y T y p e & g t ; & l t ; a n y T y p e   x s i : t y p e = " x s d : s h o r t " & g t ; 3 & l t ; / a n y T y p e & g t ; & l t ; / I t e m s & g t ; & l t ; / S e l e c t i o n F i l t e r & g t ; & l t ; / v a l u e & g t ; & l t ; / i t e m & g t ; & l t ; / S e l e c t i o n F i l t e r & g t ; & l t ; F i l t e r P a r a m e t e r s & g t ; & l t ; i t e m & g t ; & l t ; k e y & g t ; & l t ; s t r i n g & g t ; D o c u m e n t   T y p e & l t ; / s t r i n g & g t ; & l t ; / k e y & g t ; & l t ; v a l u e & g t ; & l t ; C o m m a n d P a r a m e t e r s   / & g t ; & l t ; / v a l u e & g t ; & l t ; / i t e m & g t ; & l t ; / F i l t e r P a r a m e t e r s & g t ; & l t ; I s S o r t D e s c e n d i n g & g t ; f a l s e & l t ; / I s S o r t D e s c e n d i n g & g t ; & l t ; / T a b l e W i d g e t G r i d S e r i a l i z a t i o n & g t ; < / C u s t o m C o n t e n t > < / G e m i n i > 
</file>

<file path=customXml/item16.xml>��< ? x m l   v e r s i o n = " 1 . 0 "   e n c o d i n g = " U T F - 1 6 " ? > < G e m i n i   x m l n s = " h t t p : / / g e m i n i / p i v o t c u s t o m i z a t i o n / T a b l e O r d e r " > < C u s t o m C o n t e n t > C a l e n d a r - 3 0 3 5 b 8 a f - 8 e c e - 4 c 8 b - 8 4 a 6 - a 9 8 2 9 f c 3 c 8 4 4 , A R D o c u m e n t s _ c 7 c c c 6 c e - e 0 2 a - 4 6 a c - 8 8 6 3 - 2 7 3 0 f 6 1 4 d 6 6 6 , A R R e c e i p t s _ 7 3 2 7 1 6 6 1 - 4 6 2 8 - 4 e 5 3 - b a c a - e a 2 b f e 0 2 1 e 0 a , A g e A s O f - 9 4 0 3 d 7 2 3 - 5 0 5 0 - 4 6 0 6 - a b 0 5 - d 9 7 d e a d 9 b 4 a 0 , C u s t o m e r   G r o u p _ b 2 b 3 7 4 1 d - 1 c 7 9 - 4 1 c d - b 9 b e - 0 e 7 5 7 4 0 5 2 0 d 2 , C u s t o m e r s _ 6 d 9 f 1 1 b 9 - 9 0 b a - 4 8 7 3 - 8 a 8 9 - 9 6 a c c 8 6 7 8 f 0 9 , T r a n s a c t i o n T y p e - e 3 c c 3 1 f b - f 6 7 6 - 4 2 4 8 - 9 2 7 5 - 5 2 5 3 0 9 a a c b 3 3 , D o c u m e n t T y p e - f d 1 6 5 b 9 b - a 6 b 7 - 4 1 3 9 - 9 6 3 7 - 8 1 d a b e 1 e 8 d 8 3 , A g i n g P e r i o d s - 5 d 1 f a 7 6 0 - d 0 1 f - 4 e f 2 - 9 6 b f - 8 8 1 d 2 b 0 0 7 d 8 a , A P D o c u m e n t s _ a 4 0 9 1 6 9 9 - d 4 0 b - 4 1 1 e - 9 5 3 e - b 7 f 9 b 7 e c 9 5 4 1 , A P P a y m e n t s _ 5 3 5 4 7 b 6 2 - 6 1 f 2 - 4 c 5 5 - b e b a - b c f 0 8 f 5 8 3 a 8 c , V e n d o r   G r o u p _ d 6 3 9 3 6 f b - e a 6 f - 4 0 5 c - b 5 7 b - 0 2 4 d 1 9 8 d 7 4 a 4 , V e n d o r _ d 2 6 7 e 8 e 4 - 9 4 4 8 - 4 2 e b - b f 8 d - 7 9 0 5 3 7 e 0 b 6 d 7 , C O A _ d 3 b 6 e f b c - a e f b - 4 5 9 5 - 8 3 1 0 - d 7 e b 6 5 4 1 f 1 8 e , A c t u a l   B u d g e t _ 5 9 9 5 a e d c - 1 e 2 8 - 4 8 4 d - 8 1 d 5 - 2 7 0 5 0 0 8 b d 2 1 5 , G L   E n t r i e s _ 6 f 0 2 1 1 7 3 - 5 e 6 c - 4 3 0 1 - 9 4 1 8 - 3 c 9 d e 2 3 0 5 b e 8 , T i m e C a l c - 4 8 3 b 6 8 a 0 - d 9 5 3 - 4 7 d 3 - b b 0 4 - a 8 c b 9 3 4 9 7 e e 9 , O p e n B A L _ c a 6 5 4 7 9 c - e 3 0 9 - 4 6 c 7 - b 1 9 5 - f 5 d a a f 5 7 e 0 9 6 < / C u s t o m C o n t e n t > < / G e m i n i > 
</file>

<file path=customXml/item17.xml>��< ? x m l   v e r s i o n = " 1 . 0 "   e n c o d i n g = " U T F - 1 6 " ? > < G e m i n i   x m l n s = " h t t p : / / g e m i n i / p i v o t c u s t o m i z a t i o n / T a b l e X M L _ A P P a y m e n t s _ 5 3 5 4 7 b 6 2 - 6 1 f 2 - 4 c 5 5 - b e b a - b c f 0 8 f 5 8 3 a 8 c " > < C u s t o m C o n t e n t > & l t ; T a b l e W i d g e t G r i d S e r i a l i z a t i o n   x m l n s : x s d = " h t t p : / / w w w . w 3 . o r g / 2 0 0 1 / X M L S c h e m a "   x m l n s : x s i = " h t t p : / / w w w . w 3 . o r g / 2 0 0 1 / X M L S c h e m a - i n s t a n c e " & g t ; & l t ; C o l u m n S u g g e s t e d T y p e & g t ; & l t ; i t e m & g t ; & l t ; k e y & g t ; & l t ; s t r i n g & g t ; C h e c k   D a t e & l t ; / s t r i n g & g t ; & l t ; / k e y & g t ; & l t ; v a l u e & g t ; & l t ; s t r i n g & g t ; E m p t y & l t ; / s t r i n g & g t ; & l t ; / v a l u e & g t ; & l t ; / i t e m & g t ; & l t ; i t e m & g t ; & l t ; k e y & g t ; & l t ; s t r i n g & g t ; P o s t i n g   D a t e & l t ; / s t r i n g & g t ; & l t ; / k e y & g t ; & l t ; v a l u e & g t ; & l t ; s t r i n g & g t ; E m p t y & l t ; / s t r i n g & g t ; & l t ; / v a l u e & g t ; & l t ; / i t e m & g t ; & l t ; / C o l u m n S u g g e s t e d T y p e & g t ; & l t ; C o l u m n F o r m a t   / & g t ; & l t ; C o l u m n A c c u r a c y   / & g t ; & l t ; C o l u m n C u r r e n c y S y m b o l   / & g t ; & l t ; C o l u m n P o s i t i v e P a t t e r n   / & g t ; & l t ; C o l u m n N e g a t i v e P a t t e r n   / & g t ; & l t ; C o l u m n W i d t h s & g t ; & l t ; i t e m & g t ; & l t ; k e y & g t ; & l t ; s t r i n g & g t ; V e n d o r   N u m b e r & l t ; / s t r i n g & g t ; & l t ; / k e y & g t ; & l t ; v a l u e & g t ; & l t ; i n t & g t ; 1 3 5 & l t ; / i n t & g t ; & l t ; / v a l u e & g t ; & l t ; / i t e m & g t ; & l t ; i t e m & g t ; & l t ; k e y & g t ; & l t ; s t r i n g & g t ; D o c u m e n t   N u m b e r & l t ; / s t r i n g & g t ; & l t ; / k e y & g t ; & l t ; v a l u e & g t ; & l t ; i n t & g t ; 1 5 4 & l t ; / i n t & g t ; & l t ; / v a l u e & g t ; & l t ; / i t e m & g t ; & l t ; i t e m & g t ; & l t ; k e y & g t ; & l t ; s t r i n g & g t ; U N I Q & l t ; / s t r i n g & g t ; & l t ; / k e y & g t ; & l t ; v a l u e & g t ; & l t ; i n t & g t ; 2 1 2 & l t ; / i n t & g t ; & l t ; / v a l u e & g t ; & l t ; / i t e m & g t ; & l t ; i t e m & g t ; & l t ; k e y & g t ; & l t ; s t r i n g & g t ; C h e c k   D a t e & l t ; / s t r i n g & g t ; & l t ; / k e y & g t ; & l t ; v a l u e & g t ; & l t ; i n t & g t ; 1 0 5 & l t ; / i n t & g t ; & l t ; / v a l u e & g t ; & l t ; / i t e m & g t ; & l t ; i t e m & g t ; & l t ; k e y & g t ; & l t ; s t r i n g & g t ; P o s t i n g   D a t e & l t ; / s t r i n g & g t ; & l t ; / k e y & g t ; & l t ; v a l u e & g t ; & l t ; i n t & g t ; 1 1 3 & l t ; / i n t & g t ; & l t ; / v a l u e & g t ; & l t ; / i t e m & g t ; & l t ; i t e m & g t ; & l t ; k e y & g t ; & l t ; s t r i n g & g t ; P a y m e n t   N u m b e r & l t ; / s t r i n g & g t ; & l t ; / k e y & g t ; & l t ; v a l u e & g t ; & l t ; i n t & g t ; 1 4 5 & l t ; / i n t & g t ; & l t ; / v a l u e & g t ; & l t ; / i t e m & g t ; & l t ; i t e m & g t ; & l t ; k e y & g t ; & l t ; s t r i n g & g t ; C h e c k   N o & l t ; / s t r i n g & g t ; & l t ; / k e y & g t ; & l t ; v a l u e & g t ; & l t ; i n t & g t ; 9 4 & l t ; / i n t & g t ; & l t ; / v a l u e & g t ; & l t ; / i t e m & g t ; & l t ; i t e m & g t ; & l t ; k e y & g t ; & l t ; s t r i n g & g t ; B a t c h   N u m b e r & l t ; / s t r i n g & g t ; & l t ; / k e y & g t ; & l t ; v a l u e & g t ; & l t ; i n t & g t ; 1 2 4 & l t ; / i n t & g t ; & l t ; / v a l u e & g t ; & l t ; / i t e m & g t ; & l t ; i t e m & g t ; & l t ; k e y & g t ; & l t ; s t r i n g & g t ; E n t r y   N u m b e r & l t ; / s t r i n g & g t ; & l t ; / k e y & g t ; & l t ; v a l u e & g t ; & l t ; i n t & g t ; 1 2 2 & l t ; / i n t & g t ; & l t ; / v a l u e & g t ; & l t ; / i t e m & g t ; & l t ; i t e m & g t ; & l t ; k e y & g t ; & l t ; s t r i n g & g t ; S e q u e n c e   N o & l t ; / s t r i n g & g t ; & l t ; / k e y & g t ; & l t ; v a l u e & g t ; & l t ; i n t & g t ; 1 1 8 & l t ; / i n t & g t ; & l t ; / v a l u e & g t ; & l t ; / i t e m & g t ; & l t ; i t e m & g t ; & l t ; k e y & g t ; & l t ; s t r i n g & g t ; D o c u m e n t   T y p e & l t ; / s t r i n g & g t ; & l t ; / k e y & g t ; & l t ; v a l u e & g t ; & l t ; i n t & g t ; 1 3 2 & l t ; / i n t & g t ; & l t ; / v a l u e & g t ; & l t ; / i t e m & g t ; & l t ; i t e m & g t ; & l t ; k e y & g t ; & l t ; s t r i n g & g t ; T r a n s a c t i o n   T y p e & l t ; / s t r i n g & g t ; & l t ; / k e y & g t ; & l t ; v a l u e & g t ; & l t ; i n t & g t ; 1 3 7 & l t ; / i n t & g t ; & l t ; / v a l u e & g t ; & l t ; / i t e m & g t ; & l t ; i t e m & g t ; & l t ; k e y & g t ; & l t ; s t r i n g & g t ; R e c e i p t   A m o u n t & l t ; / s t r i n g & g t ; & l t ; / k e y & g t ; & l t ; v a l u e & g t ; & l t ; i n t & g t ; 1 4 9 & l t ; / i n t & g t ; & l t ; / v a l u e & g t ; & l t ; / i t e m & g t ; & l t ; i t e m & g t ; & l t ; k e y & g t ; & l t ; s t r i n g & g t ; B a n k   C o d e & l t ; / s t r i n g & g t ; & l t ; / k e y & g t ; & l t ; v a l u e & g t ; & l t ; i n t & g t ; 1 0 1 & l t ; / i n t & g t ; & l t ; / v a l u e & g t ; & l t ; / i t e m & g t ; & l t ; i t e m & g t ; & l t ; k e y & g t ; & l t ; s t r i n g & g t ; S r c   D o c   T y p & l t ; / s t r i n g & g t ; & l t ; / k e y & g t ; & l t ; v a l u e & g t ; & l t ; i n t & g t ; 1 5 6 & l t ; / i n t & g t ; & l t ; / v a l u e & g t ; & l t ; / i t e m & g t ; & l t ; / C o l u m n W i d t h s & g t ; & l t ; C o l u m n D i s p l a y I n d e x & g t ; & l t ; i t e m & g t ; & l t ; k e y & g t ; & l t ; s t r i n g & g t ; V e n d o r   N u m b e r & l t ; / s t r i n g & g t ; & l t ; / k e y & g t ; & l t ; v a l u e & g t ; & l t ; i n t & g t ; 0 & l t ; / i n t & g t ; & l t ; / v a l u e & g t ; & l t ; / i t e m & g t ; & l t ; i t e m & g t ; & l t ; k e y & g t ; & l t ; s t r i n g & g t ; D o c u m e n t   N u m b e r & l t ; / s t r i n g & g t ; & l t ; / k e y & g t ; & l t ; v a l u e & g t ; & l t ; i n t & g t ; 1 & l t ; / i n t & g t ; & l t ; / v a l u e & g t ; & l t ; / i t e m & g t ; & l t ; i t e m & g t ; & l t ; k e y & g t ; & l t ; s t r i n g & g t ; U N I Q & l t ; / s t r i n g & g t ; & l t ; / k e y & g t ; & l t ; v a l u e & g t ; & l t ; i n t & g t ; 2 & l t ; / i n t & g t ; & l t ; / v a l u e & g t ; & l t ; / i t e m & g t ; & l t ; i t e m & g t ; & l t ; k e y & g t ; & l t ; s t r i n g & g t ; C h e c k   D a t e & l t ; / s t r i n g & g t ; & l t ; / k e y & g t ; & l t ; v a l u e & g t ; & l t ; i n t & g t ; 3 & l t ; / i n t & g t ; & l t ; / v a l u e & g t ; & l t ; / i t e m & g t ; & l t ; i t e m & g t ; & l t ; k e y & g t ; & l t ; s t r i n g & g t ; P o s t i n g   D a t e & l t ; / s t r i n g & g t ; & l t ; / k e y & g t ; & l t ; v a l u e & g t ; & l t ; i n t & g t ; 4 & l t ; / i n t & g t ; & l t ; / v a l u e & g t ; & l t ; / i t e m & g t ; & l t ; i t e m & g t ; & l t ; k e y & g t ; & l t ; s t r i n g & g t ; P a y m e n t   N u m b e r & l t ; / s t r i n g & g t ; & l t ; / k e y & g t ; & l t ; v a l u e & g t ; & l t ; i n t & g t ; 5 & l t ; / i n t & g t ; & l t ; / v a l u e & g t ; & l t ; / i t e m & g t ; & l t ; i t e m & g t ; & l t ; k e y & g t ; & l t ; s t r i n g & g t ; C h e c k   N o & l t ; / s t r i n g & g t ; & l t ; / k e y & g t ; & l t ; v a l u e & g t ; & l t ; i n t & g t ; 6 & l t ; / i n t & g t ; & l t ; / v a l u e & g t ; & l t ; / i t e m & g t ; & l t ; i t e m & g t ; & l t ; k e y & g t ; & l t ; s t r i n g & g t ; B a t c h   N u m b e r & l t ; / s t r i n g & g t ; & l t ; / k e y & g t ; & l t ; v a l u e & g t ; & l t ; i n t & g t ; 7 & l t ; / i n t & g t ; & l t ; / v a l u e & g t ; & l t ; / i t e m & g t ; & l t ; i t e m & g t ; & l t ; k e y & g t ; & l t ; s t r i n g & g t ; E n t r y   N u m b e r & l t ; / s t r i n g & g t ; & l t ; / k e y & g t ; & l t ; v a l u e & g t ; & l t ; i n t & g t ; 8 & l t ; / i n t & g t ; & l t ; / v a l u e & g t ; & l t ; / i t e m & g t ; & l t ; i t e m & g t ; & l t ; k e y & g t ; & l t ; s t r i n g & g t ; S e q u e n c e   N o & l t ; / s t r i n g & g t ; & l t ; / k e y & g t ; & l t ; v a l u e & g t ; & l t ; i n t & g t ; 9 & l t ; / i n t & g t ; & l t ; / v a l u e & g t ; & l t ; / i t e m & g t ; & l t ; i t e m & g t ; & l t ; k e y & g t ; & l t ; s t r i n g & g t ; D o c u m e n t   T y p e & l t ; / s t r i n g & g t ; & l t ; / k e y & g t ; & l t ; v a l u e & g t ; & l t ; i n t & g t ; 1 0 & l t ; / i n t & g t ; & l t ; / v a l u e & g t ; & l t ; / i t e m & g t ; & l t ; i t e m & g t ; & l t ; k e y & g t ; & l t ; s t r i n g & g t ; T r a n s a c t i o n   T y p e & l t ; / s t r i n g & g t ; & l t ; / k e y & g t ; & l t ; v a l u e & g t ; & l t ; i n t & g t ; 1 1 & l t ; / i n t & g t ; & l t ; / v a l u e & g t ; & l t ; / i t e m & g t ; & l t ; i t e m & g t ; & l t ; k e y & g t ; & l t ; s t r i n g & g t ; R e c e i p t   A m o u n t & l t ; / s t r i n g & g t ; & l t ; / k e y & g t ; & l t ; v a l u e & g t ; & l t ; i n t & g t ; 1 2 & l t ; / i n t & g t ; & l t ; / v a l u e & g t ; & l t ; / i t e m & g t ; & l t ; i t e m & g t ; & l t ; k e y & g t ; & l t ; s t r i n g & g t ; B a n k   C o d e & l t ; / s t r i n g & g t ; & l t ; / k e y & g t ; & l t ; v a l u e & g t ; & l t ; i n t & g t ; 1 3 & l t ; / i n t & g t ; & l t ; / v a l u e & g t ; & l t ; / i t e m & g t ; & l t ; i t e m & g t ; & l t ; k e y & g t ; & l t ; s t r i n g & g t ; S r c   D o c   T y p & l t ; / s t r i n g & g t ; & l t ; / k e y & g t ; & l t ; v a l u e & g t ; & l t ; i n t & g t ; 1 4 & l t ; / i n t & g t ; & l t ; / v a l u e & g t ; & l t ; / i t e m & g t ; & l t ; / C o l u m n D i s p l a y I n d e x & g t ; & l t ; C o l u m n F r o z e n   / & g t ; & l t ; C o l u m n C h e c k e d   / & g t ; & l t ; C o l u m n F i l t e r & g t ; & l t ; i t e m & g t ; & l t ; k e y & g t ; & l t ; s t r i n g & g t ; V e n d o r   N u m b e r & l t ; / s t r i n g & g t ; & l t ; / k e y & g t ; & l t ; v a l u e & g t ; & l t ; F i l t e r E x p r e s s i o n   x s i : n i l = " t r u e "   / & g t ; & l t ; / v a l u e & g t ; & l t ; / i t e m & g t ; & l t ; / C o l u m n F i l t e r & g t ; & l t ; S e l e c t i o n F i l t e r & g t ; & l t ; i t e m & g t ; & l t ; k e y & g t ; & l t ; s t r i n g & g t ; V e n d o r   N u m b e r & l t ; / s t r i n g & g t ; & l t ; / k e y & g t ; & l t ; v a l u e & g t ; & l t ; S e l e c t i o n F i l t e r   x s i : n i l = " t r u e "   / & g t ; & l t ; / v a l u e & g t ; & l t ; / i t e m & g t ; & l t ; / S e l e c t i o n F i l t e r & g t ; & l t ; F i l t e r P a r a m e t e r s & g t ; & l t ; i t e m & g t ; & l t ; k e y & g t ; & l t ; s t r i n g & g t ; V e n d o r   N u m b e r & l t ; / s t r i n g & g t ; & l t ; / k e y & g t ; & l t ; v a l u e & g t ; & l t ; C o m m a n d P a r a m e t e r s   / & g t ; & l t ; / v a l u e & g t ; & l t ; / i t e m & g t ; & l t ; / F i l t e r P a r a m e t e r s & g t ; & l t ; I s S o r t D e s c e n d i n g & g t ; f a l s e & l t ; / I s S o r t D e s c e n d i n g & g t ; & l t ; / T a b l e W i d g e t G r i d S e r i a l i z a t i o n & g t ; < / C u s t o m C o n t e n t > < / G e m i n i > 
</file>

<file path=customXml/item18.xml>��< ? x m l   v e r s i o n = " 1 . 0 "   e n c o d i n g = " U T F - 1 6 " ? > < G e m i n i   x m l n s = " h t t p : / / g e m i n i / p i v o t c u s t o m i z a t i o n / T a b l e X M L _ A g i n g P e r i o d s - 5 d 1 f a 7 6 0 - d 0 1 f - 4 e f 2 - 9 6 b f - 8 8 1 d 2 b 0 0 7 d 8 a " > < 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 / & g t ; & l t ; C o l u m n W i d t h s & g t ; & l t ; i t e m & g t ; & l t ; k e y & g t ; & l t ; s t r i n g & g t ; A g i n g   P e r i o d & l t ; / s t r i n g & g t ; & l t ; / k e y & g t ; & l t ; v a l u e & g t ; & l t ; i n t & g t ; 1 1 5 & l t ; / i n t & g t ; & l t ; / v a l u e & g t ; & l t ; / i t e m & g t ; & l t ; i t e m & g t ; & l t ; k e y & g t ; & l t ; s t r i n g & g t ; N a m e & l t ; / s t r i n g & g t ; & l t ; / k e y & g t ; & l t ; v a l u e & g t ; & l t ; i n t & g t ; 7 3 & l t ; / i n t & g t ; & l t ; / v a l u e & g t ; & l t ; / i t e m & g t ; & l t ; i t e m & g t ; & l t ; k e y & g t ; & l t ; s t r i n g & g t ; F r o m & l t ; / s t r i n g & g t ; & l t ; / k e y & g t ; & l t ; v a l u e & g t ; & l t ; i n t & g t ; 6 8 & l t ; / i n t & g t ; & l t ; / v a l u e & g t ; & l t ; / i t e m & g t ; & l t ; i t e m & g t ; & l t ; k e y & g t ; & l t ; s t r i n g & g t ; T o & l t ; / s t r i n g & g t ; & l t ; / k e y & g t ; & l t ; v a l u e & g t ; & l t ; i n t & g t ; 5 0 & l t ; / i n t & g t ; & l t ; / v a l u e & g t ; & l t ; / i t e m & g t ; & l t ; / C o l u m n W i d t h s & g t ; & l t ; C o l u m n D i s p l a y I n d e x & g t ; & l t ; i t e m & g t ; & l t ; k e y & g t ; & l t ; s t r i n g & g t ; A g i n g   P e r i o d & l t ; / s t r i n g & g t ; & l t ; / k e y & g t ; & l t ; v a l u e & g t ; & l t ; i n t & g t ; 0 & l t ; / i n t & g t ; & l t ; / v a l u e & g t ; & l t ; / i t e m & g t ; & l t ; i t e m & g t ; & l t ; k e y & g t ; & l t ; s t r i n g & g t ; N a m e & l t ; / s t r i n g & g t ; & l t ; / k e y & g t ; & l t ; v a l u e & g t ; & l t ; i n t & g t ; 1 & l t ; / i n t & g t ; & l t ; / v a l u e & g t ; & l t ; / i t e m & g t ; & l t ; i t e m & g t ; & l t ; k e y & g t ; & l t ; s t r i n g & g t ; F r o m & l t ; / s t r i n g & g t ; & l t ; / k e y & g t ; & l t ; v a l u e & g t ; & l t ; i n t & g t ; 2 & l t ; / i n t & g t ; & l t ; / v a l u e & g t ; & l t ; / i t e m & g t ; & l t ; i t e m & g t ; & l t ; k e y & g t ; & l t ; s t r i n g & g t ; T o & l t ; / s t r i n g & g t ; & l t ; / k e y & g t ; & l t ; v a l u e & g t ; & l t ; i n t & g t ; 3 & l t ; / i n t & g t ; & l t ; / v a l u e & g t ; & l t ; / i t e m & g t ; & l t ; / C o l u m n D i s p l a y I n d e x & g t ; & l t ; C o l u m n F r o z e n   / & g t ; & l t ; C o l u m n C h e c k e d   / & g t ; & l t ; C o l u m n F i l t e r   / & g t ; & l t ; S e l e c t i o n F i l t e r   / & g t ; & l t ; F i l t e r P a r a m e t e r s   / & g t ; & l t ; I s S o r t D e s c e n d i n g & g t ; f a l s e & l t ; / I s S o r t D e s c e n d i n g & g t ; & l t ; / T a b l e W i d g e t G r i d S e r i a l i z a t i o n & g t ; < / C u s t o m C o n t e n t > < / G e m i n i > 
</file>

<file path=customXml/item19.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C a l e n d a r - 3 0 3 5 b 8 a f - 8 e c e - 4 c 8 b - 8 4 a 6 - a 9 8 2 9 f c 3 c 8 4 4 & l t ; / K e y & g t ; & l t ; V a l u e   x m l n s : a = " h t t p : / / s c h e m a s . d a t a c o n t r a c t . o r g / 2 0 0 4 / 0 7 / M i c r o s o f t . A n a l y s i s S e r v i c e s . C o m m o n " & g t ; & l t ; a : H a s F o c u s & g t ; f a l s e & l t ; / a : H a s F o c u s & g t ; & l t ; a : S i z e A t D p i 9 6 & g t ; 1 5 2 & l t ; / a : S i z e A t D p i 9 6 & g t ; & l t ; a : V i s i b l e & g t ; t r u e & l t ; / a : V i s i b l e & g t ; & l t ; / V a l u e & g t ; & l t ; / K e y V a l u e O f s t r i n g S a n d b o x E d i t o r . M e a s u r e G r i d S t a t e S c d E 3 5 R y & g t ; & l t ; K e y V a l u e O f s t r i n g S a n d b o x E d i t o r . M e a s u r e G r i d S t a t e S c d E 3 5 R y & g t ; & l t ; K e y & g t ; A R D o c u m e n t s _ c 7 c c c 6 c e - e 0 2 a - 4 6 a c - 8 8 6 3 - 2 7 3 0 f 6 1 4 d 6 6 6 & 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A R R e c e i p t s _ 7 3 2 7 1 6 6 1 - 4 6 2 8 - 4 e 5 3 - b a c a - e a 2 b f e 0 2 1 e 0 a & l t ; / K e y & g t ; & l t ; V a l u e   x m l n s : a = " h t t p : / / s c h e m a s . d a t a c o n t r a c t . o r g / 2 0 0 4 / 0 7 / M i c r o s o f t . A n a l y s i s S e r v i c e s . C o m m o n " & g t ; & l t ; a : H a s F o c u s & g t ; f a l s e & l t ; / a : H a s F o c u s & g t ; & l t ; a : S i z e A t D p i 9 6 & g t ; 5 7 & l t ; / a : S i z e A t D p i 9 6 & g t ; & l t ; a : V i s i b l e & g t ; t r u e & l t ; / a : V i s i b l e & g t ; & l t ; / V a l u e & g t ; & l t ; / K e y V a l u e O f s t r i n g S a n d b o x E d i t o r . M e a s u r e G r i d S t a t e S c d E 3 5 R y & g t ; & l t ; K e y V a l u e O f s t r i n g S a n d b o x E d i t o r . M e a s u r e G r i d S t a t e S c d E 3 5 R y & g t ; & l t ; K e y & g t ; A g e A s O f - 9 4 0 3 d 7 2 3 - 5 0 5 0 - 4 6 0 6 - a b 0 5 - d 9 7 d e a d 9 b 4 a 0 & 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C u s t o m e r   G r o u p _ b 2 b 3 7 4 1 d - 1 c 7 9 - 4 1 c d - b 9 b e - 0 e 7 5 7 4 0 5 2 0 d 2 & l t ; / K e y & g t ; & l t ; V a l u e 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C u s t o m e r s _ 6 d 9 f 1 1 b 9 - 9 0 b a - 4 8 7 3 - 8 a 8 9 - 9 6 a c c 8 6 7 8 f 0 9 & 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T r a n s a c t i o n T y p e - e 3 c c 3 1 f b - f 6 7 6 - 4 2 4 8 - 9 2 7 5 - 5 2 5 3 0 9 a a c b 3 3 & 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D o c u m e n t T y p e - f d 1 6 5 b 9 b - a 6 b 7 - 4 1 3 9 - 9 6 3 7 - 8 1 d a b e 1 e 8 d 8 3 & 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A g i n g P e r i o d s - 5 d 1 f a 7 6 0 - d 0 1 f - 4 e f 2 - 9 6 b f - 8 8 1 d 2 b 0 0 7 d 8 a & 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A P D o c u m e n t s _ a 4 0 9 1 6 9 9 - d 4 0 b - 4 1 1 e - 9 5 3 e - b 7 f 9 b 7 e c 9 5 4 1 & 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A P P a y m e n t s _ 5 3 5 4 7 b 6 2 - 6 1 f 2 - 4 c 5 5 - b e b a - b c f 0 8 f 5 8 3 a 8 c & 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V e n d o r   G r o u p _ d 6 3 9 3 6 f b - e a 6 f - 4 0 5 c - b 5 7 b - 0 2 4 d 1 9 8 d 7 4 a 4 & l t ; / K e y & g t ; & l t ; V a l u e 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V e n d o r _ d 2 6 7 e 8 e 4 - 9 4 4 8 - 4 2 e b - b f 8 d - 7 9 0 5 3 7 e 0 b 6 d 7 & 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C O A _ d 3 b 6 e f b c - a e f b - 4 5 9 5 - 8 3 1 0 - d 7 e b 6 5 4 1 f 1 8 e & 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A c t u a l   B u d g e t _ 5 9 9 5 a e d c - 1 e 2 8 - 4 8 4 d - 8 1 d 5 - 2 7 0 5 0 0 8 b d 2 1 5 & l t ; / K e y & g t ; & l t ; V a l u e 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G L   E n t r i e s _ 6 f 0 2 1 1 7 3 - 5 e 6 c - 4 3 0 1 - 9 4 1 8 - 3 c 9 d e 2 3 0 5 b e 8 & l t ; / K e y & g t ; & l t ; V a l u e 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T i m e C a l c - 4 8 3 b 6 8 a 0 - d 9 5 3 - 4 7 d 3 - b b 0 4 - a 8 c b 9 3 4 9 7 e e 9 & l t ; / K e y & g t ; & l t ; V a l u e   x m l n s : a = " h t t p : / / s c h e m a s . d a t a c o n t r a c t . o r g / 2 0 0 4 / 0 7 / M i c r o s o f t . A n a l y s i s S e r v i c e s . C o m m o n " & g t ; & l t ; a : H a s F o c u s & g t ; f a l s e & l t ; / a : H a s F o c u s & g t ; & l t ; a : S i z e A t D p i 9 6 & g t ; 9 5 & l t ; / a : S i z e A t D p i 9 6 & g t ; & l t ; a : V i s i b l e & g t ; t r u e & l t ; / a : V i s i b l e & g t ; & l t ; / V a l u e & g t ; & l t ; / K e y V a l u e O f s t r i n g S a n d b o x E d i t o r . M e a s u r e G r i d S t a t e S c d E 3 5 R y & g t ; & l t ; K e y V a l u e O f s t r i n g S a n d b o x E d i t o r . M e a s u r e G r i d S t a t e S c d E 3 5 R y & g t ; & l t ; K e y & g t ; O p e n B A L _ c a 6 5 4 7 9 c - e 3 0 9 - 4 6 c 7 - b 1 9 5 - f 5 d a a f 5 7 e 0 9 6 & l t ; / K e y & g t ; & l t ; V a l u e   x m l n s : a = " h t t p : / / s c h e m a s . d a t a c o n t r a c t . o r g / 2 0 0 4 / 0 7 / M i c r o s o f t . A n a l y s i s S e r v i c e s . C o m m o n " & g t ; & l t ; a : H a s F o c u s & g t ; f a l s e & l t ; / a : H a s F o c u s & g t ; & l t ; a : S i z e A t D p i 9 6 & g t ; 9 5 & l t ; / a : S i z e A t D p i 9 6 & g t ; & l t ; a : V i s i b l e & g t ; t r u e & l t ; / a : V i s i b l e & g t ; & l t ; / V a l u e & g t ; & l t ; / K e y V a l u e O f s t r i n g S a n d b o x E d i t o r . M e a s u r e G r i d S t a t e S c d E 3 5 R y & g t ; & l t ; / A r r a y O f K e y V a l u e O f s t r i n g S a n d b o x E d i t o r . M e a s u r e G r i d S t a t e S c d E 3 5 R y & g t ; < / C u s t o m C o n t e n t > < / G e m i n i > 
</file>

<file path=customXml/item2.xml>��< ? x m l   v e r s i o n = " 1 . 0 "   e n c o d i n g = " U T F - 1 6 " ? > < G e m i n i   x m l n s = " h t t p : / / g e m i n i / p i v o t c u s t o m i z a t i o n / d 6 f 0 c 4 4 f - 3 7 0 1 - 4 e 3 b - a d a e - 3 8 3 d c c a 0 5 4 a 9 " > < C u s t o m C o n t e n t > < ! [ C D A T A [ < ? x m l   v e r s i o n = " 1 . 0 "   e n c o d i n g = " u t f - 1 6 " ? > < S e t t i n g s > < C a l c u l a t e d F i e l d s > < i t e m > < M e a s u r e N a m e > D o c u m e n t   A m o u n t < / M e a s u r e N a m e > < D i s p l a y N a m e > D o c u m e n t   A m o u n t < / D i s p l a y N a m e > < V i s i b l e > F a l s e < / V i s i b l e > < / i t e m > < i t e m > < M e a s u r e N a m e > P a y m e n t   A m o u n t < / M e a s u r e N a m e > < D i s p l a y N a m e > P a y m e n t   A m o u n t < / D i s p l a y N a m e > < V i s i b l e > F a l s e < / V i s i b l e > < / i t e m > < i t e m > < M e a s u r e N a m e > D o c u m e n t   B a l a n c e < / M e a s u r e N a m e > < D i s p l a y N a m e > D o c u m e n t   B a l a n c e < / D i s p l a y N a m e > < V i s i b l e > F a l s e < / V i s i b l e > < / i t e m > < i t e m > < M e a s u r e N a m e > A g e d   B a l a n c e < / M e a s u r e N a m e > < D i s p l a y N a m e > A g e d   B a l a n c e < / D i s p l a y N a m e > < V i s i b l e > F a l s e < / V i s i b l e > < / i t e m > < i t e m > < M e a s u r e N a m e > M A T B i l l i n g < / M e a s u r e N a m e > < D i s p l a y N a m e > M A T B i l l i n g < / D i s p l a y N a m e > < V i s i b l e > F a l s e < / V i s i b l e > < / i t e m > < i t e m > < M e a s u r e N a m e > D S O < / M e a s u r e N a m e > < D i s p l a y N a m e > D S O < / D i s p l a y N a m e > < V i s i b l e > F a l s e < / V i s i b l e > < / i t e m > < i t e m > < M e a s u r e N a m e > A P   D o c u m e n t   A m o u n t < / M e a s u r e N a m e > < D i s p l a y N a m e > A P   D o c u m e n t   A m o u n t < / D i s p l a y N a m e > < V i s i b l e > F a l s e < / V i s i b l e > < / i t e m > < i t e m > < M e a s u r e N a m e > A P   P a y m e n t   A m o u n t < / M e a s u r e N a m e > < D i s p l a y N a m e > A P   P a y m e n t   A m o u n t < / D i s p l a y N a m e > < V i s i b l e > F a l s e < / V i s i b l e > < / i t e m > < i t e m > < M e a s u r e N a m e > A P   D o c u m e n t   B a l a n c e < / M e a s u r e N a m e > < D i s p l a y N a m e > A P   D o c u m e n t   B a l a n c e < / D i s p l a y N a m e > < V i s i b l e > F a l s e < / V i s i b l e > < / i t e m > < i t e m > < M e a s u r e N a m e > A P   A g e d   B a l a n c e < / M e a s u r e N a m e > < D i s p l a y N a m e > A P   A g e d   B a l a n c e < / D i s p l a y N a m e > < V i s i b l e > F a l s e < / V i s i b l e > < / i t e m > < i t e m > < M e a s u r e N a m e > A P   M A T I n v o i c e < / M e a s u r e N a m e > < D i s p l a y N a m e > A P   M A T I n v o i c e < / D i s p l a y N a m e > < V i s i b l e > F a l s e < / V i s i b l e > < / i t e m > < i t e m > < M e a s u r e N a m e > D P O < / M e a s u r e N a m e > < D i s p l a y N a m e > D P O < / D i s p l a y N a m e > < V i s i b l e > F a l s e < / V i s i b l e > < / i t e m > < i t e m > < M e a s u r e N a m e > T r a n s a c t i o n   A m o u n t < / M e a s u r e N a m e > < D i s p l a y N a m e > T r a n s a c t i o n   A m o u n t < / D i s p l a y N a m e > < V i s i b l e > F a l s e < / V i s i b l e > < / i t e m > < i t e m > < M e a s u r e N a m e > A P   T r a n s a c t i o n   A m o u n t < / M e a s u r e N a m e > < D i s p l a y N a m e > A P   T r a n s a c t i o n   A m o u n t < / D i s p l a y N a m e > < V i s i b l e > F a l s e < / V i s i b l e > < / i t e m > < i t e m > < M e a s u r e N a m e > T r a n s a c t i o n   A m o u n t   P m t < / M e a s u r e N a m e > < D i s p l a y N a m e > T r a n s a c t i o n   A m o u n t   P m t < / D i s p l a y N a m e > < V i s i b l e > F a l s e < / V i s i b l e > < / i t e m > < i t e m > < M e a s u r e N a m e > T r a n s a c t i o n   C o u n t < / M e a s u r e N a m e > < D i s p l a y N a m e > T r a n s a c t i o n   C o u n t < / D i s p l a y N a m e > < V i s i b l e > F a l s e < / V i s i b l e > < / i t e m > < i t e m > < M e a s u r e N a m e > T r a n s a c t i o n   P m t   C o u n t < / M e a s u r e N a m e > < D i s p l a y N a m e > T r a n s a c t i o n   P m t   C o u n t < / D i s p l a y N a m e > < V i s i b l e > F a l s e < / V i s i b l e > < / i t e m > < i t e m > < M e a s u r e N a m e > T r a n s a c t i o n   A m o u n t   Y T D < / M e a s u r e N a m e > < D i s p l a y N a m e > T r a n s a c t i o n   A m o u n t   Y T D < / D i s p l a y N a m e > < V i s i b l e > F a l s e < / V i s i b l e > < / i t e m > < i t e m > < M e a s u r e N a m e > T r a n s a c t i o n   C o u n t   Y T D < / M e a s u r e N a m e > < D i s p l a y N a m e > T r a n s a c t i o n   C o u n t   Y T D < / D i s p l a y N a m e > < V i s i b l e > F a l s e < / V i s i b l e > < / i t e m > < i t e m > < M e a s u r e N a m e > T r a n s a c t i o n   A m o u n t   P m t   Y T D < / M e a s u r e N a m e > < D i s p l a y N a m e > T r a n s a c t i o n   A m o u n t   P m t   Y T D < / D i s p l a y N a m e > < V i s i b l e > F a l s e < / V i s i b l e > < / i t e m > < i t e m > < M e a s u r e N a m e > T r a n s a c t i o n   P m t   C o u n t   Y T D < / M e a s u r e N a m e > < D i s p l a y N a m e > T r a n s a c t i o n   P m t   C o u n t   Y T D < / D i s p l a y N a m e > < V i s i b l e > F a l s e < / V i s i b l e > < / i t e m > < i t e m > < M e a s u r e N a m e > A P   T r a n s a c t i o n   C o u n t < / M e a s u r e N a m e > < D i s p l a y N a m e > A P   T r a n s a c t i o n   C o u n t < / D i s p l a y N a m e > < V i s i b l e > F a l s e < / V i s i b l e > < / i t e m > < i t e m > < M e a s u r e N a m e > A P   T r a n s a c t i o n   A m o u n t   P m t < / M e a s u r e N a m e > < D i s p l a y N a m e > A P   T r a n s a c t i o n   A m o u n t   P m t < / D i s p l a y N a m e > < V i s i b l e > F a l s e < / V i s i b l e > < / i t e m > < i t e m > < M e a s u r e N a m e > A P   T r a n s a c t i o n   P m t   C o u n t < / M e a s u r e N a m e > < D i s p l a y N a m e > A P   T r a n s a c t i o n   P m t   C o u n t < / D i s p l a y N a m e > < V i s i b l e > F a l s e < / V i s i b l e > < / i t e m > < i t e m > < M e a s u r e N a m e > A P   P a y m e n t   A m o u n t   Y T D < / M e a s u r e N a m e > < D i s p l a y N a m e > A P   P a y m e n t   A m o u n t   Y T D < / D i s p l a y N a m e > < V i s i b l e > F a l s e < / V i s i b l e > < / i t e m > < i t e m > < M e a s u r e N a m e > A P   T r a n s a c t i o n   A m o u n t   Y T D < / M e a s u r e N a m e > < D i s p l a y N a m e > A P   T r a n s a c t i o n   A m o u n t   Y T D < / D i s p l a y N a m e > < V i s i b l e > F a l s e < / V i s i b l e > < / i t e m > < i t e m > < M e a s u r e N a m e > A P   T r a n s a c t i o n   C o u n t   Y T D < / M e a s u r e N a m e > < D i s p l a y N a m e > A P   T r a n s a c t i o n   C o u n t   Y T D < / D i s p l a y N a m e > < V i s i b l e > F a l s e < / V i s i b l e > < / i t e m > < i t e m > < M e a s u r e N a m e > A P   T r a n s a c t i o n   P m t   C o u n t   Y T D < / M e a s u r e N a m e > < D i s p l a y N a m e > A P   T r a n s a c t i o n   P m t   C o u n t   Y T D < / D i s p l a y N a m e > < V i s i b l e > F a l s e < / V i s i b l e > < / i t e m > < i t e m > < M e a s u r e N a m e > C Y   N E T < / M e a s u r e N a m e > < D i s p l a y N a m e > C Y   N E T < / D i s p l a y N a m e > < V i s i b l e > F a l s e < / V i s i b l e > < / i t e m > < i t e m > < M e a s u r e N a m e > C Y   Q T D < / M e a s u r e N a m e > < D i s p l a y N a m e > C Y   Q T D < / D i s p l a y N a m e > < V i s i b l e > F a l s e < / V i s i b l e > < / i t e m > < i t e m > < M e a s u r e N a m e > C Y   Y T D < / M e a s u r e N a m e > < D i s p l a y N a m e > C Y   Y T D < / D i s p l a y N a m e > < V i s i b l e > F a l s e < / V i s i b l e > < / i t e m > < i t e m > < M e a s u r e N a m e > L Y   N E T < / M e a s u r e N a m e > < D i s p l a y N a m e > L Y   N E T < / D i s p l a y N a m e > < V i s i b l e > F a l s e < / V i s i b l e > < / i t e m > < i t e m > < M e a s u r e N a m e > L Y   Q T D < / M e a s u r e N a m e > < D i s p l a y N a m e > L Y   Q T D < / D i s p l a y N a m e > < V i s i b l e > F a l s e < / V i s i b l e > < / i t e m > < i t e m > < M e a s u r e N a m e > L Y   Y T D < / M e a s u r e N a m e > < D i s p l a y N a m e > L Y   Y T D < / D i s p l a y N a m e > < V i s i b l e > F a l s e < / V i s i b l e > < / i t e m > < i t e m > < M e a s u r e N a m e > T o t a l < / M e a s u r e N a m e > < D i s p l a y N a m e > T o t a l < / D i s p l a y N a m e > < V i s i b l e > F a l s e < / V i s i b l e > < / i t e m > < i t e m > < M e a s u r e N a m e > B G T   N E T < / M e a s u r e N a m e > < D i s p l a y N a m e > B G T   N E T < / D i s p l a y N a m e > < V i s i b l e > F a l s e < / V i s i b l e > < / i t e m > < i t e m > < M e a s u r e N a m e > B G T   Q T D < / M e a s u r e N a m e > < D i s p l a y N a m e > B G T   Q T D < / D i s p l a y N a m e > < V i s i b l e > F a l s e < / V i s i b l e > < / i t e m > < i t e m > < M e a s u r e N a m e > B G T   Y T D < / M e a s u r e N a m e > < D i s p l a y N a m e > B G T   Y T D < / D i s p l a y N a m e > < V i s i b l e > F a l s e < / V i s i b l e > < / i t e m > < i t e m > < M e a s u r e N a m e > C Y   B A L < / M e a s u r e N a m e > < D i s p l a y N a m e > C Y   B A L < / D i s p l a y N a m e > < V i s i b l e > F a l s e < / V i s i b l e > < / i t e m > < i t e m > < M e a s u r e N a m e > L Y   B A L < / M e a s u r e N a m e > < D i s p l a y N a m e > L Y   B A L < / D i s p l a y N a m e > < V i s i b l e > F a l s e < / V i s i b l e > < / i t e m > < i t e m > < M e a s u r e N a m e > Y O Y   N E T   % < / M e a s u r e N a m e > < D i s p l a y N a m e > Y O Y   N E T   % < / D i s p l a y N a m e > < V i s i b l e > F a l s e < / V i s i b l e > < / i t e m > < i t e m > < M e a s u r e N a m e > Y O Y   N E T   $ < / M e a s u r e N a m e > < D i s p l a y N a m e > Y O Y   N E T   $ < / D i s p l a y N a m e > < V i s i b l e > F a l s e < / V i s i b l e > < / i t e m > < i t e m > < M e a s u r e N a m e > Y O Y   B A L   $ < / M e a s u r e N a m e > < D i s p l a y N a m e > Y O Y   B A L   $ < / D i s p l a y N a m e > < V i s i b l e > F a l s e < / V i s i b l e > < / i t e m > < i t e m > < M e a s u r e N a m e > Y O Y   Q T D   $ < / M e a s u r e N a m e > < D i s p l a y N a m e > Y O Y   Q T D   $ < / D i s p l a y N a m e > < V i s i b l e > F a l s e < / V i s i b l e > < / i t e m > < i t e m > < M e a s u r e N a m e > Y O Y   Y T D   $ < / M e a s u r e N a m e > < D i s p l a y N a m e > Y O Y   Y T D   $ < / D i s p l a y N a m e > < V i s i b l e > F a l s e < / V i s i b l e > < / i t e m > < i t e m > < M e a s u r e N a m e > A v B   N E T   $ < / M e a s u r e N a m e > < D i s p l a y N a m e > A v B   N E T   $ < / D i s p l a y N a m e > < V i s i b l e > F a l s e < / V i s i b l e > < / i t e m > < i t e m > < M e a s u r e N a m e > A v B   Q T D   $ < / M e a s u r e N a m e > < D i s p l a y N a m e > A v B   Q T D   $ < / D i s p l a y N a m e > < V i s i b l e > F a l s e < / V i s i b l e > < / i t e m > < i t e m > < M e a s u r e N a m e > A v B   Y T D   $ < / M e a s u r e N a m e > < D i s p l a y N a m e > A v B   Y T D   $ < / D i s p l a y N a m e > < V i s i b l e > F a l s e < / V i s i b l e > < / i t e m > < i t e m > < M e a s u r e N a m e > A v B   Q T D   % < / M e a s u r e N a m e > < D i s p l a y N a m e > A v B   Q T D   % < / D i s p l a y N a m e > < V i s i b l e > F a l s e < / V i s i b l e > < / i t e m > < i t e m > < M e a s u r e N a m e > A v B   N E T   % < / M e a s u r e N a m e > < D i s p l a y N a m e > A v B   N E T   % < / D i s p l a y N a m e > < V i s i b l e > F a l s e < / V i s i b l e > < / i t e m > < i t e m > < M e a s u r e N a m e > A v B   Y T D   % < / M e a s u r e N a m e > < D i s p l a y N a m e > A v B   Y T D   % < / D i s p l a y N a m e > < V i s i b l e > F a l s e < / V i s i b l e > < / i t e m > < i t e m > < M e a s u r e N a m e > Y O Y   Q T D   % < / M e a s u r e N a m e > < D i s p l a y N a m e > Y O Y   Q T D   % < / D i s p l a y N a m e > < V i s i b l e > F a l s e < / V i s i b l e > < / i t e m > < i t e m > < M e a s u r e N a m e > Y O Y   Y T D   % < / M e a s u r e N a m e > < D i s p l a y N a m e > Y O Y   Y T D   % < / D i s p l a y N a m e > < V i s i b l e > F a l s e < / V i s i b l e > < / i t e m > < i t e m > < M e a s u r e N a m e > Y O Y   B A L   % < / M e a s u r e N a m e > < D i s p l a y N a m e > Y O Y   B A L   % < / D i s p l a y N a m e > < V i s i b l e > F a l s e < / V i s i b l e > < / i t e m > < i t e m > < M e a s u r e N a m e > A P   A g e d   C a s h   R e q u i r e m e n t s < / M e a s u r e N a m e > < D i s p l a y N a m e > A P   A g e d   C a s h   R e q u i r e m e n t s < / D i s p l a y N a m e > < V i s i b l e > F a l s e < / V i s i b l e > < / i t e m > < i t e m > < M e a s u r e N a m e > A P   C u r r e n t   A m o u n t < / M e a s u r e N a m e > < D i s p l a y N a m e > A P   C u r r e n t   A m o u n t < / D i s p l a y N a m e > < V i s i b l e > F a l s e < / V i s i b l e > < / i t e m > < i t e m > < M e a s u r e N a m e > D a y s   O v e r < / M e a s u r e N a m e > < D i s p l a y N a m e > D a y s   O v e r < / D i s p l a y N a m e > < V i s i b l e > F a l s e < / V i s i b l e > < / i t e m > < i t e m > < M e a s u r e N a m e > A P   D a y s   O v e r < / M e a s u r e N a m e > < D i s p l a y N a m e > A P   D a y s   O v e r < / D i s p l a y N a m e > < V i s i b l e > F a l s e < / V i s i b l e > < / i t e m > < i t e m > < M e a s u r e N a m e > C u r r e n t   A m o u n t < / M e a s u r e N a m e > < D i s p l a y N a m e > C u r r e n t   A m o u n t < / D i s p l a y N a m e > < V i s i b l e > F a l s e < / V i s i b l e > < / i t e m > < i t e m > < M e a s u r e N a m e > D e b i t < / M e a s u r e N a m e > < D i s p l a y N a m e > D e b i t < / D i s p l a y N a m e > < V i s i b l e > F a l s e < / V i s i b l e > < / i t e m > < i t e m > < M e a s u r e N a m e > C r e d i t < / M e a s u r e N a m e > < D i s p l a y N a m e > C r e d i t < / D i s p l a y N a m e > < V i s i b l e > T r u e < / V i s i b l e > < / i t e m > < i t e m > < M e a s u r e N a m e > B a l a n c e < / M e a s u r e N a m e > < D i s p l a y N a m e > B a l a n c e < / D i s p l a y N a m e > < V i s i b l e > T r u e < / V i s i b l e > < / i t e m > < / C a l c u l a t e d F i e l d s > < H S l i c e r s S h a p e > 0 ; 0 ; 0 ; 0 < / H S l i c e r s S h a p e > < V S l i c e r s S h a p e > 0 ; 0 ; 0 ; 0 < / V S l i c e r s S h a p e > < S l i c e r S h e e t N a m e > L e d g e r s < / S l i c e r S h e e t N a m e > < S A H o s t H a s h > 1 0 7 8 3 3 9 5 1 2 < / S A H o s t H a s h > < G e m i n i F i e l d L i s t V i s i b l e > T r u e < / G e m i n i F i e l d L i s t V i s i b l e > < / S e t t i n g s > ] ] > < / C u s t o m C o n t e n t > < / G e m i n i > 
</file>

<file path=customXml/item20.xml>��< ? x m l   v e r s i o n = " 1 . 0 "   e n c o d i n g = " U T F - 1 6 " ? > < G e m i n i   x m l n s = " h t t p : / / g e m i n i / p i v o t c u s t o m i z a t i o n / 5 4 0 5 b d 5 c - 3 b a 3 - 4 d b a - 8 d d 5 - 0 e 1 e 7 4 c f d c e 1 " > < C u s t o m C o n t e n t > < ! [ C D A T A [ < ? x m l   v e r s i o n = " 1 . 0 "   e n c o d i n g = " u t f - 1 6 " ? > < S e t t i n g s > < C a l c u l a t e d F i e l d s > < i t e m > < M e a s u r e N a m e > D o c u m e n t   A m o u n t < / M e a s u r e N a m e > < D i s p l a y N a m e > D o c u m e n t   A m o u n t < / D i s p l a y N a m e > < V i s i b l e > F a l s e < / V i s i b l e > < / i t e m > < i t e m > < M e a s u r e N a m e > P a y m e n t   A m o u n t < / M e a s u r e N a m e > < D i s p l a y N a m e > P a y m e n t   A m o u n t < / D i s p l a y N a m e > < V i s i b l e > F a l s e < / V i s i b l e > < / i t e m > < i t e m > < M e a s u r e N a m e > D o c u m e n t   B a l a n c e < / M e a s u r e N a m e > < D i s p l a y N a m e > D o c u m e n t   B a l a n c e < / D i s p l a y N a m e > < V i s i b l e > F a l s e < / V i s i b l e > < / i t e m > < i t e m > < M e a s u r e N a m e > A g e d   B a l a n c e < / M e a s u r e N a m e > < D i s p l a y N a m e > A g e d   B a l a n c e < / D i s p l a y N a m e > < V i s i b l e > F a l s e < / V i s i b l e > < / i t e m > < i t e m > < M e a s u r e N a m e > M A T B i l l i n g < / M e a s u r e N a m e > < D i s p l a y N a m e > M A T B i l l i n g < / D i s p l a y N a m e > < V i s i b l e > F a l s e < / V i s i b l e > < / i t e m > < i t e m > < M e a s u r e N a m e > D S O < / M e a s u r e N a m e > < D i s p l a y N a m e > D S O < / D i s p l a y N a m e > < V i s i b l e > F a l s e < / V i s i b l e > < / i t e m > < i t e m > < M e a s u r e N a m e > A P   D o c u m e n t   A m o u n t < / M e a s u r e N a m e > < D i s p l a y N a m e > A P   D o c u m e n t   A m o u n t < / D i s p l a y N a m e > < V i s i b l e > F a l s e < / V i s i b l e > < / i t e m > < i t e m > < M e a s u r e N a m e > A P   P a y m e n t   A m o u n t < / M e a s u r e N a m e > < D i s p l a y N a m e > A P   P a y m e n t   A m o u n t < / D i s p l a y N a m e > < V i s i b l e > F a l s e < / V i s i b l e > < / i t e m > < i t e m > < M e a s u r e N a m e > A P   D o c u m e n t   B a l a n c e < / M e a s u r e N a m e > < D i s p l a y N a m e > A P   D o c u m e n t   B a l a n c e < / D i s p l a y N a m e > < V i s i b l e > F a l s e < / V i s i b l e > < / i t e m > < i t e m > < M e a s u r e N a m e > A P   A g e d   B a l a n c e < / M e a s u r e N a m e > < D i s p l a y N a m e > A P   A g e d   B a l a n c e < / D i s p l a y N a m e > < V i s i b l e > F a l s e < / V i s i b l e > < / i t e m > < i t e m > < M e a s u r e N a m e > A P   M A T I n v o i c e < / M e a s u r e N a m e > < D i s p l a y N a m e > A P   M A T I n v o i c e < / D i s p l a y N a m e > < V i s i b l e > F a l s e < / V i s i b l e > < / i t e m > < i t e m > < M e a s u r e N a m e > D P O < / M e a s u r e N a m e > < D i s p l a y N a m e > D P O < / D i s p l a y N a m e > < V i s i b l e > F a l s e < / V i s i b l e > < / i t e m > < i t e m > < M e a s u r e N a m e > T r a n s a c t i o n   A m o u n t < / M e a s u r e N a m e > < D i s p l a y N a m e > T r a n s a c t i o n   A m o u n t < / D i s p l a y N a m e > < V i s i b l e > F a l s e < / V i s i b l e > < / i t e m > < i t e m > < M e a s u r e N a m e > A P   T r a n s a c t i o n   A m o u n t < / M e a s u r e N a m e > < D i s p l a y N a m e > A P   T r a n s a c t i o n   A m o u n t < / D i s p l a y N a m e > < V i s i b l e > F a l s e < / V i s i b l e > < / i t e m > < i t e m > < M e a s u r e N a m e > T r a n s a c t i o n   A m o u n t   P m t < / M e a s u r e N a m e > < D i s p l a y N a m e > T r a n s a c t i o n   A m o u n t   P m t < / D i s p l a y N a m e > < V i s i b l e > F a l s e < / V i s i b l e > < / i t e m > < i t e m > < M e a s u r e N a m e > T r a n s a c t i o n   C o u n t < / M e a s u r e N a m e > < D i s p l a y N a m e > T r a n s a c t i o n   C o u n t < / D i s p l a y N a m e > < V i s i b l e > F a l s e < / V i s i b l e > < / i t e m > < i t e m > < M e a s u r e N a m e > T r a n s a c t i o n   P m t   C o u n t < / M e a s u r e N a m e > < D i s p l a y N a m e > T r a n s a c t i o n   P m t   C o u n t < / D i s p l a y N a m e > < V i s i b l e > F a l s e < / V i s i b l e > < / i t e m > < i t e m > < M e a s u r e N a m e > T r a n s a c t i o n   A m o u n t   Y T D < / M e a s u r e N a m e > < D i s p l a y N a m e > T r a n s a c t i o n   A m o u n t   Y T D < / D i s p l a y N a m e > < V i s i b l e > F a l s e < / V i s i b l e > < / i t e m > < i t e m > < M e a s u r e N a m e > T r a n s a c t i o n   C o u n t   Y T D < / M e a s u r e N a m e > < D i s p l a y N a m e > T r a n s a c t i o n   C o u n t   Y T D < / D i s p l a y N a m e > < V i s i b l e > F a l s e < / V i s i b l e > < / i t e m > < i t e m > < M e a s u r e N a m e > T r a n s a c t i o n   A m o u n t   P m t   Y T D < / M e a s u r e N a m e > < D i s p l a y N a m e > T r a n s a c t i o n   A m o u n t   P m t   Y T D < / D i s p l a y N a m e > < V i s i b l e > F a l s e < / V i s i b l e > < / i t e m > < i t e m > < M e a s u r e N a m e > T r a n s a c t i o n   P m t   C o u n t   Y T D < / M e a s u r e N a m e > < D i s p l a y N a m e > T r a n s a c t i o n   P m t   C o u n t   Y T D < / D i s p l a y N a m e > < V i s i b l e > F a l s e < / V i s i b l e > < / i t e m > < i t e m > < M e a s u r e N a m e > A P   T r a n s a c t i o n   C o u n t < / M e a s u r e N a m e > < D i s p l a y N a m e > A P   T r a n s a c t i o n   C o u n t < / D i s p l a y N a m e > < V i s i b l e > F a l s e < / V i s i b l e > < / i t e m > < i t e m > < M e a s u r e N a m e > A P   T r a n s a c t i o n   A m o u n t   P m t < / M e a s u r e N a m e > < D i s p l a y N a m e > A P   T r a n s a c t i o n   A m o u n t   P m t < / D i s p l a y N a m e > < V i s i b l e > F a l s e < / V i s i b l e > < / i t e m > < i t e m > < M e a s u r e N a m e > A P   T r a n s a c t i o n   P m t   C o u n t < / M e a s u r e N a m e > < D i s p l a y N a m e > A P   T r a n s a c t i o n   P m t   C o u n t < / D i s p l a y N a m e > < V i s i b l e > F a l s e < / V i s i b l e > < / i t e m > < i t e m > < M e a s u r e N a m e > A P   P a y m e n t   A m o u n t   Y T D < / M e a s u r e N a m e > < D i s p l a y N a m e > A P   P a y m e n t   A m o u n t   Y T D < / D i s p l a y N a m e > < V i s i b l e > F a l s e < / V i s i b l e > < / i t e m > < i t e m > < M e a s u r e N a m e > A P   T r a n s a c t i o n   A m o u n t   Y T D < / M e a s u r e N a m e > < D i s p l a y N a m e > A P   T r a n s a c t i o n   A m o u n t   Y T D < / D i s p l a y N a m e > < V i s i b l e > F a l s e < / V i s i b l e > < / i t e m > < i t e m > < M e a s u r e N a m e > A P   T r a n s a c t i o n   C o u n t   Y T D < / M e a s u r e N a m e > < D i s p l a y N a m e > A P   T r a n s a c t i o n   C o u n t   Y T D < / D i s p l a y N a m e > < V i s i b l e > F a l s e < / V i s i b l e > < / i t e m > < i t e m > < M e a s u r e N a m e > A P   T r a n s a c t i o n   P m t   C o u n t   Y T D < / M e a s u r e N a m e > < D i s p l a y N a m e > A P   T r a n s a c t i o n   P m t   C o u n t   Y T D < / D i s p l a y N a m e > < V i s i b l e > F a l s e < / V i s i b l e > < / i t e m > < i t e m > < M e a s u r e N a m e > C Y   N E T < / M e a s u r e N a m e > < D i s p l a y N a m e > C Y   N E T < / D i s p l a y N a m e > < V i s i b l e > F a l s e < / V i s i b l e > < / i t e m > < i t e m > < M e a s u r e N a m e > C Y   Q T D < / M e a s u r e N a m e > < D i s p l a y N a m e > C Y   Q T D < / D i s p l a y N a m e > < V i s i b l e > F a l s e < / V i s i b l e > < / i t e m > < i t e m > < M e a s u r e N a m e > C Y   Y T D < / M e a s u r e N a m e > < D i s p l a y N a m e > C Y   Y T D < / D i s p l a y N a m e > < V i s i b l e > F a l s e < / V i s i b l e > < / i t e m > < i t e m > < M e a s u r e N a m e > L Y   N E T < / M e a s u r e N a m e > < D i s p l a y N a m e > L Y   N E T < / D i s p l a y N a m e > < V i s i b l e > F a l s e < / V i s i b l e > < / i t e m > < i t e m > < M e a s u r e N a m e > L Y   Q T D < / M e a s u r e N a m e > < D i s p l a y N a m e > L Y   Q T D < / D i s p l a y N a m e > < V i s i b l e > F a l s e < / V i s i b l e > < / i t e m > < i t e m > < M e a s u r e N a m e > L Y   Y T D < / M e a s u r e N a m e > < D i s p l a y N a m e > L Y   Y T D < / D i s p l a y N a m e > < V i s i b l e > F a l s e < / V i s i b l e > < / i t e m > < i t e m > < M e a s u r e N a m e > T o t a l < / M e a s u r e N a m e > < D i s p l a y N a m e > T o t a l < / D i s p l a y N a m e > < V i s i b l e > F a l s e < / V i s i b l e > < / i t e m > < i t e m > < M e a s u r e N a m e > B G T   N E T < / M e a s u r e N a m e > < D i s p l a y N a m e > B G T   N E T < / D i s p l a y N a m e > < V i s i b l e > F a l s e < / V i s i b l e > < / i t e m > < i t e m > < M e a s u r e N a m e > B G T   Q T D < / M e a s u r e N a m e > < D i s p l a y N a m e > B G T   Q T D < / D i s p l a y N a m e > < V i s i b l e > F a l s e < / V i s i b l e > < / i t e m > < i t e m > < M e a s u r e N a m e > B G T   Y T D < / M e a s u r e N a m e > < D i s p l a y N a m e > B G T   Y T D < / D i s p l a y N a m e > < V i s i b l e > F a l s e < / V i s i b l e > < / i t e m > < i t e m > < M e a s u r e N a m e > C Y   B A L < / M e a s u r e N a m e > < D i s p l a y N a m e > C Y   B A L < / D i s p l a y N a m e > < V i s i b l e > F a l s e < / V i s i b l e > < / i t e m > < i t e m > < M e a s u r e N a m e > L Y   B A L < / M e a s u r e N a m e > < D i s p l a y N a m e > L Y   B A L < / D i s p l a y N a m e > < V i s i b l e > F a l s e < / V i s i b l e > < / i t e m > < i t e m > < M e a s u r e N a m e > Y O Y   N E T   % < / M e a s u r e N a m e > < D i s p l a y N a m e > Y O Y   N E T   % < / D i s p l a y N a m e > < V i s i b l e > F a l s e < / V i s i b l e > < / i t e m > < i t e m > < M e a s u r e N a m e > Y O Y   N E T   $ < / M e a s u r e N a m e > < D i s p l a y N a m e > Y O Y   N E T   $ < / D i s p l a y N a m e > < V i s i b l e > F a l s e < / V i s i b l e > < / i t e m > < i t e m > < M e a s u r e N a m e > Y O Y   B A L   $ < / M e a s u r e N a m e > < D i s p l a y N a m e > Y O Y   B A L   $ < / D i s p l a y N a m e > < V i s i b l e > F a l s e < / V i s i b l e > < / i t e m > < i t e m > < M e a s u r e N a m e > Y O Y   Q T D   $ < / M e a s u r e N a m e > < D i s p l a y N a m e > Y O Y   Q T D   $ < / D i s p l a y N a m e > < V i s i b l e > F a l s e < / V i s i b l e > < / i t e m > < i t e m > < M e a s u r e N a m e > Y O Y   Y T D   $ < / M e a s u r e N a m e > < D i s p l a y N a m e > Y O Y   Y T D   $ < / D i s p l a y N a m e > < V i s i b l e > F a l s e < / V i s i b l e > < / i t e m > < i t e m > < M e a s u r e N a m e > A v B   N E T   $ < / M e a s u r e N a m e > < D i s p l a y N a m e > A v B   N E T   $ < / D i s p l a y N a m e > < V i s i b l e > F a l s e < / V i s i b l e > < / i t e m > < i t e m > < M e a s u r e N a m e > A v B   Q T D   $ < / M e a s u r e N a m e > < D i s p l a y N a m e > A v B   Q T D   $ < / D i s p l a y N a m e > < V i s i b l e > F a l s e < / V i s i b l e > < / i t e m > < i t e m > < M e a s u r e N a m e > A v B   Y T D   $ < / M e a s u r e N a m e > < D i s p l a y N a m e > A v B   Y T D   $ < / D i s p l a y N a m e > < V i s i b l e > F a l s e < / V i s i b l e > < / i t e m > < i t e m > < M e a s u r e N a m e > A v B   Q T D   % < / M e a s u r e N a m e > < D i s p l a y N a m e > A v B   Q T D   % < / D i s p l a y N a m e > < V i s i b l e > F a l s e < / V i s i b l e > < / i t e m > < i t e m > < M e a s u r e N a m e > A v B   N E T   % < / M e a s u r e N a m e > < D i s p l a y N a m e > A v B   N E T   % < / D i s p l a y N a m e > < V i s i b l e > F a l s e < / V i s i b l e > < / i t e m > < i t e m > < M e a s u r e N a m e > A v B   Y T D   % < / M e a s u r e N a m e > < D i s p l a y N a m e > A v B   Y T D   % < / D i s p l a y N a m e > < V i s i b l e > F a l s e < / V i s i b l e > < / i t e m > < i t e m > < M e a s u r e N a m e > Y O Y   Q T D   % < / M e a s u r e N a m e > < D i s p l a y N a m e > Y O Y   Q T D   % < / D i s p l a y N a m e > < V i s i b l e > F a l s e < / V i s i b l e > < / i t e m > < i t e m > < M e a s u r e N a m e > Y O Y   Y T D   % < / M e a s u r e N a m e > < D i s p l a y N a m e > Y O Y   Y T D   % < / D i s p l a y N a m e > < V i s i b l e > F a l s e < / V i s i b l e > < / i t e m > < i t e m > < M e a s u r e N a m e > Y O Y   B A L   % < / M e a s u r e N a m e > < D i s p l a y N a m e > Y O Y   B A L   % < / D i s p l a y N a m e > < V i s i b l e > F a l s e < / V i s i b l e > < / i t e m > < i t e m > < M e a s u r e N a m e > A P   A g e d   C a s h   R e q u i r e m e n t s < / M e a s u r e N a m e > < D i s p l a y N a m e > A P   A g e d   C a s h   R e q u i r e m e n t s < / D i s p l a y N a m e > < V i s i b l e > F a l s e < / V i s i b l e > < / i t e m > < i t e m > < M e a s u r e N a m e > A P   C u r r e n t   A m o u n t < / M e a s u r e N a m e > < D i s p l a y N a m e > A P   C u r r e n t   A m o u n t < / D i s p l a y N a m e > < V i s i b l e > F a l s e < / V i s i b l e > < / i t e m > < i t e m > < M e a s u r e N a m e > D a y s   O v e r < / M e a s u r e N a m e > < D i s p l a y N a m e > D a y s   O v e r < / D i s p l a y N a m e > < V i s i b l e > F a l s e < / V i s i b l e > < / i t e m > < i t e m > < M e a s u r e N a m e > A P   D a y s   O v e r < / M e a s u r e N a m e > < D i s p l a y N a m e > A P   D a y s   O v e r < / D i s p l a y N a m e > < V i s i b l e > F a l s e < / V i s i b l e > < / i t e m > < i t e m > < M e a s u r e N a m e > C u r r e n t   A m o u n t < / M e a s u r e N a m e > < D i s p l a y N a m e > C u r r e n t   A m o u n t < / D i s p l a y N a m e > < V i s i b l e > T r u e < / V i s i b l e > < / i t e m > < i t e m > < M e a s u r e N a m e > D e b i t < / M e a s u r e N a m e > < D i s p l a y N a m e > D e b i t < / D i s p l a y N a m e > < V i s i b l e > F a l s e < / V i s i b l e > < / i t e m > < i t e m > < M e a s u r e N a m e > C r e d i t < / M e a s u r e N a m e > < D i s p l a y N a m e > C r e d i t < / D i s p l a y N a m e > < V i s i b l e > F a l s e < / V i s i b l e > < / i t e m > < i t e m > < M e a s u r e N a m e > A g e d   R e c e i v a b l e < / M e a s u r e N a m e > < D i s p l a y N a m e > A g e d   R e c e i v a b l e < / D i s p l a y N a m e > < V i s i b l e > F a l s e < / V i s i b l e > < / i t e m > < / C a l c u l a t e d F i e l d s > < H S l i c e r s S h a p e > 0 ; 0 ; 0 ; 0 < / H S l i c e r s S h a p e > < V S l i c e r s S h a p e > 0 ; 0 ; 0 ; 0 < / V S l i c e r s S h a p e > < S l i c e r S h e e t N a m e > C u s t o m e r   T r a n s a c t i o n s < / S l i c e r S h e e t N a m e > < S A H o s t H a s h > 1 1 7 9 5 4 7 8 8 9 < / S A H o s t H a s h > < G e m i n i F i e l d L i s t V i s i b l e > T r u e < / G e m i n i F i e l d L i s t V i s i b l e > < / S e t t i n g s > ] ] > < / C u s t o m C o n t e n t > < / G e m i n i > 
</file>

<file path=customXml/item21.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A R R e c e i p t 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 i : t y p e = " S a n d b o x E d i t o r M e a s u r e G r i d K e y " & g t ; & l t ; T a b l e N a m e & g t ; A R R e c e i p t s & l t ; / T a b l e N a m e & g t ; & l t ; / K e y & g t ; & l t ; M a i n t a i n e r 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 r e a d o n l y & l t ; / K e y & g t ; & l t ; / D i a g r a m O b j e c t K e y & g t ; & l t ; D i a g r a m O b j e c t K e y & g t ; & l t ; K e y & g t ; M e a s u r e s \ P a y m e n t   A m o u n t & l t ; / K e y & g t ; & l t ; / D i a g r a m O b j e c t K e y & g t ; & l t ; D i a g r a m O b j e c t K e y & g t ; & l t ; K e y & g t ; M e a s u r e s \ P a y m e n t   A m o u n t \ T a g I n f o \ F o r m u l a & l t ; / K e y & g t ; & l t ; / D i a g r a m O b j e c t K e y & g t ; & l t ; D i a g r a m O b j e c t K e y & g t ; & l t ; K e y & g t ; M e a s u r e s \ P a y m e n t   A m o u n t \ T a g I n f o \ V a l u e & l t ; / K e y & g t ; & l t ; / D i a g r a m O b j e c t K e y & g t ; & l t ; D i a g r a m O b j e c t K e y & g t ; & l t ; K e y & g t ; M e a s u r e s \ T r a n s a c t i o n   A m o u n t   P m t & l t ; / K e y & g t ; & l t ; / D i a g r a m O b j e c t K e y & g t ; & l t ; D i a g r a m O b j e c t K e y & g t ; & l t ; K e y & g t ; M e a s u r e s \ T r a n s a c t i o n   A m o u n t   P m t \ T a g I n f o \ F o r m u l a & l t ; / K e y & g t ; & l t ; / D i a g r a m O b j e c t K e y & g t ; & l t ; D i a g r a m O b j e c t K e y & g t ; & l t ; K e y & g t ; M e a s u r e s \ T r a n s a c t i o n   A m o u n t   P m t \ T a g I n f o \ V a l u e & l t ; / K e y & g t ; & l t ; / D i a g r a m O b j e c t K e y & g t ; & l t ; D i a g r a m O b j e c t K e y & g t ; & l t ; K e y & g t ; M e a s u r e s \ T r a n s a c t i o n   P m t   C o u n t & l t ; / K e y & g t ; & l t ; / D i a g r a m O b j e c t K e y & g t ; & l t ; D i a g r a m O b j e c t K e y & g t ; & l t ; K e y & g t ; M e a s u r e s \ T r a n s a c t i o n   P m t   C o u n t \ T a g I n f o \ F o r m u l a & l t ; / K e y & g t ; & l t ; / D i a g r a m O b j e c t K e y & g t ; & l t ; D i a g r a m O b j e c t K e y & g t ; & l t ; K e y & g t ; M e a s u r e s \ T r a n s a c t i o n   P m t   C o u n t \ T a g I n f o \ V a l u e & l t ; / K e y & g t ; & l t ; / D i a g r a m O b j e c t K e y & g t ; & l t ; D i a g r a m O b j e c t K e y & g t ; & l t ; K e y & g t ; M e a s u r e s \ T r a n s a c t i o n   A m o u n t   P m t   Y T D & l t ; / K e y & g t ; & l t ; / D i a g r a m O b j e c t K e y & g t ; & l t ; D i a g r a m O b j e c t K e y & g t ; & l t ; K e y & g t ; M e a s u r e s \ T r a n s a c t i o n   A m o u n t   P m t   Y T D \ T a g I n f o \ F o r m u l a & l t ; / K e y & g t ; & l t ; / D i a g r a m O b j e c t K e y & g t ; & l t ; D i a g r a m O b j e c t K e y & g t ; & l t ; K e y & g t ; M e a s u r e s \ T r a n s a c t i o n   A m o u n t   P m t   Y T D \ T a g I n f o \ V a l u e & l t ; / K e y & g t ; & l t ; / D i a g r a m O b j e c t K e y & g t ; & l t ; D i a g r a m O b j e c t K e y & g t ; & l t ; K e y & g t ; M e a s u r e s \ T r a n s a c t i o n   P m t   C o u n t   Y T D & l t ; / K e y & g t ; & l t ; / D i a g r a m O b j e c t K e y & g t ; & l t ; D i a g r a m O b j e c t K e y & g t ; & l t ; K e y & g t ; M e a s u r e s \ T r a n s a c t i o n   P m t   C o u n t   Y T D \ T a g I n f o \ F o r m u l a & l t ; / K e y & g t ; & l t ; / D i a g r a m O b j e c t K e y & g t ; & l t ; D i a g r a m O b j e c t K e y & g t ; & l t ; K e y & g t ; M e a s u r e s \ T r a n s a c t i o n   P m t   C o u n t   Y T D \ T a g I n f o \ V a l u e & l t ; / K e y & g t ; & l t ; / D i a g r a m O b j e c t K e y & g t ; & l t ; D i a g r a m O b j e c t K e y & g t ; & l t ; K e y & g t ; C o l u m n s \ C u s t o m e r   N u m b e r & l t ; / K e y & g t ; & l t ; / D i a g r a m O b j e c t K e y & g t ; & l t ; D i a g r a m O b j e c t K e y & g t ; & l t ; K e y & g t ; C o l u m n s \ D o c u m e n t   N u m b e r & l t ; / K e y & g t ; & l t ; / D i a g r a m O b j e c t K e y & g t ; & l t ; D i a g r a m O b j e c t K e y & g t ; & l t ; K e y & g t ; C o l u m n s \ U N I Q & l t ; / K e y & g t ; & l t ; / D i a g r a m O b j e c t K e y & g t ; & l t ; D i a g r a m O b j e c t K e y & g t ; & l t ; K e y & g t ; C o l u m n s \ P o s t i n g   D a t e & l t ; / K e y & g t ; & l t ; / D i a g r a m O b j e c t K e y & g t ; & l t ; D i a g r a m O b j e c t K e y & g t ; & l t ; K e y & g t ; C o l u m n s \ P a y m e n t   N u m b e r & l t ; / K e y & g t ; & l t ; / D i a g r a m O b j e c t K e y & g t ; & l t ; D i a g r a m O b j e c t K e y & g t ; & l t ; K e y & g t ; C o l u m n s \ D e p o s i t   S e r i a l   N u m b e r & l t ; / K e y & g t ; & l t ; / D i a g r a m O b j e c t K e y & g t ; & l t ; D i a g r a m O b j e c t K e y & g t ; & l t ; K e y & g t ; C o l u m n s \ D e p o s i t   N u m b e r & l t ; / K e y & g t ; & l t ; / D i a g r a m O b j e c t K e y & g t ; & l t ; D i a g r a m O b j e c t K e y & g t ; & l t ; K e y & g t ; C o l u m n s \ D e p o s i t   L i n e   N u m b e r & l t ; / K e y & g t ; & l t ; / D i a g r a m O b j e c t K e y & g t ; & l t ; D i a g r a m O b j e c t K e y & g t ; & l t ; K e y & g t ; C o l u m n s \ C h e c k R e c e i p t   N o & l t ; / K e y & g t ; & l t ; / D i a g r a m O b j e c t K e y & g t ; & l t ; D i a g r a m O b j e c t K e y & g t ; & l t ; K e y & g t ; C o l u m n s \ B a t c h   N u m b e r & l t ; / K e y & g t ; & l t ; / D i a g r a m O b j e c t K e y & g t ; & l t ; D i a g r a m O b j e c t K e y & g t ; & l t ; K e y & g t ; C o l u m n s \ E n t r y   N u m b e r & l t ; / K e y & g t ; & l t ; / D i a g r a m O b j e c t K e y & g t ; & l t ; D i a g r a m O b j e c t K e y & g t ; & l t ; K e y & g t ; C o l u m n s \ S e q u e n c e   N o & l t ; / K e y & g t ; & l t ; / D i a g r a m O b j e c t K e y & g t ; & l t ; D i a g r a m O b j e c t K e y & g t ; & l t ; K e y & g t ; C o l u m n s \ T r a n s a c t i o n   T y p e & l t ; / K e y & g t ; & l t ; / D i a g r a m O b j e c t K e y & g t ; & l t ; D i a g r a m O b j e c t K e y & g t ; & l t ; K e y & g t ; C o l u m n s \ R e c e i p t   A m o u n t & l t ; / K e y & g t ; & l t ; / D i a g r a m O b j e c t K e y & g t ; & l t ; D i a g r a m O b j e c t K e y & g t ; & l t ; K e y & g t ; C o l u m n s \ B a n k   C o d e & l t ; / K e y & g t ; & l t ; / D i a g r a m O b j e c t K e y & g t ; & l t ; D i a g r a m O b j e c t K e y & g t ; & l t ; K e y & g t ; C o l u m n s \ R e c e i p t   D a t e & l t ; / K e y & g t ; & l t ; / D i a g r a m O b j e c t K e y & g t ; & l t ; D i a g r a m O b j e c t K e y & g t ; & l t ; K e y & g t ; C o l u m n s \ D o c u m e n t   T y p e & l t ; / K e y & g t ; & l t ; / D i a g r a m O b j e c t K e y & g t ; & l t ; D i a g r a m O b j e c t K e y & g t ; & l t ; K e y & g t ; C o l u m n s \ S r c   D o c   T y p & 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P a y m e n t   A m o u n t & l t ; / K e y & g t ; & l t ; / a : K e y & g t ; & l t ; a : V a l u e   i : t y p e = " M e a s u r e G r i d N o d e V i e w S t a t e " & g t ; & l t ; L a y e d O u t & g t ; t r u e & l t ; / L a y e d O u t & g t ; & l t ; / a : V a l u e & g t ; & l t ; / a : K e y V a l u e O f D i a g r a m O b j e c t K e y a n y T y p e z b w N T n L X & g t ; & l t ; a : K e y V a l u e O f D i a g r a m O b j e c t K e y a n y T y p e z b w N T n L X & g t ; & l t ; a : K e y & g t ; & l t ; K e y & g t ; M e a s u r e s \ P a y m e n t   A m o u n t \ T a g I n f o \ F o r m u l a & l t ; / K e y & g t ; & l t ; / a : K e y & g t ; & l t ; a : V a l u e   i : t y p e = " M e a s u r e G r i d V i e w S t a t e I D i a g r a m T a g A d d i t i o n a l I n f o " / & g t ; & l t ; / a : K e y V a l u e O f D i a g r a m O b j e c t K e y a n y T y p e z b w N T n L X & g t ; & l t ; a : K e y V a l u e O f D i a g r a m O b j e c t K e y a n y T y p e z b w N T n L X & g t ; & l t ; a : K e y & g t ; & l t ; K e y & g t ; M e a s u r e s \ P a y m e n t   A m o u n t \ T a g I n f o \ V a l u e & l t ; / K e y & g t ; & l t ; / a : K e y & g t ; & l t ; a : V a l u e   i : t y p e = " M e a s u r e G r i d V i e w S t a t e I D i a g r a m T a g A d d i t i o n a l I n f o " / & g t ; & l t ; / a : K e y V a l u e O f D i a g r a m O b j e c t K e y a n y T y p e z b w N T n L X & g t ; & l t ; a : K e y V a l u e O f D i a g r a m O b j e c t K e y a n y T y p e z b w N T n L X & g t ; & l t ; a : K e y & g t ; & l t ; K e y & g t ; M e a s u r e s \ T r a n s a c t i o n   A m o u n t   P m t & l t ; / K e y & g t ; & l t ; / a : K e y & g t ; & l t ; a : V a l u e   i : t y p e = " M e a s u r e G r i d N o d e V i e w S t a t e " & g t ; & l t ; L a y e d O u t & g t ; t r u e & l t ; / L a y e d O u t & g t ; & l t ; R o w & g t ; 1 & l t ; / R o w & g t ; & l t ; / a : V a l u e & g t ; & l t ; / a : K e y V a l u e O f D i a g r a m O b j e c t K e y a n y T y p e z b w N T n L X & g t ; & l t ; a : K e y V a l u e O f D i a g r a m O b j e c t K e y a n y T y p e z b w N T n L X & g t ; & l t ; a : K e y & g t ; & l t ; K e y & g t ; M e a s u r e s \ T r a n s a c t i o n   A m o u n t   P m t \ T a g I n f o \ F o r m u l a & l t ; / K e y & g t ; & l t ; / a : K e y & g t ; & l t ; a : V a l u e   i : t y p e = " M e a s u r e G r i d V i e w S t a t e I D i a g r a m T a g A d d i t i o n a l I n f o " / & g t ; & l t ; / a : K e y V a l u e O f D i a g r a m O b j e c t K e y a n y T y p e z b w N T n L X & g t ; & l t ; a : K e y V a l u e O f D i a g r a m O b j e c t K e y a n y T y p e z b w N T n L X & g t ; & l t ; a : K e y & g t ; & l t ; K e y & g t ; M e a s u r e s \ T r a n s a c t i o n   A m o u n t   P m t \ T a g I n f o \ V a l u e & l t ; / K e y & g t ; & l t ; / a : K e y & g t ; & l t ; a : V a l u e   i : t y p e = " M e a s u r e G r i d V i e w S t a t e I D i a g r a m T a g A d d i t i o n a l I n f o " / & g t ; & l t ; / a : K e y V a l u e O f D i a g r a m O b j e c t K e y a n y T y p e z b w N T n L X & g t ; & l t ; a : K e y V a l u e O f D i a g r a m O b j e c t K e y a n y T y p e z b w N T n L X & g t ; & l t ; a : K e y & g t ; & l t ; K e y & g t ; M e a s u r e s \ T r a n s a c t i o n   P m t   C o u n t & l t ; / K e y & g t ; & l t ; / a : K e y & g t ; & l t ; a : V a l u e   i : t y p e = " M e a s u r e G r i d N o d e V i e w S t a t e " & g t ; & l t ; L a y e d O u t & g t ; t r u e & l t ; / L a y e d O u t & g t ; & l t ; R o w & g t ; 2 & l t ; / R o w & g t ; & l t ; / a : V a l u e & g t ; & l t ; / a : K e y V a l u e O f D i a g r a m O b j e c t K e y a n y T y p e z b w N T n L X & g t ; & l t ; a : K e y V a l u e O f D i a g r a m O b j e c t K e y a n y T y p e z b w N T n L X & g t ; & l t ; a : K e y & g t ; & l t ; K e y & g t ; M e a s u r e s \ T r a n s a c t i o n   P m t   C o u n t \ T a g I n f o \ F o r m u l a & l t ; / K e y & g t ; & l t ; / a : K e y & g t ; & l t ; a : V a l u e   i : t y p e = " M e a s u r e G r i d V i e w S t a t e I D i a g r a m T a g A d d i t i o n a l I n f o " / & g t ; & l t ; / a : K e y V a l u e O f D i a g r a m O b j e c t K e y a n y T y p e z b w N T n L X & g t ; & l t ; a : K e y V a l u e O f D i a g r a m O b j e c t K e y a n y T y p e z b w N T n L X & g t ; & l t ; a : K e y & g t ; & l t ; K e y & g t ; M e a s u r e s \ T r a n s a c t i o n   P m t   C o u n t \ T a g I n f o \ V a l u e & l t ; / K e y & g t ; & l t ; / a : K e y & g t ; & l t ; a : V a l u e   i : t y p e = " M e a s u r e G r i d V i e w S t a t e I D i a g r a m T a g A d d i t i o n a l I n f o " / & g t ; & l t ; / a : K e y V a l u e O f D i a g r a m O b j e c t K e y a n y T y p e z b w N T n L X & g t ; & l t ; a : K e y V a l u e O f D i a g r a m O b j e c t K e y a n y T y p e z b w N T n L X & g t ; & l t ; a : K e y & g t ; & l t ; K e y & g t ; M e a s u r e s \ T r a n s a c t i o n   A m o u n t   P m t   Y T D & l t ; / K e y & g t ; & l t ; / a : K e y & g t ; & l t ; a : V a l u e   i : t y p e = " M e a s u r e G r i d N o d e V i e w S t a t e " & g t ; & l t ; C o l u m n & g t ; 1 & l t ; / C o l u m n & g t ; & l t ; L a y e d O u t & g t ; t r u e & l t ; / L a y e d O u t & g t ; & l t ; / a : V a l u e & g t ; & l t ; / a : K e y V a l u e O f D i a g r a m O b j e c t K e y a n y T y p e z b w N T n L X & g t ; & l t ; a : K e y V a l u e O f D i a g r a m O b j e c t K e y a n y T y p e z b w N T n L X & g t ; & l t ; a : K e y & g t ; & l t ; K e y & g t ; M e a s u r e s \ T r a n s a c t i o n   A m o u n t   P m t   Y T D \ T a g I n f o \ F o r m u l a & l t ; / K e y & g t ; & l t ; / a : K e y & g t ; & l t ; a : V a l u e   i : t y p e = " M e a s u r e G r i d V i e w S t a t e I D i a g r a m T a g A d d i t i o n a l I n f o " / & g t ; & l t ; / a : K e y V a l u e O f D i a g r a m O b j e c t K e y a n y T y p e z b w N T n L X & g t ; & l t ; a : K e y V a l u e O f D i a g r a m O b j e c t K e y a n y T y p e z b w N T n L X & g t ; & l t ; a : K e y & g t ; & l t ; K e y & g t ; M e a s u r e s \ T r a n s a c t i o n   A m o u n t   P m t   Y T D \ T a g I n f o \ V a l u e & l t ; / K e y & g t ; & l t ; / a : K e y & g t ; & l t ; a : V a l u e   i : t y p e = " M e a s u r e G r i d V i e w S t a t e I D i a g r a m T a g A d d i t i o n a l I n f o " / & g t ; & l t ; / a : K e y V a l u e O f D i a g r a m O b j e c t K e y a n y T y p e z b w N T n L X & g t ; & l t ; a : K e y V a l u e O f D i a g r a m O b j e c t K e y a n y T y p e z b w N T n L X & g t ; & l t ; a : K e y & g t ; & l t ; K e y & g t ; M e a s u r e s \ T r a n s a c t i o n   P m t   C o u n t   Y T D & l t ; / K e y & g t ; & l t ; / a : K e y & g t ; & l t ; a : V a l u e   i : t y p e = " M e a s u r e G r i d N o d e V i e w S t a t e " & g t ; & l t ; C o l u m n & g t ; 2 & l t ; / C o l u m n & g t ; & l t ; L a y e d O u t & g t ; t r u e & l t ; / L a y e d O u t & g t ; & l t ; / a : V a l u e & g t ; & l t ; / a : K e y V a l u e O f D i a g r a m O b j e c t K e y a n y T y p e z b w N T n L X & g t ; & l t ; a : K e y V a l u e O f D i a g r a m O b j e c t K e y a n y T y p e z b w N T n L X & g t ; & l t ; a : K e y & g t ; & l t ; K e y & g t ; M e a s u r e s \ T r a n s a c t i o n   P m t   C o u n t   Y T D \ T a g I n f o \ F o r m u l a & l t ; / K e y & g t ; & l t ; / a : K e y & g t ; & l t ; a : V a l u e   i : t y p e = " M e a s u r e G r i d V i e w S t a t e I D i a g r a m T a g A d d i t i o n a l I n f o " / & g t ; & l t ; / a : K e y V a l u e O f D i a g r a m O b j e c t K e y a n y T y p e z b w N T n L X & g t ; & l t ; a : K e y V a l u e O f D i a g r a m O b j e c t K e y a n y T y p e z b w N T n L X & g t ; & l t ; a : K e y & g t ; & l t ; K e y & g t ; M e a s u r e s \ T r a n s a c t i o n   P m t   C o u n t   Y T D \ T a g I n f o \ V a l u e & l t ; / K e y & g t ; & l t ; / a : K e y & g t ; & l t ; a : V a l u e   i : t y p e = " M e a s u r e G r i d V i e w S t a t e I D i a g r a m T a g A d d i t i o n a l I n f o " / & g t ; & l t ; / a : K e y V a l u e O f D i a g r a m O b j e c t K e y a n y T y p e z b w N T n L X & g t ; & l t ; a : K e y V a l u e O f D i a g r a m O b j e c t K e y a n y T y p e z b w N T n L X & g t ; & l t ; a : K e y & g t ; & l t ; K e y & g t ; C o l u m n s \ C u s t o m e r   N u m b e r & l t ; / K e y & g t ; & l t ; / a : K e y & g t ; & l t ; a : V a l u e   i : t y p e = " M e a s u r e G r i d N o d e V i e w S t a t e " & g t ; & l t ; L a y e d O u t & g t ; t r u e & l t ; / L a y e d O u t & g t ; & l t ; / a : V a l u e & g t ; & l t ; / a : K e y V a l u e O f D i a g r a m O b j e c t K e y a n y T y p e z b w N T n L X & g t ; & l t ; a : K e y V a l u e O f D i a g r a m O b j e c t K e y a n y T y p e z b w N T n L X & g t ; & l t ; a : K e y & g t ; & l t ; K e y & g t ; C o l u m n s \ D o c u m e n t   N u m b e r & l t ; / K e y & g t ; & l t ; / a : K e y & g t ; & l t ; a : V a l u e   i : t y p e = " M e a s u r e G r i d N o d e V i e w S t a t e " & g t ; & l t ; C o l u m n & g t ; 1 & l t ; / C o l u m n & g t ; & l t ; L a y e d O u t & g t ; t r u e & l t ; / L a y e d O u t & g t ; & l t ; / a : V a l u e & g t ; & l t ; / a : K e y V a l u e O f D i a g r a m O b j e c t K e y a n y T y p e z b w N T n L X & g t ; & l t ; a : K e y V a l u e O f D i a g r a m O b j e c t K e y a n y T y p e z b w N T n L X & g t ; & l t ; a : K e y & g t ; & l t ; K e y & g t ; C o l u m n s \ U N I Q & l t ; / K e y & g t ; & l t ; / a : K e y & g t ; & l t ; a : V a l u e   i : t y p e = " M e a s u r e G r i d N o d e V i e w S t a t e " & g t ; & l t ; C o l u m n & g t ; 2 & l t ; / C o l u m n & g t ; & l t ; L a y e d O u t & g t ; t r u e & l t ; / L a y e d O u t & g t ; & l t ; / a : V a l u e & g t ; & l t ; / a : K e y V a l u e O f D i a g r a m O b j e c t K e y a n y T y p e z b w N T n L X & g t ; & l t ; a : K e y V a l u e O f D i a g r a m O b j e c t K e y a n y T y p e z b w N T n L X & g t ; & l t ; a : K e y & g t ; & l t ; K e y & g t ; C o l u m n s \ P o s t i n g   D a t e & l t ; / K e y & g t ; & l t ; / a : K e y & g t ; & l t ; a : V a l u e   i : t y p e = " M e a s u r e G r i d N o d e V i e w S t a t e " & g t ; & l t ; C o l u m n & g t ; 3 & l t ; / C o l u m n & g t ; & l t ; L a y e d O u t & g t ; t r u e & l t ; / L a y e d O u t & g t ; & l t ; / a : V a l u e & g t ; & l t ; / a : K e y V a l u e O f D i a g r a m O b j e c t K e y a n y T y p e z b w N T n L X & g t ; & l t ; a : K e y V a l u e O f D i a g r a m O b j e c t K e y a n y T y p e z b w N T n L X & g t ; & l t ; a : K e y & g t ; & l t ; K e y & g t ; C o l u m n s \ P a y m e n t   N u m b e r & l t ; / K e y & g t ; & l t ; / a : K e y & g t ; & l t ; a : V a l u e   i : t y p e = " M e a s u r e G r i d N o d e V i e w S t a t e " & g t ; & l t ; C o l u m n & g t ; 4 & l t ; / C o l u m n & g t ; & l t ; L a y e d O u t & g t ; t r u e & l t ; / L a y e d O u t & g t ; & l t ; / a : V a l u e & g t ; & l t ; / a : K e y V a l u e O f D i a g r a m O b j e c t K e y a n y T y p e z b w N T n L X & g t ; & l t ; a : K e y V a l u e O f D i a g r a m O b j e c t K e y a n y T y p e z b w N T n L X & g t ; & l t ; a : K e y & g t ; & l t ; K e y & g t ; C o l u m n s \ D e p o s i t   S e r i a l   N u m b e r & l t ; / K e y & g t ; & l t ; / a : K e y & g t ; & l t ; a : V a l u e   i : t y p e = " M e a s u r e G r i d N o d e V i e w S t a t e " & g t ; & l t ; C o l u m n & g t ; 5 & l t ; / C o l u m n & g t ; & l t ; L a y e d O u t & g t ; t r u e & l t ; / L a y e d O u t & g t ; & l t ; / a : V a l u e & g t ; & l t ; / a : K e y V a l u e O f D i a g r a m O b j e c t K e y a n y T y p e z b w N T n L X & g t ; & l t ; a : K e y V a l u e O f D i a g r a m O b j e c t K e y a n y T y p e z b w N T n L X & g t ; & l t ; a : K e y & g t ; & l t ; K e y & g t ; C o l u m n s \ D e p o s i t   N u m b e r & l t ; / K e y & g t ; & l t ; / a : K e y & g t ; & l t ; a : V a l u e   i : t y p e = " M e a s u r e G r i d N o d e V i e w S t a t e " & g t ; & l t ; C o l u m n & g t ; 6 & l t ; / C o l u m n & g t ; & l t ; L a y e d O u t & g t ; t r u e & l t ; / L a y e d O u t & g t ; & l t ; / a : V a l u e & g t ; & l t ; / a : K e y V a l u e O f D i a g r a m O b j e c t K e y a n y T y p e z b w N T n L X & g t ; & l t ; a : K e y V a l u e O f D i a g r a m O b j e c t K e y a n y T y p e z b w N T n L X & g t ; & l t ; a : K e y & g t ; & l t ; K e y & g t ; C o l u m n s \ D e p o s i t   L i n e   N u m b e r & l t ; / K e y & g t ; & l t ; / a : K e y & g t ; & l t ; a : V a l u e   i : t y p e = " M e a s u r e G r i d N o d e V i e w S t a t e " & g t ; & l t ; C o l u m n & g t ; 7 & l t ; / C o l u m n & g t ; & l t ; L a y e d O u t & g t ; t r u e & l t ; / L a y e d O u t & g t ; & l t ; / a : V a l u e & g t ; & l t ; / a : K e y V a l u e O f D i a g r a m O b j e c t K e y a n y T y p e z b w N T n L X & g t ; & l t ; a : K e y V a l u e O f D i a g r a m O b j e c t K e y a n y T y p e z b w N T n L X & g t ; & l t ; a : K e y & g t ; & l t ; K e y & g t ; C o l u m n s \ C h e c k R e c e i p t   N o & l t ; / K e y & g t ; & l t ; / a : K e y & g t ; & l t ; a : V a l u e   i : t y p e = " M e a s u r e G r i d N o d e V i e w S t a t e " & g t ; & l t ; C o l u m n & g t ; 8 & l t ; / C o l u m n & g t ; & l t ; L a y e d O u t & g t ; t r u e & l t ; / L a y e d O u t & g t ; & l t ; / a : V a l u e & g t ; & l t ; / a : K e y V a l u e O f D i a g r a m O b j e c t K e y a n y T y p e z b w N T n L X & g t ; & l t ; a : K e y V a l u e O f D i a g r a m O b j e c t K e y a n y T y p e z b w N T n L X & g t ; & l t ; a : K e y & g t ; & l t ; K e y & g t ; C o l u m n s \ B a t c h   N u m b e r & l t ; / K e y & g t ; & l t ; / a : K e y & g t ; & l t ; a : V a l u e   i : t y p e = " M e a s u r e G r i d N o d e V i e w S t a t e " & g t ; & l t ; C o l u m n & g t ; 9 & l t ; / C o l u m n & g t ; & l t ; L a y e d O u t & g t ; t r u e & l t ; / L a y e d O u t & g t ; & l t ; / a : V a l u e & g t ; & l t ; / a : K e y V a l u e O f D i a g r a m O b j e c t K e y a n y T y p e z b w N T n L X & g t ; & l t ; a : K e y V a l u e O f D i a g r a m O b j e c t K e y a n y T y p e z b w N T n L X & g t ; & l t ; a : K e y & g t ; & l t ; K e y & g t ; C o l u m n s \ E n t r y   N u m b e r & l t ; / K e y & g t ; & l t ; / a : K e y & g t ; & l t ; a : V a l u e   i : t y p e = " M e a s u r e G r i d N o d e V i e w S t a t e " & g t ; & l t ; C o l u m n & g t ; 1 0 & l t ; / C o l u m n & g t ; & l t ; L a y e d O u t & g t ; t r u e & l t ; / L a y e d O u t & g t ; & l t ; / a : V a l u e & g t ; & l t ; / a : K e y V a l u e O f D i a g r a m O b j e c t K e y a n y T y p e z b w N T n L X & g t ; & l t ; a : K e y V a l u e O f D i a g r a m O b j e c t K e y a n y T y p e z b w N T n L X & g t ; & l t ; a : K e y & g t ; & l t ; K e y & g t ; C o l u m n s \ S e q u e n c e   N o & l t ; / K e y & g t ; & l t ; / a : K e y & g t ; & l t ; a : V a l u e   i : t y p e = " M e a s u r e G r i d N o d e V i e w S t a t e " & g t ; & l t ; C o l u m n & g t ; 1 1 & l t ; / C o l u m n & g t ; & l t ; L a y e d O u t & g t ; t r u e & l t ; / L a y e d O u t & g t ; & l t ; / a : V a l u e & g t ; & l t ; / a : K e y V a l u e O f D i a g r a m O b j e c t K e y a n y T y p e z b w N T n L X & g t ; & l t ; a : K e y V a l u e O f D i a g r a m O b j e c t K e y a n y T y p e z b w N T n L X & g t ; & l t ; a : K e y & g t ; & l t ; K e y & g t ; C o l u m n s \ T r a n s a c t i o n   T y p e & l t ; / K e y & g t ; & l t ; / a : K e y & g t ; & l t ; a : V a l u e   i : t y p e = " M e a s u r e G r i d N o d e V i e w S t a t e " & g t ; & l t ; C o l u m n & g t ; 1 2 & l t ; / C o l u m n & g t ; & l t ; L a y e d O u t & g t ; t r u e & l t ; / L a y e d O u t & g t ; & l t ; / a : V a l u e & g t ; & l t ; / a : K e y V a l u e O f D i a g r a m O b j e c t K e y a n y T y p e z b w N T n L X & g t ; & l t ; a : K e y V a l u e O f D i a g r a m O b j e c t K e y a n y T y p e z b w N T n L X & g t ; & l t ; a : K e y & g t ; & l t ; K e y & g t ; C o l u m n s \ R e c e i p t   A m o u n t & l t ; / K e y & g t ; & l t ; / a : K e y & g t ; & l t ; a : V a l u e   i : t y p e = " M e a s u r e G r i d N o d e V i e w S t a t e " & g t ; & l t ; C o l u m n & g t ; 1 3 & l t ; / C o l u m n & g t ; & l t ; L a y e d O u t & g t ; t r u e & l t ; / L a y e d O u t & g t ; & l t ; / a : V a l u e & g t ; & l t ; / a : K e y V a l u e O f D i a g r a m O b j e c t K e y a n y T y p e z b w N T n L X & g t ; & l t ; a : K e y V a l u e O f D i a g r a m O b j e c t K e y a n y T y p e z b w N T n L X & g t ; & l t ; a : K e y & g t ; & l t ; K e y & g t ; C o l u m n s \ B a n k   C o d e & l t ; / K e y & g t ; & l t ; / a : K e y & g t ; & l t ; a : V a l u e   i : t y p e = " M e a s u r e G r i d N o d e V i e w S t a t e " & g t ; & l t ; C o l u m n & g t ; 1 4 & l t ; / C o l u m n & g t ; & l t ; L a y e d O u t & g t ; t r u e & l t ; / L a y e d O u t & g t ; & l t ; / a : V a l u e & g t ; & l t ; / a : K e y V a l u e O f D i a g r a m O b j e c t K e y a n y T y p e z b w N T n L X & g t ; & l t ; a : K e y V a l u e O f D i a g r a m O b j e c t K e y a n y T y p e z b w N T n L X & g t ; & l t ; a : K e y & g t ; & l t ; K e y & g t ; C o l u m n s \ R e c e i p t   D a t e & l t ; / K e y & g t ; & l t ; / a : K e y & g t ; & l t ; a : V a l u e   i : t y p e = " M e a s u r e G r i d N o d e V i e w S t a t e " & g t ; & l t ; C o l u m n & g t ; 1 5 & l t ; / C o l u m n & g t ; & l t ; L a y e d O u t & g t ; t r u e & l t ; / L a y e d O u t & g t ; & l t ; / a : V a l u e & g t ; & l t ; / a : K e y V a l u e O f D i a g r a m O b j e c t K e y a n y T y p e z b w N T n L X & g t ; & l t ; a : K e y V a l u e O f D i a g r a m O b j e c t K e y a n y T y p e z b w N T n L X & g t ; & l t ; a : K e y & g t ; & l t ; K e y & g t ; C o l u m n s \ D o c u m e n t   T y p e & l t ; / K e y & g t ; & l t ; / a : K e y & g t ; & l t ; a : V a l u e   i : t y p e = " M e a s u r e G r i d N o d e V i e w S t a t e " & g t ; & l t ; C o l u m n & g t ; 1 6 & l t ; / C o l u m n & g t ; & l t ; L a y e d O u t & g t ; t r u e & l t ; / L a y e d O u t & g t ; & l t ; / a : V a l u e & g t ; & l t ; / a : K e y V a l u e O f D i a g r a m O b j e c t K e y a n y T y p e z b w N T n L X & g t ; & l t ; a : K e y V a l u e O f D i a g r a m O b j e c t K e y a n y T y p e z b w N T n L X & g t ; & l t ; a : K e y & g t ; & l t ; K e y & g t ; C o l u m n s \ S r c   D o c   T y p & l t ; / K e y & g t ; & l t ; / a : K e y & g t ; & l t ; a : V a l u e   i : t y p e = " M e a s u r e G r i d N o d e V i e w S t a t e " & g t ; & l t ; C o l u m n & g t ; 1 7 & l t ; / C o l u m n & g t ; & l t ; L a y e d O u t & g t ; t r u e & l t ; / L a y e d O u t & g t ; & l t ; / a : V a l u e & g t ; & l t ; / a : K e y V a l u e O f D i a g r a m O b j e c t K e y a n y T y p e z b w N T n L X & g t ; & l t ; / V i e w S t a t e s & g t ; & l t ; / D i a g r a m M a n a g e r . S e r i a l i z a b l e D i a g r a m & g t ; & l t ; D i a g r a m M a n a g e r . S e r i a l i z a b l e D i a g r a m & g t ; & l t ; A d a p t e r   i : t y p e = " M e a s u r e D i a g r a m S a n d b o x A d a p t e r " & g t ; & l t ; T a b l e N a m e & g t ; C u s t o m e r   G r o u p & l t ; / T a b l e N a m e & g t ; & l t ; / A d a p t e r & g t ; & l t ; D i a g r a m T y p e & g t ; M e a s u r e D i a g r a m & l t ; / D i a g r a m T y p e & g t ; & l t ; D i s p l a y C o n t e x t 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 i : t y p e = " S a n d b o x E d i t o r M e a s u r e G r i d K e y " & g t ; & l t ; T a b l e N a m e & g t ; C u s t o m e r   G r o u p & l t ; / T a b l e N a m e & g t ; & l t ; / K e y & g t ; & l t ; M a i n t a i n e r 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 r e a d o n l y & l t ; / K e y & g t ; & l t ; / D i a g r a m O b j e c t K e y & g t ; & l t ; D i a g r a m O b j e c t K e y & g t ; & l t ; K e y & g t ; C o l u m n s \ G r o u p   C o d e & l t ; / K e y & g t ; & l t ; / D i a g r a m O b j e c t K e y & g t ; & l t ; D i a g r a m O b j e c t K e y & g t ; & l t ; K e y & g t ; C o l u m n s \ D e s c r i p t i o n & l t ; / K e y & g t ; & l t ; / D i a g r a m O b j e c t K e y & g t ; & l t ; D i a g r a m O b j e c t K e y & g t ; & l t ; K e y & g t ; C o l u m n s \ S t a t u s & l t ; / K e y & g t ; & l t ; / D i a g r a m O b j e c t K e y & g t ; & l t ; D i a g r a m O b j e c t K e y & g t ; & l t ; K e y & g t ; C o l u m n s \ A c c o u n t   S e t & l t ; / K e y & g t ; & l t ; / D i a g r a m O b j e c t K e y & g t ; & l t ; D i a g r a m O b j e c t K e y & g t ; & l t ; K e y & g t ; C o l u m n s \ T e r m s & 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G r o u p   C o d e & l t ; / K e y & g t ; & l t ; / a : K e y & g t ; & l t ; a : V a l u e   i : t y p e = " M e a s u r e G r i d N o d e V i e w S t a t e " & g t ; & l t ; L a y e d O u t & g t ; t r u e & l t ; / L a y e d O u t & g t ; & l t ; / a : V a l u e & g t ; & l t ; / a : K e y V a l u e O f D i a g r a m O b j e c t K e y a n y T y p e z b w N T n L X & g t ; & l t ; a : K e y V a l u e O f D i a g r a m O b j e c t K e y a n y T y p e z b w N T n L X & g t ; & l t ; a : K e y & g t ; & l t ; K e y & g t ; C o l u m n s \ D e s c r i p t i o n & l t ; / K e y & g t ; & l t ; / a : K e y & g t ; & l t ; a : V a l u e   i : t y p e = " M e a s u r e G r i d N o d e V i e w S t a t e " & g t ; & l t ; C o l u m n & g t ; 1 & l t ; / C o l u m n & g t ; & l t ; L a y e d O u t & g t ; t r u e & l t ; / L a y e d O u t & g t ; & l t ; / a : V a l u e & g t ; & l t ; / a : K e y V a l u e O f D i a g r a m O b j e c t K e y a n y T y p e z b w N T n L X & g t ; & l t ; a : K e y V a l u e O f D i a g r a m O b j e c t K e y a n y T y p e z b w N T n L X & g t ; & l t ; a : K e y & g t ; & l t ; K e y & g t ; C o l u m n s \ S t a t u s & l t ; / K e y & g t ; & l t ; / a : K e y & g t ; & l t ; a : V a l u e   i : t y p e = " M e a s u r e G r i d N o d e V i e w S t a t e " & g t ; & l t ; C o l u m n & g t ; 2 & l t ; / C o l u m n & g t ; & l t ; L a y e d O u t & g t ; t r u e & l t ; / L a y e d O u t & g t ; & l t ; / a : V a l u e & g t ; & l t ; / a : K e y V a l u e O f D i a g r a m O b j e c t K e y a n y T y p e z b w N T n L X & g t ; & l t ; a : K e y V a l u e O f D i a g r a m O b j e c t K e y a n y T y p e z b w N T n L X & g t ; & l t ; a : K e y & g t ; & l t ; K e y & g t ; C o l u m n s \ A c c o u n t   S e t & l t ; / K e y & g t ; & l t ; / a : K e y & g t ; & l t ; a : V a l u e   i : t y p e = " M e a s u r e G r i d N o d e V i e w S t a t e " & g t ; & l t ; C o l u m n & g t ; 3 & l t ; / C o l u m n & g t ; & l t ; L a y e d O u t & g t ; t r u e & l t ; / L a y e d O u t & g t ; & l t ; / a : V a l u e & g t ; & l t ; / a : K e y V a l u e O f D i a g r a m O b j e c t K e y a n y T y p e z b w N T n L X & g t ; & l t ; a : K e y V a l u e O f D i a g r a m O b j e c t K e y a n y T y p e z b w N T n L X & g t ; & l t ; a : K e y & g t ; & l t ; K e y & g t ; C o l u m n s \ T e r m s & l t ; / K e y & g t ; & l t ; / a : K e y & g t ; & l t ; a : V a l u e   i : t y p e = " M e a s u r e G r i d N o d e V i e w S t a t e " & g t ; & l t ; C o l u m n & g t ; 4 & l t ; / C o l u m n & g t ; & l t ; L a y e d O u t & g t ; t r u e & l t ; / L a y e d O u t & g t ; & l t ; / a : V a l u e & g t ; & l t ; / a : K e y V a l u e O f D i a g r a m O b j e c t K e y a n y T y p e z b w N T n L X & g t ; & l t ; / V i e w S t a t e s & g t ; & l t ; / D i a g r a m M a n a g e r . S e r i a l i z a b l e D i a g r a m & g t ; & l t ; D i a g r a m M a n a g e r . S e r i a l i z a b l e D i a g r a m & g t ; & l t ; A d a p t e r   i : t y p e = " M e a s u r e D i a g r a m S a n d b o x A d a p t e r " & g t ; & l t ; T a b l e N a m e & g t ; D o c u m e n t T y p e & 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 i : t y p e = " S a n d b o x E d i t o r M e a s u r e G r i d K e y " & g t ; & l t ; T a b l e N a m e & g t ; D o c u m e n t T y p e & l t ; / T a b l e N a m e & g t ; & l t ; / K e y & g t ; & l t ; M a i n t a i n e r 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D O C T Y P E I D & l t ; / K e y & g t ; & l t ; / D i a g r a m O b j e c t K e y & g t ; & l t ; D i a g r a m O b j e c t K e y & g t ; & l t ; K e y & g t ; C o l u m n s \ D o c T y p & l t ; / K e y & g t ; & l t ; / D i a g r a m O b j e c t K e y & g t ; & l t ; D i a g r a m O b j e c t K e y & g t ; & l t ; K e y & g t ; C o l u m n s \ D o c u m e n t   T y p 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D O C T Y P E I D & l t ; / K e y & g t ; & l t ; / a : K e y & g t ; & l t ; a : V a l u e   i : t y p e = " M e a s u r e G r i d N o d e V i e w S t a t e " & g t ; & l t ; L a y e d O u t & g t ; t r u e & l t ; / L a y e d O u t & g t ; & l t ; / a : V a l u e & g t ; & l t ; / a : K e y V a l u e O f D i a g r a m O b j e c t K e y a n y T y p e z b w N T n L X & g t ; & l t ; a : K e y V a l u e O f D i a g r a m O b j e c t K e y a n y T y p e z b w N T n L X & g t ; & l t ; a : K e y & g t ; & l t ; K e y & g t ; C o l u m n s \ D o c T y p & l t ; / K e y & g t ; & l t ; / a : K e y & g t ; & l t ; a : V a l u e   i : t y p e = " M e a s u r e G r i d N o d e V i e w S t a t e " & g t ; & l t ; C o l u m n & g t ; 2 & l t ; / C o l u m n & g t ; & l t ; L a y e d O u t & g t ; t r u e & l t ; / L a y e d O u t & g t ; & l t ; / a : V a l u e & g t ; & l t ; / a : K e y V a l u e O f D i a g r a m O b j e c t K e y a n y T y p e z b w N T n L X & g t ; & l t ; a : K e y V a l u e O f D i a g r a m O b j e c t K e y a n y T y p e z b w N T n L X & g t ; & l t ; a : K e y & g t ; & l t ; K e y & g t ; C o l u m n s \ D o c u m e n t   T y p e & l t ; / K e y & g t ; & l t ; / a : K e y & g t ; & l t ; a : V a l u e   i : t y p e = " M e a s u r e G r i d N o d e V i e w S t a t e " & g t ; & l t ; C o l u m n & g t ; 1 & l t ; / C o l u m n & g t ; & l t ; L a y e d O u t & g t ; t r u e & l t ; / L a y e d O u t & g t ; & l t ; / a : V a l u e & g t ; & l t ; / a : K e y V a l u e O f D i a g r a m O b j e c t K e y a n y T y p e z b w N T n L X & g t ; & l t ; / V i e w S t a t e s & g t ; & l t ; / D i a g r a m M a n a g e r . S e r i a l i z a b l e D i a g r a m & g t ; & l t ; D i a g r a m M a n a g e r . S e r i a l i z a b l e D i a g r a m & g t ; & l t ; A d a p t e r   i : t y p e = " M e a s u r e D i a g r a m S a n d b o x A d a p t e r " & g t ; & l t ; T a b l e N a m e & g t ; A g e A s O f & 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 i : t y p e = " S a n d b o x E d i t o r M e a s u r e G r i d K e y " & g t ; & l t ; T a b l e N a m e & g t ; A g e A s O f & l t ; / T a b l e N a m e & g t ; & l t ; / K e y & g t ; & l t ; M a i n t a i n e r 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 r e a d o n l y & l t ; / K e y & g t ; & l t ; / D i a g r a m O b j e c t K e y & g t ; & l t ; D i a g r a m O b j e c t K e y & g t ; & l t ; K e y & g t ; M e a s u r e s \ L a s t   D a t e   A a g A s O f & l t ; / K e y & g t ; & l t ; / D i a g r a m O b j e c t K e y & g t ; & l t ; D i a g r a m O b j e c t K e y & g t ; & l t ; K e y & g t ; M e a s u r e s \ L a s t   D a t e   A a g A s O f \ T a g I n f o \ F o r m u l a & l t ; / K e y & g t ; & l t ; / D i a g r a m O b j e c t K e y & g t ; & l t ; D i a g r a m O b j e c t K e y & g t ; & l t ; K e y & g t ; M e a s u r e s \ L a s t   D a t e   A a g A s O f \ T a g I n f o \ V a l u e & l t ; / K e y & g t ; & l t ; / D i a g r a m O b j e c t K e y & g t ; & l t ; D i a g r a m O b j e c t K e y & g t ; & l t ; K e y & g t ; C o l u m n s \ A g e - A s - O f   Y e a r & l t ; / K e y & g t ; & l t ; / D i a g r a m O b j e c t K e y & g t ; & l t ; D i a g r a m O b j e c t K e y & g t ; & l t ; K e y & g t ; C o l u m n s \ A g e - A s - O f   M o n t h & l t ; / K e y & g t ; & l t ; / D i a g r a m O b j e c t K e y & g t ; & l t ; D i a g r a m O b j e c t K e y & g t ; & l t ; K e y & g t ; C o l u m n s \ A g e - A s - O f   D a y & l t ; / K e y & g t ; & l t ; / D i a g r a m O b j e c t K e y & g t ; & l t ; D i a g r a m O b j e c t K e y & g t ; & l t ; K e y & g t ; C o l u m n s \ A g e   A s   O f & 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L a s t   D a t e   A a g A s O f & l t ; / K e y & g t ; & l t ; / a : K e y & g t ; & l t ; a : V a l u e   i : t y p e = " M e a s u r e G r i d N o d e V i e w S t a t e " & g t ; & l t ; L a y e d O u t & g t ; t r u e & l t ; / L a y e d O u t & g t ; & l t ; / a : V a l u e & g t ; & l t ; / a : K e y V a l u e O f D i a g r a m O b j e c t K e y a n y T y p e z b w N T n L X & g t ; & l t ; a : K e y V a l u e O f D i a g r a m O b j e c t K e y a n y T y p e z b w N T n L X & g t ; & l t ; a : K e y & g t ; & l t ; K e y & g t ; M e a s u r e s \ L a s t   D a t e   A a g A s O f \ T a g I n f o \ F o r m u l a & l t ; / K e y & g t ; & l t ; / a : K e y & g t ; & l t ; a : V a l u e   i : t y p e = " M e a s u r e G r i d V i e w S t a t e I D i a g r a m T a g A d d i t i o n a l I n f o " / & g t ; & l t ; / a : K e y V a l u e O f D i a g r a m O b j e c t K e y a n y T y p e z b w N T n L X & g t ; & l t ; a : K e y V a l u e O f D i a g r a m O b j e c t K e y a n y T y p e z b w N T n L X & g t ; & l t ; a : K e y & g t ; & l t ; K e y & g t ; M e a s u r e s \ L a s t   D a t e   A a g A s O f \ T a g I n f o \ V a l u e & l t ; / K e y & g t ; & l t ; / a : K e y & g t ; & l t ; a : V a l u e   i : t y p e = " M e a s u r e G r i d V i e w S t a t e I D i a g r a m T a g A d d i t i o n a l I n f o " / & g t ; & l t ; / a : K e y V a l u e O f D i a g r a m O b j e c t K e y a n y T y p e z b w N T n L X & g t ; & l t ; a : K e y V a l u e O f D i a g r a m O b j e c t K e y a n y T y p e z b w N T n L X & g t ; & l t ; a : K e y & g t ; & l t ; K e y & g t ; C o l u m n s \ A g e - A s - O f   Y e a r & l t ; / K e y & g t ; & l t ; / a : K e y & g t ; & l t ; a : V a l u e   i : t y p e = " M e a s u r e G r i d N o d e V i e w S t a t e " & g t ; & l t ; C o l u m n & g t ; 1 & l t ; / C o l u m n & g t ; & l t ; L a y e d O u t & g t ; t r u e & l t ; / L a y e d O u t & g t ; & l t ; / a : V a l u e & g t ; & l t ; / a : K e y V a l u e O f D i a g r a m O b j e c t K e y a n y T y p e z b w N T n L X & g t ; & l t ; a : K e y V a l u e O f D i a g r a m O b j e c t K e y a n y T y p e z b w N T n L X & g t ; & l t ; a : K e y & g t ; & l t ; K e y & g t ; C o l u m n s \ A g e - A s - O f   M o n t h & l t ; / K e y & g t ; & l t ; / a : K e y & g t ; & l t ; a : V a l u e   i : t y p e = " M e a s u r e G r i d N o d e V i e w S t a t e " & g t ; & l t ; C o l u m n & g t ; 2 & l t ; / C o l u m n & g t ; & l t ; L a y e d O u t & g t ; t r u e & l t ; / L a y e d O u t & g t ; & l t ; / a : V a l u e & g t ; & l t ; / a : K e y V a l u e O f D i a g r a m O b j e c t K e y a n y T y p e z b w N T n L X & g t ; & l t ; a : K e y V a l u e O f D i a g r a m O b j e c t K e y a n y T y p e z b w N T n L X & g t ; & l t ; a : K e y & g t ; & l t ; K e y & g t ; C o l u m n s \ A g e - A s - O f   D a y & l t ; / K e y & g t ; & l t ; / a : K e y & g t ; & l t ; a : V a l u e   i : t y p e = " M e a s u r e G r i d N o d e V i e w S t a t e " & g t ; & l t ; C o l u m n & g t ; 3 & l t ; / C o l u m n & g t ; & l t ; L a y e d O u t & g t ; t r u e & l t ; / L a y e d O u t & g t ; & l t ; / a : V a l u e & g t ; & l t ; / a : K e y V a l u e O f D i a g r a m O b j e c t K e y a n y T y p e z b w N T n L X & g t ; & l t ; a : K e y V a l u e O f D i a g r a m O b j e c t K e y a n y T y p e z b w N T n L X & g t ; & l t ; a : K e y & g t ; & l t ; K e y & g t ; C o l u m n s \ A g e   A s   O f & l t ; / K e y & g t ; & l t ; / a : K e y & g t ; & l t ; a : V a l u e   i : t y p e = " M e a s u r e G r i d N o d e V i e w S t a t e " & g t ; & l t ; L a y e d O u t & g t ; t r u e & l t ; / L a y e d O u t & g t ; & l t ; / a : V a l u e & g t ; & l t ; / a : K e y V a l u e O f D i a g r a m O b j e c t K e y a n y T y p e z b w N T n L X & g t ; & l t ; / V i e w S t a t e s & g t ; & l t ; / D i a g r a m M a n a g e r . S e r i a l i z a b l e D i a g r a m & g t ; & l t ; D i a g r a m M a n a g e r . S e r i a l i z a b l e D i a g r a m & g t ; & l t ; A d a p t e r   i : t y p e = " M e a s u r e D i a g r a m S a n d b o x A d a p t e r " & g t ; & l t ; T a b l e N a m e & g t ; C u s t o m e r 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 i : t y p e = " S a n d b o x E d i t o r M e a s u r e G r i d K e y " & g t ; & l t ; T a b l e N a m e & g t ; C u s t o m e r s & l t ; / T a b l e N a m e & g t ; & l t ; / K e y & g t ; & l t ; M a i n t a i n e r 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 r e a d o n l y & l t ; / K e y & g t ; & l t ; / D i a g r a m O b j e c t K e y & g t ; & l t ; D i a g r a m O b j e c t K e y & g t ; & l t ; K e y & g t ; C o l u m n s \ C u s t o m e r   N u m b e r & l t ; / K e y & g t ; & l t ; / D i a g r a m O b j e c t K e y & g t ; & l t ; D i a g r a m O b j e c t K e y & g t ; & l t ; K e y & g t ; C o l u m n s \ G r o u p   C o d e & l t ; / K e y & g t ; & l t ; / D i a g r a m O b j e c t K e y & g t ; & l t ; D i a g r a m O b j e c t K e y & g t ; & l t ; K e y & g t ; C o l u m n s \ N a t i o n a l   A c c o u n t & l t ; / K e y & g t ; & l t ; / D i a g r a m O b j e c t K e y & g t ; & l t ; D i a g r a m O b j e c t K e y & g t ; & l t ; K e y & g t ; C o l u m n s \ S t a t u s & l t ; / K e y & g t ; & l t ; / D i a g r a m O b j e c t K e y & g t ; & l t ; D i a g r a m O b j e c t K e y & g t ; & l t ; K e y & g t ; C o l u m n s \ O n   H o l d & l t ; / K e y & g t ; & l t ; / D i a g r a m O b j e c t K e y & g t ; & l t ; D i a g r a m O b j e c t K e y & g t ; & l t ; K e y & g t ; C o l u m n s \ C i t y & l t ; / K e y & g t ; & l t ; / D i a g r a m O b j e c t K e y & g t ; & l t ; D i a g r a m O b j e c t K e y & g t ; & l t ; K e y & g t ; C o l u m n s \ S t a t e & l t ; / K e y & g t ; & l t ; / D i a g r a m O b j e c t K e y & g t ; & l t ; D i a g r a m O b j e c t K e y & g t ; & l t ; K e y & g t ; C o l u m n s \ Z i p & l t ; / K e y & g t ; & l t ; / D i a g r a m O b j e c t K e y & g t ; & l t ; D i a g r a m O b j e c t K e y & g t ; & l t ; K e y & g t ; C o l u m n s \ C o u n t r y & l t ; / K e y & g t ; & l t ; / D i a g r a m O b j e c t K e y & g t ; & l t ; D i a g r a m O b j e c t K e y & g t ; & l t ; K e y & g t ; C o l u m n s \ C o n t a c t & l t ; / K e y & g t ; & l t ; / D i a g r a m O b j e c t K e y & g t ; & l t ; D i a g r a m O b j e c t K e y & g t ; & l t ; K e y & g t ; C o l u m n s \ T e r r i t o r y & l t ; / K e y & g t ; & l t ; / D i a g r a m O b j e c t K e y & g t ; & l t ; D i a g r a m O b j e c t K e y & g t ; & l t ; K e y & g t ; C o l u m n s \ A c c o u n t   S e t & l t ; / K e y & g t ; & l t ; / D i a g r a m O b j e c t K e y & g t ; & l t ; D i a g r a m O b j e c t K e y & g t ; & l t ; K e y & g t ; C o l u m n s \ T e r m s & l t ; / K e y & g t ; & l t ; / D i a g r a m O b j e c t K e y & g t ; & l t ; D i a g r a m O b j e c t K e y & g t ; & l t ; K e y & g t ; C o l u m n s \ C r e d i t   L i m i t & l t ; / K e y & g t ; & l t ; / D i a g r a m O b j e c t K e y & g t ; & l t ; D i a g r a m O b j e c t K e y & g t ; & l t ; K e y & g t ; C o l u m n s \ P r i c e   L i s t & l t ; / K e y & g t ; & l t ; / D i a g r a m O b j e c t K e y & g t ; & l t ; D i a g r a m O b j e c t K e y & g t ; & l t ; K e y & g t ; C o l u m n s \ C u s t o m e r   N a m e & l t ; / K e y & g t ; & l t ; / D i a g r a m O b j e c t K e y & g t ; & l t ; D i a g r a m O b j e c t K e y & g t ; & l t ; K e y & g t ; C o l u m n s \ C u s t o m e r   S h o r t   N a m 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C u s t o m e r   N u m b e r & l t ; / K e y & g t ; & l t ; / a : K e y & g t ; & l t ; a : V a l u e   i : t y p e = " M e a s u r e G r i d N o d e V i e w S t a t e " & g t ; & l t ; L a y e d O u t & g t ; t r u e & l t ; / L a y e d O u t & g t ; & l t ; / a : V a l u e & g t ; & l t ; / a : K e y V a l u e O f D i a g r a m O b j e c t K e y a n y T y p e z b w N T n L X & g t ; & l t ; a : K e y V a l u e O f D i a g r a m O b j e c t K e y a n y T y p e z b w N T n L X & g t ; & l t ; a : K e y & g t ; & l t ; K e y & g t ; C o l u m n s \ G r o u p   C o d e & l t ; / K e y & g t ; & l t ; / a : K e y & g t ; & l t ; a : V a l u e   i : t y p e = " M e a s u r e G r i d N o d e V i e w S t a t e " & g t ; & l t ; C o l u m n & g t ; 1 & l t ; / C o l u m n & g t ; & l t ; L a y e d O u t & g t ; t r u e & l t ; / L a y e d O u t & g t ; & l t ; / a : V a l u e & g t ; & l t ; / a : K e y V a l u e O f D i a g r a m O b j e c t K e y a n y T y p e z b w N T n L X & g t ; & l t ; a : K e y V a l u e O f D i a g r a m O b j e c t K e y a n y T y p e z b w N T n L X & g t ; & l t ; a : K e y & g t ; & l t ; K e y & g t ; C o l u m n s \ N a t i o n a l   A c c o u n t & l t ; / K e y & g t ; & l t ; / a : K e y & g t ; & l t ; a : V a l u e   i : t y p e = " M e a s u r e G r i d N o d e V i e w S t a t e " & g t ; & l t ; C o l u m n & g t ; 2 & l t ; / C o l u m n & g t ; & l t ; L a y e d O u t & g t ; t r u e & l t ; / L a y e d O u t & g t ; & l t ; / a : V a l u e & g t ; & l t ; / a : K e y V a l u e O f D i a g r a m O b j e c t K e y a n y T y p e z b w N T n L X & g t ; & l t ; a : K e y V a l u e O f D i a g r a m O b j e c t K e y a n y T y p e z b w N T n L X & g t ; & l t ; a : K e y & g t ; & l t ; K e y & g t ; C o l u m n s \ S t a t u s & l t ; / K e y & g t ; & l t ; / a : K e y & g t ; & l t ; a : V a l u e   i : t y p e = " M e a s u r e G r i d N o d e V i e w S t a t e " & g t ; & l t ; C o l u m n & g t ; 3 & l t ; / C o l u m n & g t ; & l t ; L a y e d O u t & g t ; t r u e & l t ; / L a y e d O u t & g t ; & l t ; / a : V a l u e & g t ; & l t ; / a : K e y V a l u e O f D i a g r a m O b j e c t K e y a n y T y p e z b w N T n L X & g t ; & l t ; a : K e y V a l u e O f D i a g r a m O b j e c t K e y a n y T y p e z b w N T n L X & g t ; & l t ; a : K e y & g t ; & l t ; K e y & g t ; C o l u m n s \ O n   H o l d & l t ; / K e y & g t ; & l t ; / a : K e y & g t ; & l t ; a : V a l u e   i : t y p e = " M e a s u r e G r i d N o d e V i e w S t a t e " & g t ; & l t ; C o l u m n & g t ; 4 & l t ; / C o l u m n & g t ; & l t ; L a y e d O u t & g t ; t r u e & l t ; / L a y e d O u t & g t ; & l t ; / a : V a l u e & g t ; & l t ; / a : K e y V a l u e O f D i a g r a m O b j e c t K e y a n y T y p e z b w N T n L X & g t ; & l t ; a : K e y V a l u e O f D i a g r a m O b j e c t K e y a n y T y p e z b w N T n L X & g t ; & l t ; a : K e y & g t ; & l t ; K e y & g t ; C o l u m n s \ C i t y & l t ; / K e y & g t ; & l t ; / a : K e y & g t ; & l t ; a : V a l u e   i : t y p e = " M e a s u r e G r i d N o d e V i e w S t a t e " & g t ; & l t ; C o l u m n & g t ; 5 & l t ; / C o l u m n & g t ; & l t ; L a y e d O u t & g t ; t r u e & l t ; / L a y e d O u t & g t ; & l t ; / a : V a l u e & g t ; & l t ; / a : K e y V a l u e O f D i a g r a m O b j e c t K e y a n y T y p e z b w N T n L X & g t ; & l t ; a : K e y V a l u e O f D i a g r a m O b j e c t K e y a n y T y p e z b w N T n L X & g t ; & l t ; a : K e y & g t ; & l t ; K e y & g t ; C o l u m n s \ S t a t e & l t ; / K e y & g t ; & l t ; / a : K e y & g t ; & l t ; a : V a l u e   i : t y p e = " M e a s u r e G r i d N o d e V i e w S t a t e " & g t ; & l t ; C o l u m n & g t ; 6 & l t ; / C o l u m n & g t ; & l t ; L a y e d O u t & g t ; t r u e & l t ; / L a y e d O u t & g t ; & l t ; / a : V a l u e & g t ; & l t ; / a : K e y V a l u e O f D i a g r a m O b j e c t K e y a n y T y p e z b w N T n L X & g t ; & l t ; a : K e y V a l u e O f D i a g r a m O b j e c t K e y a n y T y p e z b w N T n L X & g t ; & l t ; a : K e y & g t ; & l t ; K e y & g t ; C o l u m n s \ Z i p & l t ; / K e y & g t ; & l t ; / a : K e y & g t ; & l t ; a : V a l u e   i : t y p e = " M e a s u r e G r i d N o d e V i e w S t a t e " & g t ; & l t ; C o l u m n & g t ; 7 & l t ; / C o l u m n & g t ; & l t ; L a y e d O u t & g t ; t r u e & l t ; / L a y e d O u t & g t ; & l t ; / a : V a l u e & g t ; & l t ; / a : K e y V a l u e O f D i a g r a m O b j e c t K e y a n y T y p e z b w N T n L X & g t ; & l t ; a : K e y V a l u e O f D i a g r a m O b j e c t K e y a n y T y p e z b w N T n L X & g t ; & l t ; a : K e y & g t ; & l t ; K e y & g t ; C o l u m n s \ C o u n t r y & l t ; / K e y & g t ; & l t ; / a : K e y & g t ; & l t ; a : V a l u e   i : t y p e = " M e a s u r e G r i d N o d e V i e w S t a t e " & g t ; & l t ; C o l u m n & g t ; 8 & l t ; / C o l u m n & g t ; & l t ; L a y e d O u t & g t ; t r u e & l t ; / L a y e d O u t & g t ; & l t ; / a : V a l u e & g t ; & l t ; / a : K e y V a l u e O f D i a g r a m O b j e c t K e y a n y T y p e z b w N T n L X & g t ; & l t ; a : K e y V a l u e O f D i a g r a m O b j e c t K e y a n y T y p e z b w N T n L X & g t ; & l t ; a : K e y & g t ; & l t ; K e y & g t ; C o l u m n s \ C o n t a c t & l t ; / K e y & g t ; & l t ; / a : K e y & g t ; & l t ; a : V a l u e   i : t y p e = " M e a s u r e G r i d N o d e V i e w S t a t e " & g t ; & l t ; C o l u m n & g t ; 9 & l t ; / C o l u m n & g t ; & l t ; L a y e d O u t & g t ; t r u e & l t ; / L a y e d O u t & g t ; & l t ; / a : V a l u e & g t ; & l t ; / a : K e y V a l u e O f D i a g r a m O b j e c t K e y a n y T y p e z b w N T n L X & g t ; & l t ; a : K e y V a l u e O f D i a g r a m O b j e c t K e y a n y T y p e z b w N T n L X & g t ; & l t ; a : K e y & g t ; & l t ; K e y & g t ; C o l u m n s \ T e r r i t o r y & l t ; / K e y & g t ; & l t ; / a : K e y & g t ; & l t ; a : V a l u e   i : t y p e = " M e a s u r e G r i d N o d e V i e w S t a t e " & g t ; & l t ; C o l u m n & g t ; 1 0 & l t ; / C o l u m n & g t ; & l t ; L a y e d O u t & g t ; t r u e & l t ; / L a y e d O u t & g t ; & l t ; / a : V a l u e & g t ; & l t ; / a : K e y V a l u e O f D i a g r a m O b j e c t K e y a n y T y p e z b w N T n L X & g t ; & l t ; a : K e y V a l u e O f D i a g r a m O b j e c t K e y a n y T y p e z b w N T n L X & g t ; & l t ; a : K e y & g t ; & l t ; K e y & g t ; C o l u m n s \ A c c o u n t   S e t & l t ; / K e y & g t ; & l t ; / a : K e y & g t ; & l t ; a : V a l u e   i : t y p e = " M e a s u r e G r i d N o d e V i e w S t a t e " & g t ; & l t ; C o l u m n & g t ; 1 1 & l t ; / C o l u m n & g t ; & l t ; L a y e d O u t & g t ; t r u e & l t ; / L a y e d O u t & g t ; & l t ; / a : V a l u e & g t ; & l t ; / a : K e y V a l u e O f D i a g r a m O b j e c t K e y a n y T y p e z b w N T n L X & g t ; & l t ; a : K e y V a l u e O f D i a g r a m O b j e c t K e y a n y T y p e z b w N T n L X & g t ; & l t ; a : K e y & g t ; & l t ; K e y & g t ; C o l u m n s \ T e r m s & l t ; / K e y & g t ; & l t ; / a : K e y & g t ; & l t ; a : V a l u e   i : t y p e = " M e a s u r e G r i d N o d e V i e w S t a t e " & g t ; & l t ; C o l u m n & g t ; 1 2 & l t ; / C o l u m n & g t ; & l t ; L a y e d O u t & g t ; t r u e & l t ; / L a y e d O u t & g t ; & l t ; / a : V a l u e & g t ; & l t ; / a : K e y V a l u e O f D i a g r a m O b j e c t K e y a n y T y p e z b w N T n L X & g t ; & l t ; a : K e y V a l u e O f D i a g r a m O b j e c t K e y a n y T y p e z b w N T n L X & g t ; & l t ; a : K e y & g t ; & l t ; K e y & g t ; C o l u m n s \ C r e d i t   L i m i t & l t ; / K e y & g t ; & l t ; / a : K e y & g t ; & l t ; a : V a l u e   i : t y p e = " M e a s u r e G r i d N o d e V i e w S t a t e " & g t ; & l t ; C o l u m n & g t ; 1 3 & l t ; / C o l u m n & g t ; & l t ; L a y e d O u t & g t ; t r u e & l t ; / L a y e d O u t & g t ; & l t ; / a : V a l u e & g t ; & l t ; / a : K e y V a l u e O f D i a g r a m O b j e c t K e y a n y T y p e z b w N T n L X & g t ; & l t ; a : K e y V a l u e O f D i a g r a m O b j e c t K e y a n y T y p e z b w N T n L X & g t ; & l t ; a : K e y & g t ; & l t ; K e y & g t ; C o l u m n s \ P r i c e   L i s t & l t ; / K e y & g t ; & l t ; / a : K e y & g t ; & l t ; a : V a l u e   i : t y p e = " M e a s u r e G r i d N o d e V i e w S t a t e " & g t ; & l t ; C o l u m n & g t ; 1 4 & l t ; / C o l u m n & g t ; & l t ; L a y e d O u t & g t ; t r u e & l t ; / L a y e d O u t & g t ; & l t ; / a : V a l u e & g t ; & l t ; / a : K e y V a l u e O f D i a g r a m O b j e c t K e y a n y T y p e z b w N T n L X & g t ; & l t ; a : K e y V a l u e O f D i a g r a m O b j e c t K e y a n y T y p e z b w N T n L X & g t ; & l t ; a : K e y & g t ; & l t ; K e y & g t ; C o l u m n s \ C u s t o m e r   N a m e & l t ; / K e y & g t ; & l t ; / a : K e y & g t ; & l t ; a : V a l u e   i : t y p e = " M e a s u r e G r i d N o d e V i e w S t a t e " & g t ; & l t ; C o l u m n & g t ; 1 5 & l t ; / C o l u m n & g t ; & l t ; L a y e d O u t & g t ; t r u e & l t ; / L a y e d O u t & g t ; & l t ; / a : V a l u e & g t ; & l t ; / a : K e y V a l u e O f D i a g r a m O b j e c t K e y a n y T y p e z b w N T n L X & g t ; & l t ; a : K e y V a l u e O f D i a g r a m O b j e c t K e y a n y T y p e z b w N T n L X & g t ; & l t ; a : K e y & g t ; & l t ; K e y & g t ; C o l u m n s \ C u s t o m e r   S h o r t   N a m e & l t ; / K e y & g t ; & l t ; / a : K e y & g t ; & l t ; a : V a l u e   i : t y p e = " M e a s u r e G r i d N o d e V i e w S t a t e " & g t ; & l t ; C o l u m n & g t ; 1 6 & l t ; / C o l u m n & g t ; & l t ; L a y e d O u t & g t ; t r u e & l t ; / L a y e d O u t & g t ; & l t ; / a : V a l u e & g t ; & l t ; / a : K e y V a l u e O f D i a g r a m O b j e c t K e y a n y T y p e z b w N T n L X & g t ; & l t ; / V i e w S t a t e s & g t ; & l t ; / D i a g r a m M a n a g e r . S e r i a l i z a b l e D i a g r a m & g t ; & l t ; D i a g r a m M a n a g e r . S e r i a l i z a b l e D i a g r a m & g t ; & l t ; A d a p t e r   i : t y p e = " M e a s u r e D i a g r a m S a n d b o x A d a p t e r " & g t ; & l t ; T a b l e N a m e & g t ; A R D o c u m e n t 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 i : t y p e = " S a n d b o x E d i t o r M e a s u r e G r i d K e y " & g t ; & l t ; T a b l e N a m e & g t ; A R D o c u m e n t s & l t ; / T a b l e N a m e & g t ; & l t ; / K e y & g t ; & l t ; M a i n t a i n e r 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 r e a d o n l y & l t ; / K e y & g t ; & l t ; / D i a g r a m O b j e c t K e y & g t ; & l t ; D i a g r a m O b j e c t K e y & g t ; & l t ; K e y & g t ; M e a s u r e s \ D o c u m e n t   A m o u n t & l t ; / K e y & g t ; & l t ; / D i a g r a m O b j e c t K e y & g t ; & l t ; D i a g r a m O b j e c t K e y & g t ; & l t ; K e y & g t ; M e a s u r e s \ D o c u m e n t   A m o u n t \ T a g I n f o \ F o r m u l a & l t ; / K e y & g t ; & l t ; / D i a g r a m O b j e c t K e y & g t ; & l t ; D i a g r a m O b j e c t K e y & g t ; & l t ; K e y & g t ; M e a s u r e s \ D o c u m e n t   B a l a n c e & l t ; / K e y & g t ; & l t ; / D i a g r a m O b j e c t K e y & g t ; & l t ; D i a g r a m O b j e c t K e y & g t ; & l t ; K e y & g t ; M e a s u r e s \ D o c u m e n t   B a l a n c e \ T a g I n f o \ F o r m u l a & l t ; / K e y & g t ; & l t ; / D i a g r a m O b j e c t K e y & g t ; & l t ; D i a g r a m O b j e c t K e y & g t ; & l t ; K e y & g t ; M e a s u r e s \ A g e d   B a l a n c e & l t ; / K e y & g t ; & l t ; / D i a g r a m O b j e c t K e y & g t ; & l t ; D i a g r a m O b j e c t K e y & g t ; & l t ; K e y & g t ; M e a s u r e s \ A g e d   B a l a n c e \ T a g I n f o \ F o r m u l a & l t ; / K e y & g t ; & l t ; / D i a g r a m O b j e c t K e y & g t ; & l t ; D i a g r a m O b j e c t K e y & g t ; & l t ; K e y & g t ; M e a s u r e s \ M A T B i l l i n g & l t ; / K e y & g t ; & l t ; / D i a g r a m O b j e c t K e y & g t ; & l t ; D i a g r a m O b j e c t K e y & g t ; & l t ; K e y & g t ; M e a s u r e s \ M A T B i l l i n g \ T a g I n f o \ F o r m u l a & l t ; / K e y & g t ; & l t ; / D i a g r a m O b j e c t K e y & g t ; & l t ; D i a g r a m O b j e c t K e y & g t ; & l t ; K e y & g t ; M e a s u r e s \ D S O & l t ; / K e y & g t ; & l t ; / D i a g r a m O b j e c t K e y & g t ; & l t ; D i a g r a m O b j e c t K e y & g t ; & l t ; K e y & g t ; M e a s u r e s \ D S O \ T a g I n f o \ F o r m u l a & l t ; / K e y & g t ; & l t ; / D i a g r a m O b j e c t K e y & g t ; & l t ; D i a g r a m O b j e c t K e y & g t ; & l t ; K e y & g t ; M e a s u r e s \ T r a n s a c t i o n   A m o u n t & l t ; / K e y & g t ; & l t ; / D i a g r a m O b j e c t K e y & g t ; & l t ; D i a g r a m O b j e c t K e y & g t ; & l t ; K e y & g t ; M e a s u r e s \ T r a n s a c t i o n   A m o u n t \ T a g I n f o \ F o r m u l a & l t ; / K e y & g t ; & l t ; / D i a g r a m O b j e c t K e y & g t ; & l t ; D i a g r a m O b j e c t K e y & g t ; & l t ; K e y & g t ; M e a s u r e s \ T r a n s a c t i o n   C o u n t & l t ; / K e y & g t ; & l t ; / D i a g r a m O b j e c t K e y & g t ; & l t ; D i a g r a m O b j e c t K e y & g t ; & l t ; K e y & g t ; M e a s u r e s \ T r a n s a c t i o n   C o u n t \ T a g I n f o \ F o r m u l a & l t ; / K e y & g t ; & l t ; / D i a g r a m O b j e c t K e y & g t ; & l t ; D i a g r a m O b j e c t K e y & g t ; & l t ; K e y & g t ; M e a s u r e s \ T r a n s a c t i o n   A m o u n t   Y T D & l t ; / K e y & g t ; & l t ; / D i a g r a m O b j e c t K e y & g t ; & l t ; D i a g r a m O b j e c t K e y & g t ; & l t ; K e y & g t ; M e a s u r e s \ T r a n s a c t i o n   A m o u n t   Y T D \ T a g I n f o \ F o r m u l a & l t ; / K e y & g t ; & l t ; / D i a g r a m O b j e c t K e y & g t ; & l t ; D i a g r a m O b j e c t K e y & g t ; & l t ; K e y & g t ; M e a s u r e s \ T r a n s a c t i o n   C o u n t   Y T D & l t ; / K e y & g t ; & l t ; / D i a g r a m O b j e c t K e y & g t ; & l t ; D i a g r a m O b j e c t K e y & g t ; & l t ; K e y & g t ; M e a s u r e s \ T r a n s a c t i o n   C o u n t   Y T D \ T a g I n f o \ F o r m u l a & l t ; / K e y & g t ; & l t ; / D i a g r a m O b j e c t K e y & g t ; & l t ; D i a g r a m O b j e c t K e y & g t ; & l t ; K e y & g t ; M e a s u r e s \ D a y s   O v e r & l t ; / K e y & g t ; & l t ; / D i a g r a m O b j e c t K e y & g t ; & l t ; D i a g r a m O b j e c t K e y & g t ; & l t ; K e y & g t ; M e a s u r e s \ D a y s   O v e r \ T a g I n f o \ F o r m u l a & l t ; / K e y & g t ; & l t ; / D i a g r a m O b j e c t K e y & g t ; & l t ; D i a g r a m O b j e c t K e y & g t ; & l t ; K e y & g t ; M e a s u r e s \ C u r r e n t   A m o u n t & l t ; / K e y & g t ; & l t ; / D i a g r a m O b j e c t K e y & g t ; & l t ; D i a g r a m O b j e c t K e y & g t ; & l t ; K e y & g t ; M e a s u r e s \ C u r r e n t   A m o u n t \ T a g I n f o \ F o r m u l a & l t ; / K e y & g t ; & l t ; / D i a g r a m O b j e c t K e y & g t ; & l t ; D i a g r a m O b j e c t K e y & g t ; & l t ; K e y & g t ; C o l u m n s \ C u s t o m e r   N u m b e r & l t ; / K e y & g t ; & l t ; / D i a g r a m O b j e c t K e y & g t ; & l t ; D i a g r a m O b j e c t K e y & g t ; & l t ; K e y & g t ; C o l u m n s \ D o c u m e n t   N u m b e r & l t ; / K e y & g t ; & l t ; / D i a g r a m O b j e c t K e y & g t ; & l t ; D i a g r a m O b j e c t K e y & g t ; & l t ; K e y & g t ; C o l u m n s \ C h e c k R e c e i p t   N o & l t ; / K e y & g t ; & l t ; / D i a g r a m O b j e c t K e y & g t ; & l t ; D i a g r a m O b j e c t K e y & g t ; & l t ; K e y & g t ; C o l u m n s \ N a t i o n a l   A c c o u n t   N u m b e r & l t ; / K e y & g t ; & l t ; / D i a g r a m O b j e c t K e y & g t ; & l t ; D i a g r a m O b j e c t K e y & g t ; & l t ; K e y & g t ; C o l u m n s \ S h i p - T o   L o c a t i o n & l t ; / K e y & g t ; & l t ; / D i a g r a m O b j e c t K e y & g t ; & l t ; D i a g r a m O b j e c t K e y & g t ; & l t ; K e y & g t ; C o l u m n s \ T r a n s a c t i o n   T y p e & l t ; / K e y & g t ; & l t ; / D i a g r a m O b j e c t K e y & g t ; & l t ; D i a g r a m O b j e c t K e y & g t ; & l t ; K e y & g t ; C o l u m n s \ D o c u m e n t   T y p e & l t ; / K e y & g t ; & l t ; / D i a g r a m O b j e c t K e y & g t ; & l t ; D i a g r a m O b j e c t K e y & g t ; & l t ; K e y & g t ; C o l u m n s \ B a t c h   T y p e & l t ; / K e y & g t ; & l t ; / D i a g r a m O b j e c t K e y & g t ; & l t ; D i a g r a m O b j e c t K e y & g t ; & l t ; K e y & g t ; C o l u m n s \ S o u r c e   A p p l i c a t i o n & l t ; / K e y & g t ; & l t ; / D i a g r a m O b j e c t K e y & g t ; & l t ; D i a g r a m O b j e c t K e y & g t ; & l t ; K e y & g t ; C o l u m n s \ B a t c h & l t ; / K e y & g t ; & l t ; / D i a g r a m O b j e c t K e y & g t ; & l t ; D i a g r a m O b j e c t K e y & g t ; & l t ; K e y & g t ; C o l u m n s \ E n t r y & l t ; / K e y & g t ; & l t ; / D i a g r a m O b j e c t K e y & g t ; & l t ; D i a g r a m O b j e c t K e y & g t ; & l t ; K e y & g t ; C o l u m n s \ D o c u m e n t   D a t e & l t ; / K e y & g t ; & l t ; / D i a g r a m O b j e c t K e y & g t ; & l t ; D i a g r a m O b j e c t K e y & g t ; & l t ; K e y & g t ; C o l u m n s \ D u e   D a t e & l t ; / K e y & g t ; & l t ; / D i a g r a m O b j e c t K e y & g t ; & l t ; D i a g r a m O b j e c t K e y & g t ; & l t ; K e y & g t ; C o l u m n s \ P o s t i n g   D a t e & l t ; / K e y & g t ; & l t ; / D i a g r a m O b j e c t K e y & g t ; & l t ; D i a g r a m O b j e c t K e y & g t ; & l t ; K e y & g t ; C o l u m n s \ P o s t i n g   S e q u e n c e & l t ; / K e y & g t ; & l t ; / D i a g r a m O b j e c t K e y & g t ; & l t ; D i a g r a m O b j e c t K e y & g t ; & l t ; K e y & g t ; C o l u m n s \ F u l l y   P a i d & l t ; / K e y & g t ; & l t ; / D i a g r a m O b j e c t K e y & g t ; & l t ; D i a g r a m O b j e c t K e y & g t ; & l t ; K e y & g t ; C o l u m n s \ T e r m s & l t ; / K e y & g t ; & l t ; / D i a g r a m O b j e c t K e y & g t ; & l t ; D i a g r a m O b j e c t K e y & g t ; & l t ; K e y & g t ; C o l u m n s \ B a n k   C o d e & l t ; / K e y & g t ; & l t ; / D i a g r a m O b j e c t K e y & g t ; & l t ; D i a g r a m O b j e c t K e y & g t ; & l t ; K e y & g t ; C o l u m n s \ D e p o s i t   N u m b e r & l t ; / K e y & g t ; & l t ; / D i a g r a m O b j e c t K e y & g t ; & l t ; D i a g r a m O b j e c t K e y & g t ; & l t ; K e y & g t ; C o l u m n s \ A c c o u n t S e t & l t ; / K e y & g t ; & l t ; / D i a g r a m O b j e c t K e y & g t ; & l t ; D i a g r a m O b j e c t K e y & g t ; & l t ; K e y & g t ; C o l u m n s \ O r i g i n a l   A m o u n t & l t ; / K e y & g t ; & l t ; / D i a g r a m O b j e c t K e y & g t ; & l t ; D i a g r a m O b j e c t K e y & g t ; & l t ; K e y & g t ; C o l u m n s \ U N I Q & l t ; / K e y & g t ; & l t ; / D i a g r a m O b j e c t K e y & g t ; & l t ; D i a g r a m O b j e c t K e y & g t ; & l t ; K e y & g t ; C o l u m n s \ R e m a i n i n g   A m o u n t & 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D o c u m e n t   A m o u n t & l t ; / K e y & g t ; & l t ; / a : K e y & g t ; & l t ; a : V a l u e   i : t y p e = " M e a s u r e G r i d N o d e V i e w S t a t e " & g t ; & l t ; L a y e d O u t & g t ; t r u e & l t ; / L a y e d O u t & g t ; & l t ; / a : V a l u e & g t ; & l t ; / a : K e y V a l u e O f D i a g r a m O b j e c t K e y a n y T y p e z b w N T n L X & g t ; & l t ; a : K e y V a l u e O f D i a g r a m O b j e c t K e y a n y T y p e z b w N T n L X & g t ; & l t ; a : K e y & g t ; & l t ; K e y & g t ; M e a s u r e s \ D o c u m e n t   A m o u n t \ T a g I n f o \ F o r m u l a & l t ; / K e y & g t ; & l t ; / a : K e y & g t ; & l t ; a : V a l u e   i : t y p e = " M e a s u r e G r i d V i e w S t a t e I D i a g r a m T a g A d d i t i o n a l I n f o " / & g t ; & l t ; / a : K e y V a l u e O f D i a g r a m O b j e c t K e y a n y T y p e z b w N T n L X & g t ; & l t ; a : K e y V a l u e O f D i a g r a m O b j e c t K e y a n y T y p e z b w N T n L X & g t ; & l t ; a : K e y & g t ; & l t ; K e y & g t ; M e a s u r e s \ D o c u m e n t   B a l a n c e & l t ; / K e y & g t ; & l t ; / a : K e y & g t ; & l t ; a : V a l u e   i : t y p e = " M e a s u r e G r i d N o d e V i e w S t a t e " & g t ; & l t ; L a y e d O u t & g t ; t r u e & l t ; / L a y e d O u t & g t ; & l t ; R o w & g t ; 1 & l t ; / R o w & g t ; & l t ; / a : V a l u e & g t ; & l t ; / a : K e y V a l u e O f D i a g r a m O b j e c t K e y a n y T y p e z b w N T n L X & g t ; & l t ; a : K e y V a l u e O f D i a g r a m O b j e c t K e y a n y T y p e z b w N T n L X & g t ; & l t ; a : K e y & g t ; & l t ; K e y & g t ; M e a s u r e s \ D o c u m e n t   B a l a n c e \ T a g I n f o \ F o r m u l a & l t ; / K e y & g t ; & l t ; / a : K e y & g t ; & l t ; a : V a l u e   i : t y p e = " M e a s u r e G r i d V i e w S t a t e I D i a g r a m T a g A d d i t i o n a l I n f o " / & g t ; & l t ; / a : K e y V a l u e O f D i a g r a m O b j e c t K e y a n y T y p e z b w N T n L X & g t ; & l t ; a : K e y V a l u e O f D i a g r a m O b j e c t K e y a n y T y p e z b w N T n L X & g t ; & l t ; a : K e y & g t ; & l t ; K e y & g t ; M e a s u r e s \ A g e d   B a l a n c e & l t ; / K e y & g t ; & l t ; / a : K e y & g t ; & l t ; a : V a l u e   i : t y p e = " M e a s u r e G r i d N o d e V i e w S t a t e " & g t ; & l t ; L a y e d O u t & g t ; t r u e & l t ; / L a y e d O u t & g t ; & l t ; R o w & g t ; 2 & l t ; / R o w & g t ; & l t ; / a : V a l u e & g t ; & l t ; / a : K e y V a l u e O f D i a g r a m O b j e c t K e y a n y T y p e z b w N T n L X & g t ; & l t ; a : K e y V a l u e O f D i a g r a m O b j e c t K e y a n y T y p e z b w N T n L X & g t ; & l t ; a : K e y & g t ; & l t ; K e y & g t ; M e a s u r e s \ A g e d   B a l a n c e \ T a g I n f o \ F o r m u l a & l t ; / K e y & g t ; & l t ; / a : K e y & g t ; & l t ; a : V a l u e   i : t y p e = " M e a s u r e G r i d V i e w S t a t e I D i a g r a m T a g A d d i t i o n a l I n f o " / & g t ; & l t ; / a : K e y V a l u e O f D i a g r a m O b j e c t K e y a n y T y p e z b w N T n L X & g t ; & l t ; a : K e y V a l u e O f D i a g r a m O b j e c t K e y a n y T y p e z b w N T n L X & g t ; & l t ; a : K e y & g t ; & l t ; K e y & g t ; M e a s u r e s \ M A T B i l l i n g & l t ; / K e y & g t ; & l t ; / a : K e y & g t ; & l t ; a : V a l u e   i : t y p e = " M e a s u r e G r i d N o d e V i e w S t a t e " & g t ; & l t ; L a y e d O u t & g t ; t r u e & l t ; / L a y e d O u t & g t ; & l t ; R o w & g t ; 4 & l t ; / R o w & g t ; & l t ; / a : V a l u e & g t ; & l t ; / a : K e y V a l u e O f D i a g r a m O b j e c t K e y a n y T y p e z b w N T n L X & g t ; & l t ; a : K e y V a l u e O f D i a g r a m O b j e c t K e y a n y T y p e z b w N T n L X & g t ; & l t ; a : K e y & g t ; & l t ; K e y & g t ; M e a s u r e s \ M A T B i l l i n g \ T a g I n f o \ F o r m u l a & l t ; / K e y & g t ; & l t ; / a : K e y & g t ; & l t ; a : V a l u e   i : t y p e = " M e a s u r e G r i d V i e w S t a t e I D i a g r a m T a g A d d i t i o n a l I n f o " / & g t ; & l t ; / a : K e y V a l u e O f D i a g r a m O b j e c t K e y a n y T y p e z b w N T n L X & g t ; & l t ; a : K e y V a l u e O f D i a g r a m O b j e c t K e y a n y T y p e z b w N T n L X & g t ; & l t ; a : K e y & g t ; & l t ; K e y & g t ; M e a s u r e s \ D S O & l t ; / K e y & g t ; & l t ; / a : K e y & g t ; & l t ; a : V a l u e   i : t y p e = " M e a s u r e G r i d N o d e V i e w S t a t e " & g t ; & l t ; C o l u m n & g t ; 1 & l t ; / C o l u m n & g t ; & l t ; L a y e d O u t & g t ; t r u e & l t ; / L a y e d O u t & g t ; & l t ; / a : V a l u e & g t ; & l t ; / a : K e y V a l u e O f D i a g r a m O b j e c t K e y a n y T y p e z b w N T n L X & g t ; & l t ; a : K e y V a l u e O f D i a g r a m O b j e c t K e y a n y T y p e z b w N T n L X & g t ; & l t ; a : K e y & g t ; & l t ; K e y & g t ; M e a s u r e s \ D S O \ T a g I n f o \ F o r m u l a & l t ; / K e y & g t ; & l t ; / a : K e y & g t ; & l t ; a : V a l u e   i : t y p e = " M e a s u r e G r i d V i e w S t a t e I D i a g r a m T a g A d d i t i o n a l I n f o " / & g t ; & l t ; / a : K e y V a l u e O f D i a g r a m O b j e c t K e y a n y T y p e z b w N T n L X & g t ; & l t ; a : K e y V a l u e O f D i a g r a m O b j e c t K e y a n y T y p e z b w N T n L X & g t ; & l t ; a : K e y & g t ; & l t ; K e y & g t ; M e a s u r e s \ T r a n s a c t i o n   A m o u n t & l t ; / K e y & g t ; & l t ; / a : K e y & g t ; & l t ; a : V a l u e   i : t y p e = " M e a s u r e G r i d N o d e V i e w S t a t e " & g t ; & l t ; L a y e d O u t & g t ; t r u e & l t ; / L a y e d O u t & g t ; & l t ; R o w & g t ; 3 & l t ; / R o w & g t ; & l t ; / a : V a l u e & g t ; & l t ; / a : K e y V a l u e O f D i a g r a m O b j e c t K e y a n y T y p e z b w N T n L X & g t ; & l t ; a : K e y V a l u e O f D i a g r a m O b j e c t K e y a n y T y p e z b w N T n L X & g t ; & l t ; a : K e y & g t ; & l t ; K e y & g t ; M e a s u r e s \ T r a n s a c t i o n   A m o u n t \ T a g I n f o \ F o r m u l a & l t ; / K e y & g t ; & l t ; / a : K e y & g t ; & l t ; a : V a l u e   i : t y p e = " M e a s u r e G r i d V i e w S t a t e I D i a g r a m T a g A d d i t i o n a l I n f o " / & g t ; & l t ; / a : K e y V a l u e O f D i a g r a m O b j e c t K e y a n y T y p e z b w N T n L X & g t ; & l t ; a : K e y V a l u e O f D i a g r a m O b j e c t K e y a n y T y p e z b w N T n L X & g t ; & l t ; a : K e y & g t ; & l t ; K e y & g t ; M e a s u r e s \ T r a n s a c t i o n   C o u n t & l t ; / K e y & g t ; & l t ; / a : K e y & g t ; & l t ; a : V a l u e   i : t y p e = " M e a s u r e G r i d N o d e V i e w S t a t e " & g t ; & l t ; L a y e d O u t & g t ; t r u e & l t ; / L a y e d O u t & g t ; & l t ; R o w & g t ; 5 & l t ; / R o w & g t ; & l t ; / a : V a l u e & g t ; & l t ; / a : K e y V a l u e O f D i a g r a m O b j e c t K e y a n y T y p e z b w N T n L X & g t ; & l t ; a : K e y V a l u e O f D i a g r a m O b j e c t K e y a n y T y p e z b w N T n L X & g t ; & l t ; a : K e y & g t ; & l t ; K e y & g t ; M e a s u r e s \ T r a n s a c t i o n   C o u n t \ T a g I n f o \ F o r m u l a & l t ; / K e y & g t ; & l t ; / a : K e y & g t ; & l t ; a : V a l u e   i : t y p e = " M e a s u r e G r i d V i e w S t a t e I D i a g r a m T a g A d d i t i o n a l I n f o " / & g t ; & l t ; / a : K e y V a l u e O f D i a g r a m O b j e c t K e y a n y T y p e z b w N T n L X & g t ; & l t ; a : K e y V a l u e O f D i a g r a m O b j e c t K e y a n y T y p e z b w N T n L X & g t ; & l t ; a : K e y & g t ; & l t ; K e y & g t ; M e a s u r e s \ T r a n s a c t i o n   A m o u n t   Y T D & l t ; / K e y & g t ; & l t ; / a : K e y & g t ; & l t ; a : V a l u e   i : t y p e = " M e a s u r e G r i d N o d e V i e w S t a t e " & g t ; & l t ; L a y e d O u t & g t ; t r u e & l t ; / L a y e d O u t & g t ; & l t ; R o w & g t ; 6 & l t ; / R o w & g t ; & l t ; / a : V a l u e & g t ; & l t ; / a : K e y V a l u e O f D i a g r a m O b j e c t K e y a n y T y p e z b w N T n L X & g t ; & l t ; a : K e y V a l u e O f D i a g r a m O b j e c t K e y a n y T y p e z b w N T n L X & g t ; & l t ; a : K e y & g t ; & l t ; K e y & g t ; M e a s u r e s \ T r a n s a c t i o n   A m o u n t   Y T D \ T a g I n f o \ F o r m u l a & l t ; / K e y & g t ; & l t ; / a : K e y & g t ; & l t ; a : V a l u e   i : t y p e = " M e a s u r e G r i d V i e w S t a t e I D i a g r a m T a g A d d i t i o n a l I n f o " / & g t ; & l t ; / a : K e y V a l u e O f D i a g r a m O b j e c t K e y a n y T y p e z b w N T n L X & g t ; & l t ; a : K e y V a l u e O f D i a g r a m O b j e c t K e y a n y T y p e z b w N T n L X & g t ; & l t ; a : K e y & g t ; & l t ; K e y & g t ; M e a s u r e s \ T r a n s a c t i o n   C o u n t   Y T D & l t ; / K e y & g t ; & l t ; / a : K e y & g t ; & l t ; a : V a l u e   i : t y p e = " M e a s u r e G r i d N o d e V i e w S t a t e " & g t ; & l t ; L a y e d O u t & g t ; t r u e & l t ; / L a y e d O u t & g t ; & l t ; R o w & g t ; 7 & l t ; / R o w & g t ; & l t ; / a : V a l u e & g t ; & l t ; / a : K e y V a l u e O f D i a g r a m O b j e c t K e y a n y T y p e z b w N T n L X & g t ; & l t ; a : K e y V a l u e O f D i a g r a m O b j e c t K e y a n y T y p e z b w N T n L X & g t ; & l t ; a : K e y & g t ; & l t ; K e y & g t ; M e a s u r e s \ T r a n s a c t i o n   C o u n t   Y T D \ T a g I n f o \ F o r m u l a & l t ; / K e y & g t ; & l t ; / a : K e y & g t ; & l t ; a : V a l u e   i : t y p e = " M e a s u r e G r i d V i e w S t a t e I D i a g r a m T a g A d d i t i o n a l I n f o " / & g t ; & l t ; / a : K e y V a l u e O f D i a g r a m O b j e c t K e y a n y T y p e z b w N T n L X & g t ; & l t ; a : K e y V a l u e O f D i a g r a m O b j e c t K e y a n y T y p e z b w N T n L X & g t ; & l t ; a : K e y & g t ; & l t ; K e y & g t ; M e a s u r e s \ D a y s   O v e r & l t ; / K e y & g t ; & l t ; / a : K e y & g t ; & l t ; a : V a l u e   i : t y p e = " M e a s u r e G r i d N o d e V i e w S t a t e " & g t ; & l t ; C o l u m n & g t ; 1 & l t ; / C o l u m n & g t ; & l t ; L a y e d O u t & g t ; t r u e & l t ; / L a y e d O u t & g t ; & l t ; R o w & g t ; 2 & l t ; / R o w & g t ; & l t ; / a : V a l u e & g t ; & l t ; / a : K e y V a l u e O f D i a g r a m O b j e c t K e y a n y T y p e z b w N T n L X & g t ; & l t ; a : K e y V a l u e O f D i a g r a m O b j e c t K e y a n y T y p e z b w N T n L X & g t ; & l t ; a : K e y & g t ; & l t ; K e y & g t ; M e a s u r e s \ D a y s   O v e r \ T a g I n f o \ F o r m u l a & l t ; / K e y & g t ; & l t ; / a : K e y & g t ; & l t ; a : V a l u e   i : t y p e = " M e a s u r e G r i d V i e w S t a t e I D i a g r a m T a g A d d i t i o n a l I n f o " / & g t ; & l t ; / a : K e y V a l u e O f D i a g r a m O b j e c t K e y a n y T y p e z b w N T n L X & g t ; & l t ; a : K e y V a l u e O f D i a g r a m O b j e c t K e y a n y T y p e z b w N T n L X & g t ; & l t ; a : K e y & g t ; & l t ; K e y & g t ; M e a s u r e s \ C u r r e n t   A m o u n t & l t ; / K e y & g t ; & l t ; / a : K e y & g t ; & l t ; a : V a l u e   i : t y p e = " M e a s u r e G r i d N o d e V i e w S t a t e " & g t ; & l t ; C o l u m n & g t ; 1 & l t ; / C o l u m n & g t ; & l t ; L a y e d O u t & g t ; t r u e & l t ; / L a y e d O u t & g t ; & l t ; R o w & g t ; 1 & l t ; / R o w & g t ; & l t ; / a : V a l u e & g t ; & l t ; / a : K e y V a l u e O f D i a g r a m O b j e c t K e y a n y T y p e z b w N T n L X & g t ; & l t ; a : K e y V a l u e O f D i a g r a m O b j e c t K e y a n y T y p e z b w N T n L X & g t ; & l t ; a : K e y & g t ; & l t ; K e y & g t ; M e a s u r e s \ C u r r e n t   A m o u n t \ T a g I n f o \ F o r m u l a & l t ; / K e y & g t ; & l t ; / a : K e y & g t ; & l t ; a : V a l u e   i : t y p e = " M e a s u r e G r i d V i e w S t a t e I D i a g r a m T a g A d d i t i o n a l I n f o " / & g t ; & l t ; / a : K e y V a l u e O f D i a g r a m O b j e c t K e y a n y T y p e z b w N T n L X & g t ; & l t ; a : K e y V a l u e O f D i a g r a m O b j e c t K e y a n y T y p e z b w N T n L X & g t ; & l t ; a : K e y & g t ; & l t ; K e y & g t ; C o l u m n s \ C u s t o m e r   N u m b e r & l t ; / K e y & g t ; & l t ; / a : K e y & g t ; & l t ; a : V a l u e   i : t y p e = " M e a s u r e G r i d N o d e V i e w S t a t e " & g t ; & l t ; L a y e d O u t & g t ; t r u e & l t ; / L a y e d O u t & g t ; & l t ; / a : V a l u e & g t ; & l t ; / a : K e y V a l u e O f D i a g r a m O b j e c t K e y a n y T y p e z b w N T n L X & g t ; & l t ; a : K e y V a l u e O f D i a g r a m O b j e c t K e y a n y T y p e z b w N T n L X & g t ; & l t ; a : K e y & g t ; & l t ; K e y & g t ; C o l u m n s \ D o c u m e n t   N u m b e r & l t ; / K e y & g t ; & l t ; / a : K e y & g t ; & l t ; a : V a l u e   i : t y p e = " M e a s u r e G r i d N o d e V i e w S t a t e " & g t ; & l t ; C o l u m n & g t ; 1 & l t ; / C o l u m n & g t ; & l t ; L a y e d O u t & g t ; t r u e & l t ; / L a y e d O u t & g t ; & l t ; / a : V a l u e & g t ; & l t ; / a : K e y V a l u e O f D i a g r a m O b j e c t K e y a n y T y p e z b w N T n L X & g t ; & l t ; a : K e y V a l u e O f D i a g r a m O b j e c t K e y a n y T y p e z b w N T n L X & g t ; & l t ; a : K e y & g t ; & l t ; K e y & g t ; C o l u m n s \ C h e c k R e c e i p t   N o & l t ; / K e y & g t ; & l t ; / a : K e y & g t ; & l t ; a : V a l u e   i : t y p e = " M e a s u r e G r i d N o d e V i e w S t a t e " & g t ; & l t ; C o l u m n & g t ; 2 & l t ; / C o l u m n & g t ; & l t ; L a y e d O u t & g t ; t r u e & l t ; / L a y e d O u t & g t ; & l t ; / a : V a l u e & g t ; & l t ; / a : K e y V a l u e O f D i a g r a m O b j e c t K e y a n y T y p e z b w N T n L X & g t ; & l t ; a : K e y V a l u e O f D i a g r a m O b j e c t K e y a n y T y p e z b w N T n L X & g t ; & l t ; a : K e y & g t ; & l t ; K e y & g t ; C o l u m n s \ N a t i o n a l   A c c o u n t   N u m b e r & l t ; / K e y & g t ; & l t ; / a : K e y & g t ; & l t ; a : V a l u e   i : t y p e = " M e a s u r e G r i d N o d e V i e w S t a t e " & g t ; & l t ; C o l u m n & g t ; 3 & l t ; / C o l u m n & g t ; & l t ; L a y e d O u t & g t ; t r u e & l t ; / L a y e d O u t & g t ; & l t ; / a : V a l u e & g t ; & l t ; / a : K e y V a l u e O f D i a g r a m O b j e c t K e y a n y T y p e z b w N T n L X & g t ; & l t ; a : K e y V a l u e O f D i a g r a m O b j e c t K e y a n y T y p e z b w N T n L X & g t ; & l t ; a : K e y & g t ; & l t ; K e y & g t ; C o l u m n s \ S h i p - T o   L o c a t i o n & l t ; / K e y & g t ; & l t ; / a : K e y & g t ; & l t ; a : V a l u e   i : t y p e = " M e a s u r e G r i d N o d e V i e w S t a t e " & g t ; & l t ; C o l u m n & g t ; 4 & l t ; / C o l u m n & g t ; & l t ; L a y e d O u t & g t ; t r u e & l t ; / L a y e d O u t & g t ; & l t ; / a : V a l u e & g t ; & l t ; / a : K e y V a l u e O f D i a g r a m O b j e c t K e y a n y T y p e z b w N T n L X & g t ; & l t ; a : K e y V a l u e O f D i a g r a m O b j e c t K e y a n y T y p e z b w N T n L X & g t ; & l t ; a : K e y & g t ; & l t ; K e y & g t ; C o l u m n s \ T r a n s a c t i o n   T y p e & l t ; / K e y & g t ; & l t ; / a : K e y & g t ; & l t ; a : V a l u e   i : t y p e = " M e a s u r e G r i d N o d e V i e w S t a t e " & g t ; & l t ; C o l u m n & g t ; 5 & l t ; / C o l u m n & g t ; & l t ; L a y e d O u t & g t ; t r u e & l t ; / L a y e d O u t & g t ; & l t ; / a : V a l u e & g t ; & l t ; / a : K e y V a l u e O f D i a g r a m O b j e c t K e y a n y T y p e z b w N T n L X & g t ; & l t ; a : K e y V a l u e O f D i a g r a m O b j e c t K e y a n y T y p e z b w N T n L X & g t ; & l t ; a : K e y & g t ; & l t ; K e y & g t ; C o l u m n s \ D o c u m e n t   T y p e & l t ; / K e y & g t ; & l t ; / a : K e y & g t ; & l t ; a : V a l u e   i : t y p e = " M e a s u r e G r i d N o d e V i e w S t a t e " & g t ; & l t ; C o l u m n & g t ; 6 & l t ; / C o l u m n & g t ; & l t ; L a y e d O u t & g t ; t r u e & l t ; / L a y e d O u t & g t ; & l t ; / a : V a l u e & g t ; & l t ; / a : K e y V a l u e O f D i a g r a m O b j e c t K e y a n y T y p e z b w N T n L X & g t ; & l t ; a : K e y V a l u e O f D i a g r a m O b j e c t K e y a n y T y p e z b w N T n L X & g t ; & l t ; a : K e y & g t ; & l t ; K e y & g t ; C o l u m n s \ B a t c h   T y p e & l t ; / K e y & g t ; & l t ; / a : K e y & g t ; & l t ; a : V a l u e   i : t y p e = " M e a s u r e G r i d N o d e V i e w S t a t e " & g t ; & l t ; C o l u m n & g t ; 7 & l t ; / C o l u m n & g t ; & l t ; L a y e d O u t & g t ; t r u e & l t ; / L a y e d O u t & g t ; & l t ; / a : V a l u e & g t ; & l t ; / a : K e y V a l u e O f D i a g r a m O b j e c t K e y a n y T y p e z b w N T n L X & g t ; & l t ; a : K e y V a l u e O f D i a g r a m O b j e c t K e y a n y T y p e z b w N T n L X & g t ; & l t ; a : K e y & g t ; & l t ; K e y & g t ; C o l u m n s \ S o u r c e   A p p l i c a t i o n & l t ; / K e y & g t ; & l t ; / a : K e y & g t ; & l t ; a : V a l u e   i : t y p e = " M e a s u r e G r i d N o d e V i e w S t a t e " & g t ; & l t ; C o l u m n & g t ; 8 & l t ; / C o l u m n & g t ; & l t ; L a y e d O u t & g t ; t r u e & l t ; / L a y e d O u t & g t ; & l t ; / a : V a l u e & g t ; & l t ; / a : K e y V a l u e O f D i a g r a m O b j e c t K e y a n y T y p e z b w N T n L X & g t ; & l t ; a : K e y V a l u e O f D i a g r a m O b j e c t K e y a n y T y p e z b w N T n L X & g t ; & l t ; a : K e y & g t ; & l t ; K e y & g t ; C o l u m n s \ B a t c h & l t ; / K e y & g t ; & l t ; / a : K e y & g t ; & l t ; a : V a l u e   i : t y p e = " M e a s u r e G r i d N o d e V i e w S t a t e " & g t ; & l t ; C o l u m n & g t ; 9 & l t ; / C o l u m n & g t ; & l t ; L a y e d O u t & g t ; t r u e & l t ; / L a y e d O u t & g t ; & l t ; / a : V a l u e & g t ; & l t ; / a : K e y V a l u e O f D i a g r a m O b j e c t K e y a n y T y p e z b w N T n L X & g t ; & l t ; a : K e y V a l u e O f D i a g r a m O b j e c t K e y a n y T y p e z b w N T n L X & g t ; & l t ; a : K e y & g t ; & l t ; K e y & g t ; C o l u m n s \ E n t r y & l t ; / K e y & g t ; & l t ; / a : K e y & g t ; & l t ; a : V a l u e   i : t y p e = " M e a s u r e G r i d N o d e V i e w S t a t e " & g t ; & l t ; C o l u m n & g t ; 1 0 & l t ; / C o l u m n & g t ; & l t ; L a y e d O u t & g t ; t r u e & l t ; / L a y e d O u t & g t ; & l t ; / a : V a l u e & g t ; & l t ; / a : K e y V a l u e O f D i a g r a m O b j e c t K e y a n y T y p e z b w N T n L X & g t ; & l t ; a : K e y V a l u e O f D i a g r a m O b j e c t K e y a n y T y p e z b w N T n L X & g t ; & l t ; a : K e y & g t ; & l t ; K e y & g t ; C o l u m n s \ D o c u m e n t   D a t e & l t ; / K e y & g t ; & l t ; / a : K e y & g t ; & l t ; a : V a l u e   i : t y p e = " M e a s u r e G r i d N o d e V i e w S t a t e " & g t ; & l t ; C o l u m n & g t ; 1 1 & l t ; / C o l u m n & g t ; & l t ; L a y e d O u t & g t ; t r u e & l t ; / L a y e d O u t & g t ; & l t ; / a : V a l u e & g t ; & l t ; / a : K e y V a l u e O f D i a g r a m O b j e c t K e y a n y T y p e z b w N T n L X & g t ; & l t ; a : K e y V a l u e O f D i a g r a m O b j e c t K e y a n y T y p e z b w N T n L X & g t ; & l t ; a : K e y & g t ; & l t ; K e y & g t ; C o l u m n s \ D u e   D a t e & l t ; / K e y & g t ; & l t ; / a : K e y & g t ; & l t ; a : V a l u e   i : t y p e = " M e a s u r e G r i d N o d e V i e w S t a t e " & g t ; & l t ; C o l u m n & g t ; 1 2 & l t ; / C o l u m n & g t ; & l t ; L a y e d O u t & g t ; t r u e & l t ; / L a y e d O u t & g t ; & l t ; / a : V a l u e & g t ; & l t ; / a : K e y V a l u e O f D i a g r a m O b j e c t K e y a n y T y p e z b w N T n L X & g t ; & l t ; a : K e y V a l u e O f D i a g r a m O b j e c t K e y a n y T y p e z b w N T n L X & g t ; & l t ; a : K e y & g t ; & l t ; K e y & g t ; C o l u m n s \ P o s t i n g   D a t e & l t ; / K e y & g t ; & l t ; / a : K e y & g t ; & l t ; a : V a l u e   i : t y p e = " M e a s u r e G r i d N o d e V i e w S t a t e " & g t ; & l t ; C o l u m n & g t ; 1 3 & l t ; / C o l u m n & g t ; & l t ; L a y e d O u t & g t ; t r u e & l t ; / L a y e d O u t & g t ; & l t ; / a : V a l u e & g t ; & l t ; / a : K e y V a l u e O f D i a g r a m O b j e c t K e y a n y T y p e z b w N T n L X & g t ; & l t ; a : K e y V a l u e O f D i a g r a m O b j e c t K e y a n y T y p e z b w N T n L X & g t ; & l t ; a : K e y & g t ; & l t ; K e y & g t ; C o l u m n s \ P o s t i n g   S e q u e n c e & l t ; / K e y & g t ; & l t ; / a : K e y & g t ; & l t ; a : V a l u e   i : t y p e = " M e a s u r e G r i d N o d e V i e w S t a t e " & g t ; & l t ; C o l u m n & g t ; 1 4 & l t ; / C o l u m n & g t ; & l t ; L a y e d O u t & g t ; t r u e & l t ; / L a y e d O u t & g t ; & l t ; / a : V a l u e & g t ; & l t ; / a : K e y V a l u e O f D i a g r a m O b j e c t K e y a n y T y p e z b w N T n L X & g t ; & l t ; a : K e y V a l u e O f D i a g r a m O b j e c t K e y a n y T y p e z b w N T n L X & g t ; & l t ; a : K e y & g t ; & l t ; K e y & g t ; C o l u m n s \ F u l l y   P a i d & l t ; / K e y & g t ; & l t ; / a : K e y & g t ; & l t ; a : V a l u e   i : t y p e = " M e a s u r e G r i d N o d e V i e w S t a t e " & g t ; & l t ; C o l u m n & g t ; 1 5 & l t ; / C o l u m n & g t ; & l t ; L a y e d O u t & g t ; t r u e & l t ; / L a y e d O u t & g t ; & l t ; / a : V a l u e & g t ; & l t ; / a : K e y V a l u e O f D i a g r a m O b j e c t K e y a n y T y p e z b w N T n L X & g t ; & l t ; a : K e y V a l u e O f D i a g r a m O b j e c t K e y a n y T y p e z b w N T n L X & g t ; & l t ; a : K e y & g t ; & l t ; K e y & g t ; C o l u m n s \ T e r m s & l t ; / K e y & g t ; & l t ; / a : K e y & g t ; & l t ; a : V a l u e   i : t y p e = " M e a s u r e G r i d N o d e V i e w S t a t e " & g t ; & l t ; C o l u m n & g t ; 1 6 & l t ; / C o l u m n & g t ; & l t ; L a y e d O u t & g t ; t r u e & l t ; / L a y e d O u t & g t ; & l t ; / a : V a l u e & g t ; & l t ; / a : K e y V a l u e O f D i a g r a m O b j e c t K e y a n y T y p e z b w N T n L X & g t ; & l t ; a : K e y V a l u e O f D i a g r a m O b j e c t K e y a n y T y p e z b w N T n L X & g t ; & l t ; a : K e y & g t ; & l t ; K e y & g t ; C o l u m n s \ B a n k   C o d e & l t ; / K e y & g t ; & l t ; / a : K e y & g t ; & l t ; a : V a l u e   i : t y p e = " M e a s u r e G r i d N o d e V i e w S t a t e " & g t ; & l t ; C o l u m n & g t ; 1 7 & l t ; / C o l u m n & g t ; & l t ; L a y e d O u t & g t ; t r u e & l t ; / L a y e d O u t & g t ; & l t ; / a : V a l u e & g t ; & l t ; / a : K e y V a l u e O f D i a g r a m O b j e c t K e y a n y T y p e z b w N T n L X & g t ; & l t ; a : K e y V a l u e O f D i a g r a m O b j e c t K e y a n y T y p e z b w N T n L X & g t ; & l t ; a : K e y & g t ; & l t ; K e y & g t ; C o l u m n s \ D e p o s i t   N u m b e r & l t ; / K e y & g t ; & l t ; / a : K e y & g t ; & l t ; a : V a l u e   i : t y p e = " M e a s u r e G r i d N o d e V i e w S t a t e " & g t ; & l t ; C o l u m n & g t ; 1 8 & l t ; / C o l u m n & g t ; & l t ; L a y e d O u t & g t ; t r u e & l t ; / L a y e d O u t & g t ; & l t ; / a : V a l u e & g t ; & l t ; / a : K e y V a l u e O f D i a g r a m O b j e c t K e y a n y T y p e z b w N T n L X & g t ; & l t ; a : K e y V a l u e O f D i a g r a m O b j e c t K e y a n y T y p e z b w N T n L X & g t ; & l t ; a : K e y & g t ; & l t ; K e y & g t ; C o l u m n s \ A c c o u n t S e t & l t ; / K e y & g t ; & l t ; / a : K e y & g t ; & l t ; a : V a l u e   i : t y p e = " M e a s u r e G r i d N o d e V i e w S t a t e " & g t ; & l t ; C o l u m n & g t ; 1 9 & l t ; / C o l u m n & g t ; & l t ; L a y e d O u t & g t ; t r u e & l t ; / L a y e d O u t & g t ; & l t ; / a : V a l u e & g t ; & l t ; / a : K e y V a l u e O f D i a g r a m O b j e c t K e y a n y T y p e z b w N T n L X & g t ; & l t ; a : K e y V a l u e O f D i a g r a m O b j e c t K e y a n y T y p e z b w N T n L X & g t ; & l t ; a : K e y & g t ; & l t ; K e y & g t ; C o l u m n s \ O r i g i n a l   A m o u n t & l t ; / K e y & g t ; & l t ; / a : K e y & g t ; & l t ; a : V a l u e   i : t y p e = " M e a s u r e G r i d N o d e V i e w S t a t e " & g t ; & l t ; C o l u m n & g t ; 2 0 & l t ; / C o l u m n & g t ; & l t ; L a y e d O u t & g t ; t r u e & l t ; / L a y e d O u t & g t ; & l t ; / a : V a l u e & g t ; & l t ; / a : K e y V a l u e O f D i a g r a m O b j e c t K e y a n y T y p e z b w N T n L X & g t ; & l t ; a : K e y V a l u e O f D i a g r a m O b j e c t K e y a n y T y p e z b w N T n L X & g t ; & l t ; a : K e y & g t ; & l t ; K e y & g t ; C o l u m n s \ U N I Q & l t ; / K e y & g t ; & l t ; / a : K e y & g t ; & l t ; a : V a l u e   i : t y p e = " M e a s u r e G r i d N o d e V i e w S t a t e " & g t ; & l t ; C o l u m n & g t ; 2 1 & l t ; / C o l u m n & g t ; & l t ; L a y e d O u t & g t ; t r u e & l t ; / L a y e d O u t & g t ; & l t ; / a : V a l u e & g t ; & l t ; / a : K e y V a l u e O f D i a g r a m O b j e c t K e y a n y T y p e z b w N T n L X & g t ; & l t ; a : K e y V a l u e O f D i a g r a m O b j e c t K e y a n y T y p e z b w N T n L X & g t ; & l t ; a : K e y & g t ; & l t ; K e y & g t ; C o l u m n s \ R e m a i n i n g   A m o u n t & l t ; / K e y & g t ; & l t ; / a : K e y & g t ; & l t ; a : V a l u e   i : t y p e = " M e a s u r e G r i d N o d e V i e w S t a t e " & g t ; & l t ; C o l u m n & g t ; 2 2 & l t ; / C o l u m n & g t ; & l t ; L a y e d O u t & g t ; t r u e & l t ; / L a y e d O u t & g t ; & l t ; / a : V a l u e & g t ; & l t ; / a : K e y V a l u e O f D i a g r a m O b j e c t K e y a n y T y p e z b w N T n L X & g t ; & l t ; / V i e w S t a t e s & g t ; & l t ; / D i a g r a m M a n a g e r . S e r i a l i z a b l e D i a g r a m & g t ; & l t ; D i a g r a m M a n a g e r . S e r i a l i z a b l e D i a g r a m & g t ; & l t ; A d a p t e r   i : t y p e = " M e a s u r e D i a g r a m S a n d b o x A d a p t e r " & g t ; & l t ; T a b l e N a m e & g t ; V e n d o r   G r o u p & l t ; / T a b l e N a m e & g t ; & l t ; / A d a p t e r & g t ; & l t ; D i a g r a m T y p e & g t ; M e a s u r e D i a g r a m & l t ; / D i a g r a m T y p e & g t ; & l t ; D i s p l a y C o n t e x t 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 i : t y p e = " S a n d b o x E d i t o r M e a s u r e G r i d K e y " & g t ; & l t ; T a b l e N a m e & g t ; V e n d o r   G r o u p & l t ; / T a b l e N a m e & g t ; & l t ; / K e y & g t ; & l t ; M a i n t a i n e r 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 r e a d o n l y & l t ; / K e y & g t ; & l t ; / D i a g r a m O b j e c t K e y & g t ; & l t ; D i a g r a m O b j e c t K e y & g t ; & l t ; K e y & g t ; C o l u m n s \ G r o u p   C o d e & l t ; / K e y & g t ; & l t ; / D i a g r a m O b j e c t K e y & g t ; & l t ; D i a g r a m O b j e c t K e y & g t ; & l t ; K e y & g t ; C o l u m n s \ D e s c r i p t i o n & l t ; / K e y & g t ; & l t ; / D i a g r a m O b j e c t K e y & g t ; & l t ; D i a g r a m O b j e c t K e y & g t ; & l t ; K e y & g t ; C o l u m n s \ S t a t u s & l t ; / K e y & g t ; & l t ; / D i a g r a m O b j e c t K e y & g t ; & l t ; D i a g r a m O b j e c t K e y & g t ; & l t ; K e y & g t ; C o l u m n s \ A c c o u n t   S e t & l t ; / K e y & g t ; & l t ; / D i a g r a m O b j e c t K e y & g t ; & l t ; D i a g r a m O b j e c t K e y & g t ; & l t ; K e y & g t ; C o l u m n s \ T e r m s & 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G r o u p   C o d e & l t ; / K e y & g t ; & l t ; / a : K e y & g t ; & l t ; a : V a l u e   i : t y p e = " M e a s u r e G r i d N o d e V i e w S t a t e " & g t ; & l t ; L a y e d O u t & g t ; t r u e & l t ; / L a y e d O u t & g t ; & l t ; / a : V a l u e & g t ; & l t ; / a : K e y V a l u e O f D i a g r a m O b j e c t K e y a n y T y p e z b w N T n L X & g t ; & l t ; a : K e y V a l u e O f D i a g r a m O b j e c t K e y a n y T y p e z b w N T n L X & g t ; & l t ; a : K e y & g t ; & l t ; K e y & g t ; C o l u m n s \ D e s c r i p t i o n & l t ; / K e y & g t ; & l t ; / a : K e y & g t ; & l t ; a : V a l u e   i : t y p e = " M e a s u r e G r i d N o d e V i e w S t a t e " & g t ; & l t ; C o l u m n & g t ; 1 & l t ; / C o l u m n & g t ; & l t ; L a y e d O u t & g t ; t r u e & l t ; / L a y e d O u t & g t ; & l t ; / a : V a l u e & g t ; & l t ; / a : K e y V a l u e O f D i a g r a m O b j e c t K e y a n y T y p e z b w N T n L X & g t ; & l t ; a : K e y V a l u e O f D i a g r a m O b j e c t K e y a n y T y p e z b w N T n L X & g t ; & l t ; a : K e y & g t ; & l t ; K e y & g t ; C o l u m n s \ S t a t u s & l t ; / K e y & g t ; & l t ; / a : K e y & g t ; & l t ; a : V a l u e   i : t y p e = " M e a s u r e G r i d N o d e V i e w S t a t e " & g t ; & l t ; C o l u m n & g t ; 2 & l t ; / C o l u m n & g t ; & l t ; L a y e d O u t & g t ; t r u e & l t ; / L a y e d O u t & g t ; & l t ; / a : V a l u e & g t ; & l t ; / a : K e y V a l u e O f D i a g r a m O b j e c t K e y a n y T y p e z b w N T n L X & g t ; & l t ; a : K e y V a l u e O f D i a g r a m O b j e c t K e y a n y T y p e z b w N T n L X & g t ; & l t ; a : K e y & g t ; & l t ; K e y & g t ; C o l u m n s \ A c c o u n t   S e t & l t ; / K e y & g t ; & l t ; / a : K e y & g t ; & l t ; a : V a l u e   i : t y p e = " M e a s u r e G r i d N o d e V i e w S t a t e " & g t ; & l t ; C o l u m n & g t ; 3 & l t ; / C o l u m n & g t ; & l t ; L a y e d O u t & g t ; t r u e & l t ; / L a y e d O u t & g t ; & l t ; / a : V a l u e & g t ; & l t ; / a : K e y V a l u e O f D i a g r a m O b j e c t K e y a n y T y p e z b w N T n L X & g t ; & l t ; a : K e y V a l u e O f D i a g r a m O b j e c t K e y a n y T y p e z b w N T n L X & g t ; & l t ; a : K e y & g t ; & l t ; K e y & g t ; C o l u m n s \ T e r m s & l t ; / K e y & g t ; & l t ; / a : K e y & g t ; & l t ; a : V a l u e   i : t y p e = " M e a s u r e G r i d N o d e V i e w S t a t e " & g t ; & l t ; C o l u m n & g t ; 4 & l t ; / C o l u m n & g t ; & l t ; L a y e d O u t & g t ; t r u e & l t ; / L a y e d O u t & g t ; & l t ; / a : V a l u e & g t ; & l t ; / a : K e y V a l u e O f D i a g r a m O b j e c t K e y a n y T y p e z b w N T n L X & g t ; & l t ; / V i e w S t a t e s & g t ; & l t ; / D i a g r a m M a n a g e r . S e r i a l i z a b l e D i a g r a m & g t ; & l t ; D i a g r a m M a n a g e r . S e r i a l i z a b l e D i a g r a m & g t ; & l t ; A d a p t e r   i : t y p e = " M e a s u r e D i a g r a m S a n d b o x A d a p t e r " & g t ; & l t ; T a b l e N a m e & g t ; C a l e n d a r & 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 i : t y p e = " S a n d b o x E d i t o r M e a s u r e G r i d K e y " & g t ; & l t ; T a b l e N a m e & g t ; C a l e n d a r & l t ; / T a b l e N a m e & g t ; & l t ; / K e y & g t ; & l t ; M a i n t a i n e r 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 r e a d o n l y & l t ; / K e y & g t ; & l t ; / D i a g r a m O b j e c t K e y & g t ; & l t ; D i a g r a m O b j e c t K e y & g t ; & l t ; K e y & g t ; M e a s u r e s \ L a s t   D a t e & l t ; / K e y & g t ; & l t ; / D i a g r a m O b j e c t K e y & g t ; & l t ; D i a g r a m O b j e c t K e y & g t ; & l t ; K e y & g t ; M e a s u r e s \ L a s t   D a t e \ T a g I n f o \ F o r m u l a & l t ; / K e y & g t ; & l t ; / D i a g r a m O b j e c t K e y & g t ; & l t ; D i a g r a m O b j e c t K e y & g t ; & l t ; K e y & g t ; M e a s u r e s \ L a s t   D a t e \ T a g I n f o \ V a l u e & l t ; / K e y & g t ; & l t ; / D i a g r a m O b j e c t K e y & g t ; & l t ; D i a g r a m O b j e c t K e y & g t ; & l t ; K e y & g t ; C o l u m n s \ D a t e K e y & l t ; / K e y & g t ; & l t ; / D i a g r a m O b j e c t K e y & g t ; & l t ; D i a g r a m O b j e c t K e y & g t ; & l t ; K e y & g t ; C o l u m n s \ T r a n s D a t e & l t ; / K e y & g t ; & l t ; / D i a g r a m O b j e c t K e y & g t ; & l t ; D i a g r a m O b j e c t K e y & g t ; & l t ; K e y & g t ; C o l u m n s \ D a y O f W e e k & l t ; / K e y & g t ; & l t ; / D i a g r a m O b j e c t K e y & g t ; & l t ; D i a g r a m O b j e c t K e y & g t ; & l t ; K e y & g t ; C o l u m n s \ D a y N a m e O f W e e k & l t ; / K e y & g t ; & l t ; / D i a g r a m O b j e c t K e y & g t ; & l t ; D i a g r a m O b j e c t K e y & g t ; & l t ; K e y & g t ; C o l u m n s \ D a y O f M o n t h & l t ; / K e y & g t ; & l t ; / D i a g r a m O b j e c t K e y & g t ; & l t ; D i a g r a m O b j e c t K e y & g t ; & l t ; K e y & g t ; C o l u m n s \ D a y O f Y e a r & l t ; / K e y & g t ; & l t ; / D i a g r a m O b j e c t K e y & g t ; & l t ; D i a g r a m O b j e c t K e y & g t ; & l t ; K e y & g t ; C o l u m n s \ W e e k d a y W e e k e n d & l t ; / K e y & g t ; & l t ; / D i a g r a m O b j e c t K e y & g t ; & l t ; D i a g r a m O b j e c t K e y & g t ; & l t ; K e y & g t ; C o l u m n s \ W e e k O f Y e a r & l t ; / K e y & g t ; & l t ; / D i a g r a m O b j e c t K e y & g t ; & l t ; D i a g r a m O b j e c t K e y & g t ; & l t ; K e y & g t ; C o l u m n s \ M o n t h N a m e & l t ; / K e y & g t ; & l t ; / D i a g r a m O b j e c t K e y & g t ; & l t ; D i a g r a m O b j e c t K e y & g t ; & l t ; K e y & g t ; C o l u m n s \ M o n t h O f Y e a r & l t ; / K e y & g t ; & l t ; / D i a g r a m O b j e c t K e y & g t ; & l t ; D i a g r a m O b j e c t K e y & g t ; & l t ; K e y & g t ; C o l u m n s \ I s L a s t D a y O f M o n t h & l t ; / K e y & g t ; & l t ; / D i a g r a m O b j e c t K e y & g t ; & l t ; D i a g r a m O b j e c t K e y & g t ; & l t ; K e y & g t ; C o l u m n s \ C a l e n d a r Q u a r t e r & l t ; / K e y & g t ; & l t ; / D i a g r a m O b j e c t K e y & g t ; & l t ; D i a g r a m O b j e c t K e y & g t ; & l t ; K e y & g t ; C o l u m n s \ C a l e n d a r Y e a r & l t ; / K e y & g t ; & l t ; / D i a g r a m O b j e c t K e y & g t ; & l t ; D i a g r a m O b j e c t K e y & g t ; & l t ; K e y & g t ; C o l u m n s \ C a l e n d a r Y e a r M o n t h & l t ; / K e y & g t ; & l t ; / D i a g r a m O b j e c t K e y & g t ; & l t ; D i a g r a m O b j e c t K e y & g t ; & l t ; K e y & g t ; C o l u m n s \ C a l e n d a r Y e a r Q t r & l t ; / K e y & g t ; & l t ; / D i a g r a m O b j e c t K e y & g t ; & l t ; D i a g r a m O b j e c t K e y & g t ; & l t ; K e y & g t ; C o l u m n s \ Y R - M T H & 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L a s t   D a t e & l t ; / K e y & g t ; & l t ; / a : K e y & g t ; & l t ; a : V a l u e   i : t y p e = " M e a s u r e G r i d N o d e V i e w S t a t e " & g t ; & l t ; L a y e d O u t & g t ; t r u e & l t ; / L a y e d O u t & g t ; & l t ; / a : V a l u e & g t ; & l t ; / a : K e y V a l u e O f D i a g r a m O b j e c t K e y a n y T y p e z b w N T n L X & g t ; & l t ; a : K e y V a l u e O f D i a g r a m O b j e c t K e y a n y T y p e z b w N T n L X & g t ; & l t ; a : K e y & g t ; & l t ; K e y & g t ; M e a s u r e s \ L a s t   D a t e \ T a g I n f o \ F o r m u l a & l t ; / K e y & g t ; & l t ; / a : K e y & g t ; & l t ; a : V a l u e   i : t y p e = " M e a s u r e G r i d V i e w S t a t e I D i a g r a m T a g A d d i t i o n a l I n f o " / & g t ; & l t ; / a : K e y V a l u e O f D i a g r a m O b j e c t K e y a n y T y p e z b w N T n L X & g t ; & l t ; a : K e y V a l u e O f D i a g r a m O b j e c t K e y a n y T y p e z b w N T n L X & g t ; & l t ; a : K e y & g t ; & l t ; K e y & g t ; M e a s u r e s \ L a s t   D a t e \ T a g I n f o \ V a l u e & l t ; / K e y & g t ; & l t ; / a : K e y & g t ; & l t ; a : V a l u e   i : t y p e = " M e a s u r e G r i d V i e w S t a t e I D i a g r a m T a g A d d i t i o n a l I n f o " / & g t ; & l t ; / a : K e y V a l u e O f D i a g r a m O b j e c t K e y a n y T y p e z b w N T n L X & g t ; & l t ; a : K e y V a l u e O f D i a g r a m O b j e c t K e y a n y T y p e z b w N T n L X & g t ; & l t ; a : K e y & g t ; & l t ; K e y & g t ; C o l u m n s \ D a t e K e y & l t ; / K e y & g t ; & l t ; / a : K e y & g t ; & l t ; a : V a l u e   i : t y p e = " M e a s u r e G r i d N o d e V i e w S t a t e " & g t ; & l t ; L a y e d O u t & g t ; t r u e & l t ; / L a y e d O u t & g t ; & l t ; / a : V a l u e & g t ; & l t ; / a : K e y V a l u e O f D i a g r a m O b j e c t K e y a n y T y p e z b w N T n L X & g t ; & l t ; a : K e y V a l u e O f D i a g r a m O b j e c t K e y a n y T y p e z b w N T n L X & g t ; & l t ; a : K e y & g t ; & l t ; K e y & g t ; C o l u m n s \ T r a n s D a t e & l t ; / K e y & g t ; & l t ; / a : K e y & g t ; & l t ; a : V a l u e   i : t y p e = " M e a s u r e G r i d N o d e V i e w S t a t e " & g t ; & l t ; C o l u m n & g t ; 1 & l t ; / C o l u m n & g t ; & l t ; L a y e d O u t & g t ; t r u e & l t ; / L a y e d O u t & g t ; & l t ; / a : V a l u e & g t ; & l t ; / a : K e y V a l u e O f D i a g r a m O b j e c t K e y a n y T y p e z b w N T n L X & g t ; & l t ; a : K e y V a l u e O f D i a g r a m O b j e c t K e y a n y T y p e z b w N T n L X & g t ; & l t ; a : K e y & g t ; & l t ; K e y & g t ; C o l u m n s \ D a y O f W e e k & l t ; / K e y & g t ; & l t ; / a : K e y & g t ; & l t ; a : V a l u e   i : t y p e = " M e a s u r e G r i d N o d e V i e w S t a t e " & g t ; & l t ; C o l u m n & g t ; 2 & l t ; / C o l u m n & g t ; & l t ; L a y e d O u t & g t ; t r u e & l t ; / L a y e d O u t & g t ; & l t ; / a : V a l u e & g t ; & l t ; / a : K e y V a l u e O f D i a g r a m O b j e c t K e y a n y T y p e z b w N T n L X & g t ; & l t ; a : K e y V a l u e O f D i a g r a m O b j e c t K e y a n y T y p e z b w N T n L X & g t ; & l t ; a : K e y & g t ; & l t ; K e y & g t ; C o l u m n s \ D a y N a m e O f W e e k & l t ; / K e y & g t ; & l t ; / a : K e y & g t ; & l t ; a : V a l u e   i : t y p e = " M e a s u r e G r i d N o d e V i e w S t a t e " & g t ; & l t ; C o l u m n & g t ; 3 & l t ; / C o l u m n & g t ; & l t ; L a y e d O u t & g t ; t r u e & l t ; / L a y e d O u t & g t ; & l t ; / a : V a l u e & g t ; & l t ; / a : K e y V a l u e O f D i a g r a m O b j e c t K e y a n y T y p e z b w N T n L X & g t ; & l t ; a : K e y V a l u e O f D i a g r a m O b j e c t K e y a n y T y p e z b w N T n L X & g t ; & l t ; a : K e y & g t ; & l t ; K e y & g t ; C o l u m n s \ D a y O f M o n t h & l t ; / K e y & g t ; & l t ; / a : K e y & g t ; & l t ; a : V a l u e   i : t y p e = " M e a s u r e G r i d N o d e V i e w S t a t e " & g t ; & l t ; C o l u m n & g t ; 4 & l t ; / C o l u m n & g t ; & l t ; L a y e d O u t & g t ; t r u e & l t ; / L a y e d O u t & g t ; & l t ; / a : V a l u e & g t ; & l t ; / a : K e y V a l u e O f D i a g r a m O b j e c t K e y a n y T y p e z b w N T n L X & g t ; & l t ; a : K e y V a l u e O f D i a g r a m O b j e c t K e y a n y T y p e z b w N T n L X & g t ; & l t ; a : K e y & g t ; & l t ; K e y & g t ; C o l u m n s \ D a y O f Y e a r & l t ; / K e y & g t ; & l t ; / a : K e y & g t ; & l t ; a : V a l u e   i : t y p e = " M e a s u r e G r i d N o d e V i e w S t a t e " & g t ; & l t ; C o l u m n & g t ; 5 & l t ; / C o l u m n & g t ; & l t ; L a y e d O u t & g t ; t r u e & l t ; / L a y e d O u t & g t ; & l t ; / a : V a l u e & g t ; & l t ; / a : K e y V a l u e O f D i a g r a m O b j e c t K e y a n y T y p e z b w N T n L X & g t ; & l t ; a : K e y V a l u e O f D i a g r a m O b j e c t K e y a n y T y p e z b w N T n L X & g t ; & l t ; a : K e y & g t ; & l t ; K e y & g t ; C o l u m n s \ W e e k d a y W e e k e n d & l t ; / K e y & g t ; & l t ; / a : K e y & g t ; & l t ; a : V a l u e   i : t y p e = " M e a s u r e G r i d N o d e V i e w S t a t e " & g t ; & l t ; C o l u m n & g t ; 6 & l t ; / C o l u m n & g t ; & l t ; L a y e d O u t & g t ; t r u e & l t ; / L a y e d O u t & g t ; & l t ; / a : V a l u e & g t ; & l t ; / a : K e y V a l u e O f D i a g r a m O b j e c t K e y a n y T y p e z b w N T n L X & g t ; & l t ; a : K e y V a l u e O f D i a g r a m O b j e c t K e y a n y T y p e z b w N T n L X & g t ; & l t ; a : K e y & g t ; & l t ; K e y & g t ; C o l u m n s \ W e e k O f Y e a r & l t ; / K e y & g t ; & l t ; / a : K e y & g t ; & l t ; a : V a l u e   i : t y p e = " M e a s u r e G r i d N o d e V i e w S t a t e " & g t ; & l t ; C o l u m n & g t ; 7 & l t ; / C o l u m n & g t ; & l t ; L a y e d O u t & g t ; t r u e & l t ; / L a y e d O u t & g t ; & l t ; / a : V a l u e & g t ; & l t ; / a : K e y V a l u e O f D i a g r a m O b j e c t K e y a n y T y p e z b w N T n L X & g t ; & l t ; a : K e y V a l u e O f D i a g r a m O b j e c t K e y a n y T y p e z b w N T n L X & g t ; & l t ; a : K e y & g t ; & l t ; K e y & g t ; C o l u m n s \ M o n t h N a m e & l t ; / K e y & g t ; & l t ; / a : K e y & g t ; & l t ; a : V a l u e   i : t y p e = " M e a s u r e G r i d N o d e V i e w S t a t e " & g t ; & l t ; C o l u m n & g t ; 8 & l t ; / C o l u m n & g t ; & l t ; L a y e d O u t & g t ; t r u e & l t ; / L a y e d O u t & g t ; & l t ; / a : V a l u e & g t ; & l t ; / a : K e y V a l u e O f D i a g r a m O b j e c t K e y a n y T y p e z b w N T n L X & g t ; & l t ; a : K e y V a l u e O f D i a g r a m O b j e c t K e y a n y T y p e z b w N T n L X & g t ; & l t ; a : K e y & g t ; & l t ; K e y & g t ; C o l u m n s \ M o n t h O f Y e a r & l t ; / K e y & g t ; & l t ; / a : K e y & g t ; & l t ; a : V a l u e   i : t y p e = " M e a s u r e G r i d N o d e V i e w S t a t e " & g t ; & l t ; C o l u m n & g t ; 9 & l t ; / C o l u m n & g t ; & l t ; L a y e d O u t & g t ; t r u e & l t ; / L a y e d O u t & g t ; & l t ; / a : V a l u e & g t ; & l t ; / a : K e y V a l u e O f D i a g r a m O b j e c t K e y a n y T y p e z b w N T n L X & g t ; & l t ; a : K e y V a l u e O f D i a g r a m O b j e c t K e y a n y T y p e z b w N T n L X & g t ; & l t ; a : K e y & g t ; & l t ; K e y & g t ; C o l u m n s \ I s L a s t D a y O f M o n t h & l t ; / K e y & g t ; & l t ; / a : K e y & g t ; & l t ; a : V a l u e   i : t y p e = " M e a s u r e G r i d N o d e V i e w S t a t e " & g t ; & l t ; C o l u m n & g t ; 1 0 & l t ; / C o l u m n & g t ; & l t ; L a y e d O u t & g t ; t r u e & l t ; / L a y e d O u t & g t ; & l t ; / a : V a l u e & g t ; & l t ; / a : K e y V a l u e O f D i a g r a m O b j e c t K e y a n y T y p e z b w N T n L X & g t ; & l t ; a : K e y V a l u e O f D i a g r a m O b j e c t K e y a n y T y p e z b w N T n L X & g t ; & l t ; a : K e y & g t ; & l t ; K e y & g t ; C o l u m n s \ C a l e n d a r Q u a r t e r & l t ; / K e y & g t ; & l t ; / a : K e y & g t ; & l t ; a : V a l u e   i : t y p e = " M e a s u r e G r i d N o d e V i e w S t a t e " & g t ; & l t ; C o l u m n & g t ; 1 1 & l t ; / C o l u m n & g t ; & l t ; L a y e d O u t & g t ; t r u e & l t ; / L a y e d O u t & g t ; & l t ; / a : V a l u e & g t ; & l t ; / a : K e y V a l u e O f D i a g r a m O b j e c t K e y a n y T y p e z b w N T n L X & g t ; & l t ; a : K e y V a l u e O f D i a g r a m O b j e c t K e y a n y T y p e z b w N T n L X & g t ; & l t ; a : K e y & g t ; & l t ; K e y & g t ; C o l u m n s \ C a l e n d a r Y e a r & l t ; / K e y & g t ; & l t ; / a : K e y & g t ; & l t ; a : V a l u e   i : t y p e = " M e a s u r e G r i d N o d e V i e w S t a t e " & g t ; & l t ; C o l u m n & g t ; 1 2 & l t ; / C o l u m n & g t ; & l t ; L a y e d O u t & g t ; t r u e & l t ; / L a y e d O u t & g t ; & l t ; / a : V a l u e & g t ; & l t ; / a : K e y V a l u e O f D i a g r a m O b j e c t K e y a n y T y p e z b w N T n L X & g t ; & l t ; a : K e y V a l u e O f D i a g r a m O b j e c t K e y a n y T y p e z b w N T n L X & g t ; & l t ; a : K e y & g t ; & l t ; K e y & g t ; C o l u m n s \ C a l e n d a r Y e a r M o n t h & l t ; / K e y & g t ; & l t ; / a : K e y & g t ; & l t ; a : V a l u e   i : t y p e = " M e a s u r e G r i d N o d e V i e w S t a t e " & g t ; & l t ; C o l u m n & g t ; 1 3 & l t ; / C o l u m n & g t ; & l t ; L a y e d O u t & g t ; t r u e & l t ; / L a y e d O u t & g t ; & l t ; / a : V a l u e & g t ; & l t ; / a : K e y V a l u e O f D i a g r a m O b j e c t K e y a n y T y p e z b w N T n L X & g t ; & l t ; a : K e y V a l u e O f D i a g r a m O b j e c t K e y a n y T y p e z b w N T n L X & g t ; & l t ; a : K e y & g t ; & l t ; K e y & g t ; C o l u m n s \ C a l e n d a r Y e a r Q t r & l t ; / K e y & g t ; & l t ; / a : K e y & g t ; & l t ; a : V a l u e   i : t y p e = " M e a s u r e G r i d N o d e V i e w S t a t e " & g t ; & l t ; C o l u m n & g t ; 1 4 & l t ; / C o l u m n & g t ; & l t ; L a y e d O u t & g t ; t r u e & l t ; / L a y e d O u t & g t ; & l t ; / a : V a l u e & g t ; & l t ; / a : K e y V a l u e O f D i a g r a m O b j e c t K e y a n y T y p e z b w N T n L X & g t ; & l t ; a : K e y V a l u e O f D i a g r a m O b j e c t K e y a n y T y p e z b w N T n L X & g t ; & l t ; a : K e y & g t ; & l t ; K e y & g t ; C o l u m n s \ Y R - M T H & l t ; / K e y & g t ; & l t ; / a : K e y & g t ; & l t ; a : V a l u e   i : t y p e = " M e a s u r e G r i d N o d e V i e w S t a t e " & g t ; & l t ; C o l u m n & g t ; 1 5 & l t ; / C o l u m n & g t ; & l t ; L a y e d O u t & g t ; t r u e & l t ; / L a y e d O u t & g t ; & l t ; / a : V a l u e & g t ; & l t ; / a : K e y V a l u e O f D i a g r a m O b j e c t K e y a n y T y p e z b w N T n L X & g t ; & l t ; / V i e w S t a t e s & g t ; & l t ; / D i a g r a m M a n a g e r . S e r i a l i z a b l e D i a g r a m & g t ; & l t ; D i a g r a m M a n a g e r . S e r i a l i z a b l e D i a g r a m & g t ; & l t ; A d a p t e r   i : t y p e = " M e a s u r e D i a g r a m S a n d b o x A d a p t e r " & g t ; & l t ; T a b l e N a m e & g t ; V e n d o r & 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 i : t y p e = " S a n d b o x E d i t o r M e a s u r e G r i d K e y " & g t ; & l t ; T a b l e N a m e & g t ; V e n d o r & l t ; / T a b l e N a m e & g t ; & l t ; / K e y & g t ; & l t ; M a i n t a i n e r 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 r e a d o n l y & l t ; / K e y & g t ; & l t ; / D i a g r a m O b j e c t K e y & g t ; & l t ; D i a g r a m O b j e c t K e y & g t ; & l t ; K e y & g t ; C o l u m n s \ V e n d o r   N u m b e r & l t ; / K e y & g t ; & l t ; / D i a g r a m O b j e c t K e y & g t ; & l t ; D i a g r a m O b j e c t K e y & g t ; & l t ; K e y & g t ; C o l u m n s \ V e n d o r   N a m e & l t ; / K e y & g t ; & l t ; / D i a g r a m O b j e c t K e y & g t ; & l t ; D i a g r a m O b j e c t K e y & g t ; & l t ; K e y & g t ; C o l u m n s \ V e n d o r   S h o r t   N a m e & l t ; / K e y & g t ; & l t ; / D i a g r a m O b j e c t K e y & g t ; & l t ; D i a g r a m O b j e c t K e y & g t ; & l t ; K e y & g t ; C o l u m n s \ G r o u p   C o d e & l t ; / K e y & g t ; & l t ; / D i a g r a m O b j e c t K e y & g t ; & l t ; D i a g r a m O b j e c t K e y & g t ; & l t ; K e y & g t ; C o l u m n s \ S t a t u s & l t ; / K e y & g t ; & l t ; / D i a g r a m O b j e c t K e y & g t ; & l t ; D i a g r a m O b j e c t K e y & g t ; & l t ; K e y & g t ; C o l u m n s \ O n   H o l d & l t ; / K e y & g t ; & l t ; / D i a g r a m O b j e c t K e y & g t ; & l t ; D i a g r a m O b j e c t K e y & g t ; & l t ; K e y & g t ; C o l u m n s \ C i t y & l t ; / K e y & g t ; & l t ; / D i a g r a m O b j e c t K e y & g t ; & l t ; D i a g r a m O b j e c t K e y & g t ; & l t ; K e y & g t ; C o l u m n s \ S t a t e & l t ; / K e y & g t ; & l t ; / D i a g r a m O b j e c t K e y & g t ; & l t ; D i a g r a m O b j e c t K e y & g t ; & l t ; K e y & g t ; C o l u m n s \ Z i p & l t ; / K e y & g t ; & l t ; / D i a g r a m O b j e c t K e y & g t ; & l t ; D i a g r a m O b j e c t K e y & g t ; & l t ; K e y & g t ; C o l u m n s \ C o u n t r y & l t ; / K e y & g t ; & l t ; / D i a g r a m O b j e c t K e y & g t ; & l t ; D i a g r a m O b j e c t K e y & g t ; & l t ; K e y & g t ; C o l u m n s \ C o n t a c t & l t ; / K e y & g t ; & l t ; / D i a g r a m O b j e c t K e y & g t ; & l t ; D i a g r a m O b j e c t K e y & g t ; & l t ; K e y & g t ; C o l u m n s \ A c c o u n t   S e t & l t ; / K e y & g t ; & l t ; / D i a g r a m O b j e c t K e y & g t ; & l t ; D i a g r a m O b j e c t K e y & g t ; & l t ; K e y & g t ; C o l u m n s \ B a n k   C o d e & l t ; / K e y & g t ; & l t ; / D i a g r a m O b j e c t K e y & g t ; & l t ; D i a g r a m O b j e c t K e y & g t ; & l t ; K e y & g t ; C o l u m n s \ T e r m s & l t ; / K e y & g t ; & l t ; / D i a g r a m O b j e c t K e y & g t ; & l t ; D i a g r a m O b j e c t K e y & g t ; & l t ; K e y & g t ; C o l u m n s \ C r e d i t   L i m i t & 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V e n d o r   N u m b e r & l t ; / K e y & g t ; & l t ; / a : K e y & g t ; & l t ; a : V a l u e   i : t y p e = " M e a s u r e G r i d N o d e V i e w S t a t e " & g t ; & l t ; L a y e d O u t & g t ; t r u e & l t ; / L a y e d O u t & g t ; & l t ; / a : V a l u e & g t ; & l t ; / a : K e y V a l u e O f D i a g r a m O b j e c t K e y a n y T y p e z b w N T n L X & g t ; & l t ; a : K e y V a l u e O f D i a g r a m O b j e c t K e y a n y T y p e z b w N T n L X & g t ; & l t ; a : K e y & g t ; & l t ; K e y & g t ; C o l u m n s \ V e n d o r   N a m e & l t ; / K e y & g t ; & l t ; / a : K e y & g t ; & l t ; a : V a l u e   i : t y p e = " M e a s u r e G r i d N o d e V i e w S t a t e " & g t ; & l t ; C o l u m n & g t ; 1 & l t ; / C o l u m n & g t ; & l t ; L a y e d O u t & g t ; t r u e & l t ; / L a y e d O u t & g t ; & l t ; / a : V a l u e & g t ; & l t ; / a : K e y V a l u e O f D i a g r a m O b j e c t K e y a n y T y p e z b w N T n L X & g t ; & l t ; a : K e y V a l u e O f D i a g r a m O b j e c t K e y a n y T y p e z b w N T n L X & g t ; & l t ; a : K e y & g t ; & l t ; K e y & g t ; C o l u m n s \ V e n d o r   S h o r t   N a m e & l t ; / K e y & g t ; & l t ; / a : K e y & g t ; & l t ; a : V a l u e   i : t y p e = " M e a s u r e G r i d N o d e V i e w S t a t e " & g t ; & l t ; C o l u m n & g t ; 2 & l t ; / C o l u m n & g t ; & l t ; L a y e d O u t & g t ; t r u e & l t ; / L a y e d O u t & g t ; & l t ; / a : V a l u e & g t ; & l t ; / a : K e y V a l u e O f D i a g r a m O b j e c t K e y a n y T y p e z b w N T n L X & g t ; & l t ; a : K e y V a l u e O f D i a g r a m O b j e c t K e y a n y T y p e z b w N T n L X & g t ; & l t ; a : K e y & g t ; & l t ; K e y & g t ; C o l u m n s \ G r o u p   C o d e & l t ; / K e y & g t ; & l t ; / a : K e y & g t ; & l t ; a : V a l u e   i : t y p e = " M e a s u r e G r i d N o d e V i e w S t a t e " & g t ; & l t ; C o l u m n & g t ; 3 & l t ; / C o l u m n & g t ; & l t ; L a y e d O u t & g t ; t r u e & l t ; / L a y e d O u t & g t ; & l t ; / a : V a l u e & g t ; & l t ; / a : K e y V a l u e O f D i a g r a m O b j e c t K e y a n y T y p e z b w N T n L X & g t ; & l t ; a : K e y V a l u e O f D i a g r a m O b j e c t K e y a n y T y p e z b w N T n L X & g t ; & l t ; a : K e y & g t ; & l t ; K e y & g t ; C o l u m n s \ S t a t u s & l t ; / K e y & g t ; & l t ; / a : K e y & g t ; & l t ; a : V a l u e   i : t y p e = " M e a s u r e G r i d N o d e V i e w S t a t e " & g t ; & l t ; C o l u m n & g t ; 4 & l t ; / C o l u m n & g t ; & l t ; L a y e d O u t & g t ; t r u e & l t ; / L a y e d O u t & g t ; & l t ; / a : V a l u e & g t ; & l t ; / a : K e y V a l u e O f D i a g r a m O b j e c t K e y a n y T y p e z b w N T n L X & g t ; & l t ; a : K e y V a l u e O f D i a g r a m O b j e c t K e y a n y T y p e z b w N T n L X & g t ; & l t ; a : K e y & g t ; & l t ; K e y & g t ; C o l u m n s \ O n   H o l d & l t ; / K e y & g t ; & l t ; / a : K e y & g t ; & l t ; a : V a l u e   i : t y p e = " M e a s u r e G r i d N o d e V i e w S t a t e " & g t ; & l t ; C o l u m n & g t ; 5 & l t ; / C o l u m n & g t ; & l t ; L a y e d O u t & g t ; t r u e & l t ; / L a y e d O u t & g t ; & l t ; / a : V a l u e & g t ; & l t ; / a : K e y V a l u e O f D i a g r a m O b j e c t K e y a n y T y p e z b w N T n L X & g t ; & l t ; a : K e y V a l u e O f D i a g r a m O b j e c t K e y a n y T y p e z b w N T n L X & g t ; & l t ; a : K e y & g t ; & l t ; K e y & g t ; C o l u m n s \ C i t y & l t ; / K e y & g t ; & l t ; / a : K e y & g t ; & l t ; a : V a l u e   i : t y p e = " M e a s u r e G r i d N o d e V i e w S t a t e " & g t ; & l t ; C o l u m n & g t ; 6 & l t ; / C o l u m n & g t ; & l t ; L a y e d O u t & g t ; t r u e & l t ; / L a y e d O u t & g t ; & l t ; / a : V a l u e & g t ; & l t ; / a : K e y V a l u e O f D i a g r a m O b j e c t K e y a n y T y p e z b w N T n L X & g t ; & l t ; a : K e y V a l u e O f D i a g r a m O b j e c t K e y a n y T y p e z b w N T n L X & g t ; & l t ; a : K e y & g t ; & l t ; K e y & g t ; C o l u m n s \ S t a t e & l t ; / K e y & g t ; & l t ; / a : K e y & g t ; & l t ; a : V a l u e   i : t y p e = " M e a s u r e G r i d N o d e V i e w S t a t e " & g t ; & l t ; C o l u m n & g t ; 7 & l t ; / C o l u m n & g t ; & l t ; L a y e d O u t & g t ; t r u e & l t ; / L a y e d O u t & g t ; & l t ; / a : V a l u e & g t ; & l t ; / a : K e y V a l u e O f D i a g r a m O b j e c t K e y a n y T y p e z b w N T n L X & g t ; & l t ; a : K e y V a l u e O f D i a g r a m O b j e c t K e y a n y T y p e z b w N T n L X & g t ; & l t ; a : K e y & g t ; & l t ; K e y & g t ; C o l u m n s \ Z i p & l t ; / K e y & g t ; & l t ; / a : K e y & g t ; & l t ; a : V a l u e   i : t y p e = " M e a s u r e G r i d N o d e V i e w S t a t e " & g t ; & l t ; C o l u m n & g t ; 8 & l t ; / C o l u m n & g t ; & l t ; L a y e d O u t & g t ; t r u e & l t ; / L a y e d O u t & g t ; & l t ; / a : V a l u e & g t ; & l t ; / a : K e y V a l u e O f D i a g r a m O b j e c t K e y a n y T y p e z b w N T n L X & g t ; & l t ; a : K e y V a l u e O f D i a g r a m O b j e c t K e y a n y T y p e z b w N T n L X & g t ; & l t ; a : K e y & g t ; & l t ; K e y & g t ; C o l u m n s \ C o u n t r y & l t ; / K e y & g t ; & l t ; / a : K e y & g t ; & l t ; a : V a l u e   i : t y p e = " M e a s u r e G r i d N o d e V i e w S t a t e " & g t ; & l t ; C o l u m n & g t ; 9 & l t ; / C o l u m n & g t ; & l t ; L a y e d O u t & g t ; t r u e & l t ; / L a y e d O u t & g t ; & l t ; / a : V a l u e & g t ; & l t ; / a : K e y V a l u e O f D i a g r a m O b j e c t K e y a n y T y p e z b w N T n L X & g t ; & l t ; a : K e y V a l u e O f D i a g r a m O b j e c t K e y a n y T y p e z b w N T n L X & g t ; & l t ; a : K e y & g t ; & l t ; K e y & g t ; C o l u m n s \ C o n t a c t & l t ; / K e y & g t ; & l t ; / a : K e y & g t ; & l t ; a : V a l u e   i : t y p e = " M e a s u r e G r i d N o d e V i e w S t a t e " & g t ; & l t ; C o l u m n & g t ; 1 0 & l t ; / C o l u m n & g t ; & l t ; L a y e d O u t & g t ; t r u e & l t ; / L a y e d O u t & g t ; & l t ; / a : V a l u e & g t ; & l t ; / a : K e y V a l u e O f D i a g r a m O b j e c t K e y a n y T y p e z b w N T n L X & g t ; & l t ; a : K e y V a l u e O f D i a g r a m O b j e c t K e y a n y T y p e z b w N T n L X & g t ; & l t ; a : K e y & g t ; & l t ; K e y & g t ; C o l u m n s \ A c c o u n t   S e t & l t ; / K e y & g t ; & l t ; / a : K e y & g t ; & l t ; a : V a l u e   i : t y p e = " M e a s u r e G r i d N o d e V i e w S t a t e " & g t ; & l t ; C o l u m n & g t ; 1 1 & l t ; / C o l u m n & g t ; & l t ; L a y e d O u t & g t ; t r u e & l t ; / L a y e d O u t & g t ; & l t ; / a : V a l u e & g t ; & l t ; / a : K e y V a l u e O f D i a g r a m O b j e c t K e y a n y T y p e z b w N T n L X & g t ; & l t ; a : K e y V a l u e O f D i a g r a m O b j e c t K e y a n y T y p e z b w N T n L X & g t ; & l t ; a : K e y & g t ; & l t ; K e y & g t ; C o l u m n s \ B a n k   C o d e & l t ; / K e y & g t ; & l t ; / a : K e y & g t ; & l t ; a : V a l u e   i : t y p e = " M e a s u r e G r i d N o d e V i e w S t a t e " & g t ; & l t ; C o l u m n & g t ; 1 2 & l t ; / C o l u m n & g t ; & l t ; L a y e d O u t & g t ; t r u e & l t ; / L a y e d O u t & g t ; & l t ; / a : V a l u e & g t ; & l t ; / a : K e y V a l u e O f D i a g r a m O b j e c t K e y a n y T y p e z b w N T n L X & g t ; & l t ; a : K e y V a l u e O f D i a g r a m O b j e c t K e y a n y T y p e z b w N T n L X & g t ; & l t ; a : K e y & g t ; & l t ; K e y & g t ; C o l u m n s \ T e r m s & l t ; / K e y & g t ; & l t ; / a : K e y & g t ; & l t ; a : V a l u e   i : t y p e = " M e a s u r e G r i d N o d e V i e w S t a t e " & g t ; & l t ; C o l u m n & g t ; 1 3 & l t ; / C o l u m n & g t ; & l t ; L a y e d O u t & g t ; t r u e & l t ; / L a y e d O u t & g t ; & l t ; / a : V a l u e & g t ; & l t ; / a : K e y V a l u e O f D i a g r a m O b j e c t K e y a n y T y p e z b w N T n L X & g t ; & l t ; a : K e y V a l u e O f D i a g r a m O b j e c t K e y a n y T y p e z b w N T n L X & g t ; & l t ; a : K e y & g t ; & l t ; K e y & g t ; C o l u m n s \ C r e d i t   L i m i t & l t ; / K e y & g t ; & l t ; / a : K e y & g t ; & l t ; a : V a l u e   i : t y p e = " M e a s u r e G r i d N o d e V i e w S t a t e " & g t ; & l t ; C o l u m n & g t ; 1 4 & l t ; / C o l u m n & g t ; & l t ; L a y e d O u t & g t ; t r u e & l t ; / L a y e d O u t & g t ; & l t ; / a : V a l u e & g t ; & l t ; / a : K e y V a l u e O f D i a g r a m O b j e c t K e y a n y T y p e z b w N T n L X & g t ; & l t ; / V i e w S t a t e s & g t ; & l t ; / D i a g r a m M a n a g e r . S e r i a l i z a b l e D i a g r a m & g t ; & l t ; D i a g r a m M a n a g e r . S e r i a l i z a b l e D i a g r a m & g t ; & l t ; A d a p t e r   i : t y p e = " M e a s u r e D i a g r a m S a n d b o x A d a p t e r " & g t ; & l t ; T a b l e N a m e & g t ; A P P a y m e n t 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 i : t y p e = " S a n d b o x E d i t o r M e a s u r e G r i d K e y " & g t ; & l t ; T a b l e N a m e & g t ; A P P a y m e n t s & l t ; / T a b l e N a m e & g t ; & l t ; / K e y & g t ; & l t ; M a i n t a i n e r 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 r e a d o n l y & l t ; / K e y & g t ; & l t ; / D i a g r a m O b j e c t K e y & g t ; & l t ; D i a g r a m O b j e c t K e y & g t ; & l t ; K e y & g t ; M e a s u r e s \ A P   P a y m e n t   A m o u n t & l t ; / K e y & g t ; & l t ; / D i a g r a m O b j e c t K e y & g t ; & l t ; D i a g r a m O b j e c t K e y & g t ; & l t ; K e y & g t ; M e a s u r e s \ A P   P a y m e n t   A m o u n t \ T a g I n f o \ F o r m u l a & l t ; / K e y & g t ; & l t ; / D i a g r a m O b j e c t K e y & g t ; & l t ; D i a g r a m O b j e c t K e y & g t ; & l t ; K e y & g t ; M e a s u r e s \ A P   T r a n s a c t i o n   A m o u n t   P m t & l t ; / K e y & g t ; & l t ; / D i a g r a m O b j e c t K e y & g t ; & l t ; D i a g r a m O b j e c t K e y & g t ; & l t ; K e y & g t ; M e a s u r e s \ A P   T r a n s a c t i o n   A m o u n t   P m t \ T a g I n f o \ F o r m u l a & l t ; / K e y & g t ; & l t ; / D i a g r a m O b j e c t K e y & g t ; & l t ; D i a g r a m O b j e c t K e y & g t ; & l t ; K e y & g t ; M e a s u r e s \ A P   T r a n s a c t i o n   P m t   C o u n t & l t ; / K e y & g t ; & l t ; / D i a g r a m O b j e c t K e y & g t ; & l t ; D i a g r a m O b j e c t K e y & g t ; & l t ; K e y & g t ; M e a s u r e s \ A P   T r a n s a c t i o n   P m t   C o u n t \ T a g I n f o \ F o r m u l a & l t ; / K e y & g t ; & l t ; / D i a g r a m O b j e c t K e y & g t ; & l t ; D i a g r a m O b j e c t K e y & g t ; & l t ; K e y & g t ; M e a s u r e s \ A P   P a y m e n t   A m o u n t   Y T D & l t ; / K e y & g t ; & l t ; / D i a g r a m O b j e c t K e y & g t ; & l t ; D i a g r a m O b j e c t K e y & g t ; & l t ; K e y & g t ; M e a s u r e s \ A P   P a y m e n t   A m o u n t   Y T D \ T a g I n f o \ F o r m u l a & l t ; / K e y & g t ; & l t ; / D i a g r a m O b j e c t K e y & g t ; & l t ; D i a g r a m O b j e c t K e y & g t ; & l t ; K e y & g t ; M e a s u r e s \ A P   T r a n s a c t i o n   P m t   C o u n t   Y T D & l t ; / K e y & g t ; & l t ; / D i a g r a m O b j e c t K e y & g t ; & l t ; D i a g r a m O b j e c t K e y & g t ; & l t ; K e y & g t ; M e a s u r e s \ A P   T r a n s a c t i o n   P m t   C o u n t   Y T D \ T a g I n f o \ F o r m u l a & l t ; / K e y & g t ; & l t ; / D i a g r a m O b j e c t K e y & g t ; & l t ; D i a g r a m O b j e c t K e y & g t ; & l t ; K e y & g t ; C o l u m n s \ V e n d o r   N u m b e r & l t ; / K e y & g t ; & l t ; / D i a g r a m O b j e c t K e y & g t ; & l t ; D i a g r a m O b j e c t K e y & g t ; & l t ; K e y & g t ; C o l u m n s \ D o c u m e n t   N u m b e r & l t ; / K e y & g t ; & l t ; / D i a g r a m O b j e c t K e y & g t ; & l t ; D i a g r a m O b j e c t K e y & g t ; & l t ; K e y & g t ; C o l u m n s \ U N I Q & l t ; / K e y & g t ; & l t ; / D i a g r a m O b j e c t K e y & g t ; & l t ; D i a g r a m O b j e c t K e y & g t ; & l t ; K e y & g t ; C o l u m n s \ C h e c k   D a t e & l t ; / K e y & g t ; & l t ; / D i a g r a m O b j e c t K e y & g t ; & l t ; D i a g r a m O b j e c t K e y & g t ; & l t ; K e y & g t ; C o l u m n s \ P o s t i n g   D a t e & l t ; / K e y & g t ; & l t ; / D i a g r a m O b j e c t K e y & g t ; & l t ; D i a g r a m O b j e c t K e y & g t ; & l t ; K e y & g t ; C o l u m n s \ P a y m e n t   N u m b e r & l t ; / K e y & g t ; & l t ; / D i a g r a m O b j e c t K e y & g t ; & l t ; D i a g r a m O b j e c t K e y & g t ; & l t ; K e y & g t ; C o l u m n s \ C h e c k   N o & l t ; / K e y & g t ; & l t ; / D i a g r a m O b j e c t K e y & g t ; & l t ; D i a g r a m O b j e c t K e y & g t ; & l t ; K e y & g t ; C o l u m n s \ B a t c h   N u m b e r & l t ; / K e y & g t ; & l t ; / D i a g r a m O b j e c t K e y & g t ; & l t ; D i a g r a m O b j e c t K e y & g t ; & l t ; K e y & g t ; C o l u m n s \ E n t r y   N u m b e r & l t ; / K e y & g t ; & l t ; / D i a g r a m O b j e c t K e y & g t ; & l t ; D i a g r a m O b j e c t K e y & g t ; & l t ; K e y & g t ; C o l u m n s \ S e q u e n c e   N o & l t ; / K e y & g t ; & l t ; / D i a g r a m O b j e c t K e y & g t ; & l t ; D i a g r a m O b j e c t K e y & g t ; & l t ; K e y & g t ; C o l u m n s \ D o c u m e n t   T y p e & l t ; / K e y & g t ; & l t ; / D i a g r a m O b j e c t K e y & g t ; & l t ; D i a g r a m O b j e c t K e y & g t ; & l t ; K e y & g t ; C o l u m n s \ T r a n s a c t i o n   T y p e & l t ; / K e y & g t ; & l t ; / D i a g r a m O b j e c t K e y & g t ; & l t ; D i a g r a m O b j e c t K e y & g t ; & l t ; K e y & g t ; C o l u m n s \ R e c e i p t   A m o u n t & l t ; / K e y & g t ; & l t ; / D i a g r a m O b j e c t K e y & g t ; & l t ; D i a g r a m O b j e c t K e y & g t ; & l t ; K e y & g t ; C o l u m n s \ B a n k   C o d e & l t ; / K e y & g t ; & l t ; / D i a g r a m O b j e c t K e y & g t ; & l t ; D i a g r a m O b j e c t K e y & g t ; & l t ; K e y & g t ; C o l u m n s \ S r c   D o c   T y p & 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A P   P a y m e n t   A m o u n t & l t ; / K e y & g t ; & l t ; / a : K e y & g t ; & l t ; a : V a l u e   i : t y p e = " M e a s u r e G r i d N o d e V i e w S t a t e " & g t ; & l t ; L a y e d O u t & g t ; t r u e & l t ; / L a y e d O u t & g t ; & l t ; / a : V a l u e & g t ; & l t ; / a : K e y V a l u e O f D i a g r a m O b j e c t K e y a n y T y p e z b w N T n L X & g t ; & l t ; a : K e y V a l u e O f D i a g r a m O b j e c t K e y a n y T y p e z b w N T n L X & g t ; & l t ; a : K e y & g t ; & l t ; K e y & g t ; M e a s u r e s \ A P   P a y m e n t   A m o u n t \ T a g I n f o \ F o r m u l a & l t ; / K e y & g t ; & l t ; / a : K e y & g t ; & l t ; a : V a l u e   i : t y p e = " M e a s u r e G r i d V i e w S t a t e I D i a g r a m T a g A d d i t i o n a l I n f o " / & g t ; & l t ; / a : K e y V a l u e O f D i a g r a m O b j e c t K e y a n y T y p e z b w N T n L X & g t ; & l t ; a : K e y V a l u e O f D i a g r a m O b j e c t K e y a n y T y p e z b w N T n L X & g t ; & l t ; a : K e y & g t ; & l t ; K e y & g t ; M e a s u r e s \ A P   T r a n s a c t i o n   A m o u n t   P m t & l t ; / K e y & g t ; & l t ; / a : K e y & g t ; & l t ; a : V a l u e   i : t y p e = " M e a s u r e G r i d N o d e V i e w S t a t e " & g t ; & l t ; L a y e d O u t & g t ; t r u e & l t ; / L a y e d O u t & g t ; & l t ; R o w & g t ; 1 & l t ; / R o w & g t ; & l t ; / a : V a l u e & g t ; & l t ; / a : K e y V a l u e O f D i a g r a m O b j e c t K e y a n y T y p e z b w N T n L X & g t ; & l t ; a : K e y V a l u e O f D i a g r a m O b j e c t K e y a n y T y p e z b w N T n L X & g t ; & l t ; a : K e y & g t ; & l t ; K e y & g t ; M e a s u r e s \ A P   T r a n s a c t i o n   A m o u n t   P m t \ T a g I n f o \ F o r m u l a & l t ; / K e y & g t ; & l t ; / a : K e y & g t ; & l t ; a : V a l u e   i : t y p e = " M e a s u r e G r i d V i e w S t a t e I D i a g r a m T a g A d d i t i o n a l I n f o " / & g t ; & l t ; / a : K e y V a l u e O f D i a g r a m O b j e c t K e y a n y T y p e z b w N T n L X & g t ; & l t ; a : K e y V a l u e O f D i a g r a m O b j e c t K e y a n y T y p e z b w N T n L X & g t ; & l t ; a : K e y & g t ; & l t ; K e y & g t ; M e a s u r e s \ A P   T r a n s a c t i o n   P m t   C o u n t & l t ; / K e y & g t ; & l t ; / a : K e y & g t ; & l t ; a : V a l u e   i : t y p e = " M e a s u r e G r i d N o d e V i e w S t a t e " & g t ; & l t ; L a y e d O u t & g t ; t r u e & l t ; / L a y e d O u t & g t ; & l t ; R o w & g t ; 2 & l t ; / R o w & g t ; & l t ; / a : V a l u e & g t ; & l t ; / a : K e y V a l u e O f D i a g r a m O b j e c t K e y a n y T y p e z b w N T n L X & g t ; & l t ; a : K e y V a l u e O f D i a g r a m O b j e c t K e y a n y T y p e z b w N T n L X & g t ; & l t ; a : K e y & g t ; & l t ; K e y & g t ; M e a s u r e s \ A P   T r a n s a c t i o n   P m t   C o u n t \ T a g I n f o \ F o r m u l a & l t ; / K e y & g t ; & l t ; / a : K e y & g t ; & l t ; a : V a l u e   i : t y p e = " M e a s u r e G r i d V i e w S t a t e I D i a g r a m T a g A d d i t i o n a l I n f o " / & g t ; & l t ; / a : K e y V a l u e O f D i a g r a m O b j e c t K e y a n y T y p e z b w N T n L X & g t ; & l t ; a : K e y V a l u e O f D i a g r a m O b j e c t K e y a n y T y p e z b w N T n L X & g t ; & l t ; a : K e y & g t ; & l t ; K e y & g t ; M e a s u r e s \ A P   P a y m e n t   A m o u n t   Y T D & l t ; / K e y & g t ; & l t ; / a : K e y & g t ; & l t ; a : V a l u e   i : t y p e = " M e a s u r e G r i d N o d e V i e w S t a t e " & g t ; & l t ; C o l u m n & g t ; 1 & l t ; / C o l u m n & g t ; & l t ; L a y e d O u t & g t ; t r u e & l t ; / L a y e d O u t & g t ; & l t ; / a : V a l u e & g t ; & l t ; / a : K e y V a l u e O f D i a g r a m O b j e c t K e y a n y T y p e z b w N T n L X & g t ; & l t ; a : K e y V a l u e O f D i a g r a m O b j e c t K e y a n y T y p e z b w N T n L X & g t ; & l t ; a : K e y & g t ; & l t ; K e y & g t ; M e a s u r e s \ A P   P a y m e n t   A m o u n t   Y T D \ T a g I n f o \ F o r m u l a & l t ; / K e y & g t ; & l t ; / a : K e y & g t ; & l t ; a : V a l u e   i : t y p e = " M e a s u r e G r i d V i e w S t a t e I D i a g r a m T a g A d d i t i o n a l I n f o " / & g t ; & l t ; / a : K e y V a l u e O f D i a g r a m O b j e c t K e y a n y T y p e z b w N T n L X & g t ; & l t ; a : K e y V a l u e O f D i a g r a m O b j e c t K e y a n y T y p e z b w N T n L X & g t ; & l t ; a : K e y & g t ; & l t ; K e y & g t ; M e a s u r e s \ A P   T r a n s a c t i o n   P m t   C o u n t   Y T D & l t ; / K e y & g t ; & l t ; / a : K e y & g t ; & l t ; a : V a l u e   i : t y p e = " M e a s u r e G r i d N o d e V i e w S t a t e " & g t ; & l t ; C o l u m n & g t ; 1 & l t ; / C o l u m n & g t ; & l t ; L a y e d O u t & g t ; t r u e & l t ; / L a y e d O u t & g t ; & l t ; R o w & g t ; 1 & l t ; / R o w & g t ; & l t ; / a : V a l u e & g t ; & l t ; / a : K e y V a l u e O f D i a g r a m O b j e c t K e y a n y T y p e z b w N T n L X & g t ; & l t ; a : K e y V a l u e O f D i a g r a m O b j e c t K e y a n y T y p e z b w N T n L X & g t ; & l t ; a : K e y & g t ; & l t ; K e y & g t ; M e a s u r e s \ A P   T r a n s a c t i o n   P m t   C o u n t   Y T D \ T a g I n f o \ F o r m u l a & l t ; / K e y & g t ; & l t ; / a : K e y & g t ; & l t ; a : V a l u e   i : t y p e = " M e a s u r e G r i d V i e w S t a t e I D i a g r a m T a g A d d i t i o n a l I n f o " / & g t ; & l t ; / a : K e y V a l u e O f D i a g r a m O b j e c t K e y a n y T y p e z b w N T n L X & g t ; & l t ; a : K e y V a l u e O f D i a g r a m O b j e c t K e y a n y T y p e z b w N T n L X & g t ; & l t ; a : K e y & g t ; & l t ; K e y & g t ; C o l u m n s \ V e n d o r   N u m b e r & l t ; / K e y & g t ; & l t ; / a : K e y & g t ; & l t ; a : V a l u e   i : t y p e = " M e a s u r e G r i d N o d e V i e w S t a t e " & g t ; & l t ; L a y e d O u t & g t ; t r u e & l t ; / L a y e d O u t & g t ; & l t ; / a : V a l u e & g t ; & l t ; / a : K e y V a l u e O f D i a g r a m O b j e c t K e y a n y T y p e z b w N T n L X & g t ; & l t ; a : K e y V a l u e O f D i a g r a m O b j e c t K e y a n y T y p e z b w N T n L X & g t ; & l t ; a : K e y & g t ; & l t ; K e y & g t ; C o l u m n s \ D o c u m e n t   N u m b e r & l t ; / K e y & g t ; & l t ; / a : K e y & g t ; & l t ; a : V a l u e   i : t y p e = " M e a s u r e G r i d N o d e V i e w S t a t e " & g t ; & l t ; C o l u m n & g t ; 1 & l t ; / C o l u m n & g t ; & l t ; L a y e d O u t & g t ; t r u e & l t ; / L a y e d O u t & g t ; & l t ; / a : V a l u e & g t ; & l t ; / a : K e y V a l u e O f D i a g r a m O b j e c t K e y a n y T y p e z b w N T n L X & g t ; & l t ; a : K e y V a l u e O f D i a g r a m O b j e c t K e y a n y T y p e z b w N T n L X & g t ; & l t ; a : K e y & g t ; & l t ; K e y & g t ; C o l u m n s \ U N I Q & l t ; / K e y & g t ; & l t ; / a : K e y & g t ; & l t ; a : V a l u e   i : t y p e = " M e a s u r e G r i d N o d e V i e w S t a t e " & g t ; & l t ; C o l u m n & g t ; 2 & l t ; / C o l u m n & g t ; & l t ; L a y e d O u t & g t ; t r u e & l t ; / L a y e d O u t & g t ; & l t ; / a : V a l u e & g t ; & l t ; / a : K e y V a l u e O f D i a g r a m O b j e c t K e y a n y T y p e z b w N T n L X & g t ; & l t ; a : K e y V a l u e O f D i a g r a m O b j e c t K e y a n y T y p e z b w N T n L X & g t ; & l t ; a : K e y & g t ; & l t ; K e y & g t ; C o l u m n s \ C h e c k   D a t e & l t ; / K e y & g t ; & l t ; / a : K e y & g t ; & l t ; a : V a l u e   i : t y p e = " M e a s u r e G r i d N o d e V i e w S t a t e " & g t ; & l t ; C o l u m n & g t ; 3 & l t ; / C o l u m n & g t ; & l t ; L a y e d O u t & g t ; t r u e & l t ; / L a y e d O u t & g t ; & l t ; / a : V a l u e & g t ; & l t ; / a : K e y V a l u e O f D i a g r a m O b j e c t K e y a n y T y p e z b w N T n L X & g t ; & l t ; a : K e y V a l u e O f D i a g r a m O b j e c t K e y a n y T y p e z b w N T n L X & g t ; & l t ; a : K e y & g t ; & l t ; K e y & g t ; C o l u m n s \ P o s t i n g   D a t e & l t ; / K e y & g t ; & l t ; / a : K e y & g t ; & l t ; a : V a l u e   i : t y p e = " M e a s u r e G r i d N o d e V i e w S t a t e " & g t ; & l t ; C o l u m n & g t ; 4 & l t ; / C o l u m n & g t ; & l t ; L a y e d O u t & g t ; t r u e & l t ; / L a y e d O u t & g t ; & l t ; / a : V a l u e & g t ; & l t ; / a : K e y V a l u e O f D i a g r a m O b j e c t K e y a n y T y p e z b w N T n L X & g t ; & l t ; a : K e y V a l u e O f D i a g r a m O b j e c t K e y a n y T y p e z b w N T n L X & g t ; & l t ; a : K e y & g t ; & l t ; K e y & g t ; C o l u m n s \ P a y m e n t   N u m b e r & l t ; / K e y & g t ; & l t ; / a : K e y & g t ; & l t ; a : V a l u e   i : t y p e = " M e a s u r e G r i d N o d e V i e w S t a t e " & g t ; & l t ; C o l u m n & g t ; 5 & l t ; / C o l u m n & g t ; & l t ; L a y e d O u t & g t ; t r u e & l t ; / L a y e d O u t & g t ; & l t ; / a : V a l u e & g t ; & l t ; / a : K e y V a l u e O f D i a g r a m O b j e c t K e y a n y T y p e z b w N T n L X & g t ; & l t ; a : K e y V a l u e O f D i a g r a m O b j e c t K e y a n y T y p e z b w N T n L X & g t ; & l t ; a : K e y & g t ; & l t ; K e y & g t ; C o l u m n s \ C h e c k   N o & l t ; / K e y & g t ; & l t ; / a : K e y & g t ; & l t ; a : V a l u e   i : t y p e = " M e a s u r e G r i d N o d e V i e w S t a t e " & g t ; & l t ; C o l u m n & g t ; 6 & l t ; / C o l u m n & g t ; & l t ; L a y e d O u t & g t ; t r u e & l t ; / L a y e d O u t & g t ; & l t ; / a : V a l u e & g t ; & l t ; / a : K e y V a l u e O f D i a g r a m O b j e c t K e y a n y T y p e z b w N T n L X & g t ; & l t ; a : K e y V a l u e O f D i a g r a m O b j e c t K e y a n y T y p e z b w N T n L X & g t ; & l t ; a : K e y & g t ; & l t ; K e y & g t ; C o l u m n s \ B a t c h   N u m b e r & l t ; / K e y & g t ; & l t ; / a : K e y & g t ; & l t ; a : V a l u e   i : t y p e = " M e a s u r e G r i d N o d e V i e w S t a t e " & g t ; & l t ; C o l u m n & g t ; 7 & l t ; / C o l u m n & g t ; & l t ; L a y e d O u t & g t ; t r u e & l t ; / L a y e d O u t & g t ; & l t ; / a : V a l u e & g t ; & l t ; / a : K e y V a l u e O f D i a g r a m O b j e c t K e y a n y T y p e z b w N T n L X & g t ; & l t ; a : K e y V a l u e O f D i a g r a m O b j e c t K e y a n y T y p e z b w N T n L X & g t ; & l t ; a : K e y & g t ; & l t ; K e y & g t ; C o l u m n s \ E n t r y   N u m b e r & l t ; / K e y & g t ; & l t ; / a : K e y & g t ; & l t ; a : V a l u e   i : t y p e = " M e a s u r e G r i d N o d e V i e w S t a t e " & g t ; & l t ; C o l u m n & g t ; 8 & l t ; / C o l u m n & g t ; & l t ; L a y e d O u t & g t ; t r u e & l t ; / L a y e d O u t & g t ; & l t ; / a : V a l u e & g t ; & l t ; / a : K e y V a l u e O f D i a g r a m O b j e c t K e y a n y T y p e z b w N T n L X & g t ; & l t ; a : K e y V a l u e O f D i a g r a m O b j e c t K e y a n y T y p e z b w N T n L X & g t ; & l t ; a : K e y & g t ; & l t ; K e y & g t ; C o l u m n s \ S e q u e n c e   N o & l t ; / K e y & g t ; & l t ; / a : K e y & g t ; & l t ; a : V a l u e   i : t y p e = " M e a s u r e G r i d N o d e V i e w S t a t e " & g t ; & l t ; C o l u m n & g t ; 9 & l t ; / C o l u m n & g t ; & l t ; L a y e d O u t & g t ; t r u e & l t ; / L a y e d O u t & g t ; & l t ; / a : V a l u e & g t ; & l t ; / a : K e y V a l u e O f D i a g r a m O b j e c t K e y a n y T y p e z b w N T n L X & g t ; & l t ; a : K e y V a l u e O f D i a g r a m O b j e c t K e y a n y T y p e z b w N T n L X & g t ; & l t ; a : K e y & g t ; & l t ; K e y & g t ; C o l u m n s \ D o c u m e n t   T y p e & l t ; / K e y & g t ; & l t ; / a : K e y & g t ; & l t ; a : V a l u e   i : t y p e = " M e a s u r e G r i d N o d e V i e w S t a t e " & g t ; & l t ; C o l u m n & g t ; 1 0 & l t ; / C o l u m n & g t ; & l t ; L a y e d O u t & g t ; t r u e & l t ; / L a y e d O u t & g t ; & l t ; / a : V a l u e & g t ; & l t ; / a : K e y V a l u e O f D i a g r a m O b j e c t K e y a n y T y p e z b w N T n L X & g t ; & l t ; a : K e y V a l u e O f D i a g r a m O b j e c t K e y a n y T y p e z b w N T n L X & g t ; & l t ; a : K e y & g t ; & l t ; K e y & g t ; C o l u m n s \ T r a n s a c t i o n   T y p e & l t ; / K e y & g t ; & l t ; / a : K e y & g t ; & l t ; a : V a l u e   i : t y p e = " M e a s u r e G r i d N o d e V i e w S t a t e " & g t ; & l t ; C o l u m n & g t ; 1 1 & l t ; / C o l u m n & g t ; & l t ; L a y e d O u t & g t ; t r u e & l t ; / L a y e d O u t & g t ; & l t ; / a : V a l u e & g t ; & l t ; / a : K e y V a l u e O f D i a g r a m O b j e c t K e y a n y T y p e z b w N T n L X & g t ; & l t ; a : K e y V a l u e O f D i a g r a m O b j e c t K e y a n y T y p e z b w N T n L X & g t ; & l t ; a : K e y & g t ; & l t ; K e y & g t ; C o l u m n s \ R e c e i p t   A m o u n t & l t ; / K e y & g t ; & l t ; / a : K e y & g t ; & l t ; a : V a l u e   i : t y p e = " M e a s u r e G r i d N o d e V i e w S t a t e " & g t ; & l t ; C o l u m n & g t ; 1 2 & l t ; / C o l u m n & g t ; & l t ; L a y e d O u t & g t ; t r u e & l t ; / L a y e d O u t & g t ; & l t ; / a : V a l u e & g t ; & l t ; / a : K e y V a l u e O f D i a g r a m O b j e c t K e y a n y T y p e z b w N T n L X & g t ; & l t ; a : K e y V a l u e O f D i a g r a m O b j e c t K e y a n y T y p e z b w N T n L X & g t ; & l t ; a : K e y & g t ; & l t ; K e y & g t ; C o l u m n s \ B a n k   C o d e & l t ; / K e y & g t ; & l t ; / a : K e y & g t ; & l t ; a : V a l u e   i : t y p e = " M e a s u r e G r i d N o d e V i e w S t a t e " & g t ; & l t ; C o l u m n & g t ; 1 3 & l t ; / C o l u m n & g t ; & l t ; L a y e d O u t & g t ; t r u e & l t ; / L a y e d O u t & g t ; & l t ; / a : V a l u e & g t ; & l t ; / a : K e y V a l u e O f D i a g r a m O b j e c t K e y a n y T y p e z b w N T n L X & g t ; & l t ; a : K e y V a l u e O f D i a g r a m O b j e c t K e y a n y T y p e z b w N T n L X & g t ; & l t ; a : K e y & g t ; & l t ; K e y & g t ; C o l u m n s \ S r c   D o c   T y p & l t ; / K e y & g t ; & l t ; / a : K e y & g t ; & l t ; a : V a l u e   i : t y p e = " M e a s u r e G r i d N o d e V i e w S t a t e " & g t ; & l t ; C o l u m n & g t ; 1 4 & l t ; / C o l u m n & g t ; & l t ; L a y e d O u t & g t ; t r u e & l t ; / L a y e d O u t & g t ; & l t ; / a : V a l u e & g t ; & l t ; / a : K e y V a l u e O f D i a g r a m O b j e c t K e y a n y T y p e z b w N T n L X & g t ; & l t ; / V i e w S t a t e s & g t ; & l t ; / D i a g r a m M a n a g e r . S e r i a l i z a b l e D i a g r a m & g t ; & l t ; D i a g r a m M a n a g e r . S e r i a l i z a b l e D i a g r a m & g t ; & l t ; A d a p t e r   i : t y p e = " M e a s u r e D i a g r a m S a n d b o x A d a p t e r " & g t ; & l t ; T a b l e N a m e & g t ; T r a n s a c t i o n T y p e & 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 i : t y p e = " S a n d b o x E d i t o r M e a s u r e G r i d K e y " & g t ; & l t ; T a b l e N a m e & g t ; T r a n s a c t i o n T y p e & l t ; / T a b l e N a m e & g t ; & l t ; / K e y & g t ; & l t ; M a i n t a i n e r 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T R X T Y P E I D & l t ; / K e y & g t ; & l t ; / D i a g r a m O b j e c t K e y & g t ; & l t ; D i a g r a m O b j e c t K e y & g t ; & l t ; K e y & g t ; C o l u m n s \ T r a n s a c t i o n   T y p 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T R X T Y P E I D & l t ; / K e y & g t ; & l t ; / a : K e y & g t ; & l t ; a : V a l u e   i : t y p e = " M e a s u r e G r i d N o d e V i e w S t a t e " & g t ; & l t ; L a y e d O u t & g t ; t r u e & l t ; / L a y e d O u t & g t ; & l t ; / a : V a l u e & g t ; & l t ; / a : K e y V a l u e O f D i a g r a m O b j e c t K e y a n y T y p e z b w N T n L X & g t ; & l t ; a : K e y V a l u e O f D i a g r a m O b j e c t K e y a n y T y p e z b w N T n L X & g t ; & l t ; a : K e y & g t ; & l t ; K e y & g t ; C o l u m n s \ T r a n s a c t i o n   T y p e & l t ; / K e y & g t ; & l t ; / a : K e y & g t ; & l t ; a : V a l u e   i : t y p e = " M e a s u r e G r i d N o d e V i e w S t a t e " & g t ; & l t ; C o l u m n & g t ; 1 & l t ; / C o l u m n & g t ; & l t ; L a y e d O u t & g t ; t r u e & l t ; / L a y e d O u t & g t ; & l t ; / a : V a l u e & g t ; & l t ; / a : K e y V a l u e O f D i a g r a m O b j e c t K e y a n y T y p e z b w N T n L X & g t ; & l t ; / V i e w S t a t e s & g t ; & l t ; / D i a g r a m M a n a g e r . S e r i a l i z a b l e D i a g r a m & g t ; & l t ; D i a g r a m M a n a g e r . S e r i a l i z a b l e D i a g r a m & g t ; & l t ; A d a p t e r   i : t y p e = " M e a s u r e D i a g r a m S a n d b o x A d a p t e r " & g t ; & l t ; T a b l e N a m e & g t ; A c t u a l   B u d g e t & l t ; / T a b l e N a m e & g t ; & l t ; / A d a p t e r & g t ; & l t ; D i a g r a m T y p e & g t ; M e a s u r e D i a g r a m & l t ; / D i a g r a m T y p e & g t ; & l t ; D i s p l a y C o n t e x t 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 i : t y p e = " S a n d b o x E d i t o r M e a s u r e G r i d K e y " & g t ; & l t ; T a b l e N a m e & g t ; A c t u a l   B u d g e t & l t ; / T a b l e N a m e & g t ; & l t ; / K e y & g t ; & l t ; M a i n t a i n e r 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 r e a d o n l y & l t ; / K e y & g t ; & l t ; / D i a g r a m O b j e c t K e y & g t ; & l t ; D i a g r a m O b j e c t K e y & g t ; & l t ; K e y & g t ; M e a s u r e s \ B G T   N E T & l t ; / K e y & g t ; & l t ; / D i a g r a m O b j e c t K e y & g t ; & l t ; D i a g r a m O b j e c t K e y & g t ; & l t ; K e y & g t ; M e a s u r e s \ B G T   N E T \ T a g I n f o \ F o r m u l a & l t ; / K e y & g t ; & l t ; / D i a g r a m O b j e c t K e y & g t ; & l t ; D i a g r a m O b j e c t K e y & g t ; & l t ; K e y & g t ; M e a s u r e s \ B G T   Q T D & l t ; / K e y & g t ; & l t ; / D i a g r a m O b j e c t K e y & g t ; & l t ; D i a g r a m O b j e c t K e y & g t ; & l t ; K e y & g t ; M e a s u r e s \ B G T   Q T D \ T a g I n f o \ F o r m u l a & l t ; / K e y & g t ; & l t ; / D i a g r a m O b j e c t K e y & g t ; & l t ; D i a g r a m O b j e c t K e y & g t ; & l t ; K e y & g t ; M e a s u r e s \ B G T   Y T D & l t ; / K e y & g t ; & l t ; / D i a g r a m O b j e c t K e y & g t ; & l t ; D i a g r a m O b j e c t K e y & g t ; & l t ; K e y & g t ; M e a s u r e s \ B G T   Y T D \ T a g I n f o \ F o r m u l a & l t ; / K e y & g t ; & l t ; / D i a g r a m O b j e c t K e y & g t ; & l t ; D i a g r a m O b j e c t K e y & g t ; & l t ; K e y & g t ; M e a s u r e s \ C Y   B A L & l t ; / K e y & g t ; & l t ; / D i a g r a m O b j e c t K e y & g t ; & l t ; D i a g r a m O b j e c t K e y & g t ; & l t ; K e y & g t ; M e a s u r e s \ C Y   B A L \ T a g I n f o \ F o r m u l a & l t ; / K e y & g t ; & l t ; / D i a g r a m O b j e c t K e y & g t ; & l t ; D i a g r a m O b j e c t K e y & g t ; & l t ; K e y & g t ; M e a s u r e s \ L Y   B A L & l t ; / K e y & g t ; & l t ; / D i a g r a m O b j e c t K e y & g t ; & l t ; D i a g r a m O b j e c t K e y & g t ; & l t ; K e y & g t ; M e a s u r e s \ L Y   B A L \ T a g I n f o \ F o r m u l a & l t ; / K e y & g t ; & l t ; / D i a g r a m O b j e c t K e y & g t ; & l t ; D i a g r a m O b j e c t K e y & g t ; & l t ; K e y & g t ; M e a s u r e s \ Y O Y   B A L   $ & l t ; / K e y & g t ; & l t ; / D i a g r a m O b j e c t K e y & g t ; & l t ; D i a g r a m O b j e c t K e y & g t ; & l t ; K e y & g t ; M e a s u r e s \ Y O Y   B A L   $ \ T a g I n f o \ F o r m u l a & l t ; / K e y & g t ; & l t ; / D i a g r a m O b j e c t K e y & g t ; & l t ; D i a g r a m O b j e c t K e y & g t ; & l t ; K e y & g t ; M e a s u r e s \ Y O Y   B A L   % & l t ; / K e y & g t ; & l t ; / D i a g r a m O b j e c t K e y & g t ; & l t ; D i a g r a m O b j e c t K e y & g t ; & l t ; K e y & g t ; M e a s u r e s \ Y O Y   B A L   % \ T a g I n f o \ F o r m u l a & l t ; / K e y & g t ; & l t ; / D i a g r a m O b j e c t K e y & g t ; & l t ; D i a g r a m O b j e c t K e y & g t ; & l t ; K e y & g t ; C o l u m n s \ D a t e & l t ; / K e y & g t ; & l t ; / D i a g r a m O b j e c t K e y & g t ; & l t ; D i a g r a m O b j e c t K e y & g t ; & l t ; K e y & g t ; C o l u m n s \ A c t u a l & l t ; / K e y & g t ; & l t ; / D i a g r a m O b j e c t K e y & g t ; & l t ; D i a g r a m O b j e c t K e y & g t ; & l t ; K e y & g t ; C o l u m n s \ B u d g e t 1 & l t ; / K e y & g t ; & l t ; / D i a g r a m O b j e c t K e y & g t ; & l t ; D i a g r a m O b j e c t K e y & g t ; & l t ; K e y & g t ; C o l u m n s \ B u d g e t 2 & l t ; / K e y & g t ; & l t ; / D i a g r a m O b j e c t K e y & g t ; & l t ; D i a g r a m O b j e c t K e y & g t ; & l t ; K e y & g t ; C o l u m n s \ B u d g e t 3 & l t ; / K e y & g t ; & l t ; / D i a g r a m O b j e c t K e y & g t ; & l t ; D i a g r a m O b j e c t K e y & g t ; & l t ; K e y & g t ; C o l u m n s \ B u d g e t 4 & l t ; / K e y & g t ; & l t ; / D i a g r a m O b j e c t K e y & g t ; & l t ; D i a g r a m O b j e c t K e y & g t ; & l t ; K e y & g t ; C o l u m n s \ B u d g e t 5 & l t ; / K e y & g t ; & l t ; / D i a g r a m O b j e c t K e y & g t ; & l t ; D i a g r a m O b j e c t K e y & g t ; & l t ; K e y & g t ; C o l u m n s \ U n f o r m a t t e d   A c c o u n t & 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B G T   N E T & l t ; / K e y & g t ; & l t ; / a : K e y & g t ; & l t ; a : V a l u e   i : t y p e = " M e a s u r e G r i d N o d e V i e w S t a t e " & g t ; & l t ; L a y e d O u t & g t ; t r u e & l t ; / L a y e d O u t & g t ; & l t ; / a : V a l u e & g t ; & l t ; / a : K e y V a l u e O f D i a g r a m O b j e c t K e y a n y T y p e z b w N T n L X & g t ; & l t ; a : K e y V a l u e O f D i a g r a m O b j e c t K e y a n y T y p e z b w N T n L X & g t ; & l t ; a : K e y & g t ; & l t ; K e y & g t ; M e a s u r e s \ B G T   N E T \ T a g I n f o \ F o r m u l a & l t ; / K e y & g t ; & l t ; / a : K e y & g t ; & l t ; a : V a l u e   i : t y p e = " M e a s u r e G r i d V i e w S t a t e I D i a g r a m T a g A d d i t i o n a l I n f o " / & g t ; & l t ; / a : K e y V a l u e O f D i a g r a m O b j e c t K e y a n y T y p e z b w N T n L X & g t ; & l t ; a : K e y V a l u e O f D i a g r a m O b j e c t K e y a n y T y p e z b w N T n L X & g t ; & l t ; a : K e y & g t ; & l t ; K e y & g t ; M e a s u r e s \ B G T   Q T D & l t ; / K e y & g t ; & l t ; / a : K e y & g t ; & l t ; a : V a l u e   i : t y p e = " M e a s u r e G r i d N o d e V i e w S t a t e " & g t ; & l t ; L a y e d O u t & g t ; t r u e & l t ; / L a y e d O u t & g t ; & l t ; R o w & g t ; 1 & l t ; / R o w & g t ; & l t ; / a : V a l u e & g t ; & l t ; / a : K e y V a l u e O f D i a g r a m O b j e c t K e y a n y T y p e z b w N T n L X & g t ; & l t ; a : K e y V a l u e O f D i a g r a m O b j e c t K e y a n y T y p e z b w N T n L X & g t ; & l t ; a : K e y & g t ; & l t ; K e y & g t ; M e a s u r e s \ B G T   Q T D \ T a g I n f o \ F o r m u l a & l t ; / K e y & g t ; & l t ; / a : K e y & g t ; & l t ; a : V a l u e   i : t y p e = " M e a s u r e G r i d V i e w S t a t e I D i a g r a m T a g A d d i t i o n a l I n f o " / & g t ; & l t ; / a : K e y V a l u e O f D i a g r a m O b j e c t K e y a n y T y p e z b w N T n L X & g t ; & l t ; a : K e y V a l u e O f D i a g r a m O b j e c t K e y a n y T y p e z b w N T n L X & g t ; & l t ; a : K e y & g t ; & l t ; K e y & g t ; M e a s u r e s \ B G T   Y T D & l t ; / K e y & g t ; & l t ; / a : K e y & g t ; & l t ; a : V a l u e   i : t y p e = " M e a s u r e G r i d N o d e V i e w S t a t e " & g t ; & l t ; L a y e d O u t & g t ; t r u e & l t ; / L a y e d O u t & g t ; & l t ; R o w & g t ; 2 & l t ; / R o w & g t ; & l t ; / a : V a l u e & g t ; & l t ; / a : K e y V a l u e O f D i a g r a m O b j e c t K e y a n y T y p e z b w N T n L X & g t ; & l t ; a : K e y V a l u e O f D i a g r a m O b j e c t K e y a n y T y p e z b w N T n L X & g t ; & l t ; a : K e y & g t ; & l t ; K e y & g t ; M e a s u r e s \ B G T   Y T D \ T a g I n f o \ F o r m u l a & l t ; / K e y & g t ; & l t ; / a : K e y & g t ; & l t ; a : V a l u e   i : t y p e = " M e a s u r e G r i d V i e w S t a t e I D i a g r a m T a g A d d i t i o n a l I n f o " / & g t ; & l t ; / a : K e y V a l u e O f D i a g r a m O b j e c t K e y a n y T y p e z b w N T n L X & g t ; & l t ; a : K e y V a l u e O f D i a g r a m O b j e c t K e y a n y T y p e z b w N T n L X & g t ; & l t ; a : K e y & g t ; & l t ; K e y & g t ; M e a s u r e s \ C Y   B A L & l t ; / K e y & g t ; & l t ; / a : K e y & g t ; & l t ; a : V a l u e   i : t y p e = " M e a s u r e G r i d N o d e V i e w S t a t e " & g t ; & l t ; L a y e d O u t & g t ; t r u e & l t ; / L a y e d O u t & g t ; & l t ; R o w & g t ; 3 & l t ; / R o w & g t ; & l t ; / a : V a l u e & g t ; & l t ; / a : K e y V a l u e O f D i a g r a m O b j e c t K e y a n y T y p e z b w N T n L X & g t ; & l t ; a : K e y V a l u e O f D i a g r a m O b j e c t K e y a n y T y p e z b w N T n L X & g t ; & l t ; a : K e y & g t ; & l t ; K e y & g t ; M e a s u r e s \ C Y   B A L \ T a g I n f o \ F o r m u l a & l t ; / K e y & g t ; & l t ; / a : K e y & g t ; & l t ; a : V a l u e   i : t y p e = " M e a s u r e G r i d V i e w S t a t e I D i a g r a m T a g A d d i t i o n a l I n f o " / & g t ; & l t ; / a : K e y V a l u e O f D i a g r a m O b j e c t K e y a n y T y p e z b w N T n L X & g t ; & l t ; a : K e y V a l u e O f D i a g r a m O b j e c t K e y a n y T y p e z b w N T n L X & g t ; & l t ; a : K e y & g t ; & l t ; K e y & g t ; M e a s u r e s \ L Y   B A L & l t ; / K e y & g t ; & l t ; / a : K e y & g t ; & l t ; a : V a l u e   i : t y p e = " M e a s u r e G r i d N o d e V i e w S t a t e " & g t ; & l t ; L a y e d O u t & g t ; t r u e & l t ; / L a y e d O u t & g t ; & l t ; R o w & g t ; 4 & l t ; / R o w & g t ; & l t ; / a : V a l u e & g t ; & l t ; / a : K e y V a l u e O f D i a g r a m O b j e c t K e y a n y T y p e z b w N T n L X & g t ; & l t ; a : K e y V a l u e O f D i a g r a m O b j e c t K e y a n y T y p e z b w N T n L X & g t ; & l t ; a : K e y & g t ; & l t ; K e y & g t ; M e a s u r e s \ L Y   B A L \ T a g I n f o \ F o r m u l a & l t ; / K e y & g t ; & l t ; / a : K e y & g t ; & l t ; a : V a l u e   i : t y p e = " M e a s u r e G r i d V i e w S t a t e I D i a g r a m T a g A d d i t i o n a l I n f o " / & g t ; & l t ; / a : K e y V a l u e O f D i a g r a m O b j e c t K e y a n y T y p e z b w N T n L X & g t ; & l t ; a : K e y V a l u e O f D i a g r a m O b j e c t K e y a n y T y p e z b w N T n L X & g t ; & l t ; a : K e y & g t ; & l t ; K e y & g t ; M e a s u r e s \ Y O Y   B A L   $ & l t ; / K e y & g t ; & l t ; / a : K e y & g t ; & l t ; a : V a l u e   i : t y p e = " M e a s u r e G r i d N o d e V i e w S t a t e " & g t ; & l t ; L a y e d O u t & g t ; t r u e & l t ; / L a y e d O u t & g t ; & l t ; R o w & g t ; 5 & l t ; / R o w & g t ; & l t ; / a : V a l u e & g t ; & l t ; / a : K e y V a l u e O f D i a g r a m O b j e c t K e y a n y T y p e z b w N T n L X & g t ; & l t ; a : K e y V a l u e O f D i a g r a m O b j e c t K e y a n y T y p e z b w N T n L X & g t ; & l t ; a : K e y & g t ; & l t ; K e y & g t ; M e a s u r e s \ Y O Y   B A L   $ \ T a g I n f o \ F o r m u l a & l t ; / K e y & g t ; & l t ; / a : K e y & g t ; & l t ; a : V a l u e   i : t y p e = " M e a s u r e G r i d V i e w S t a t e I D i a g r a m T a g A d d i t i o n a l I n f o " / & g t ; & l t ; / a : K e y V a l u e O f D i a g r a m O b j e c t K e y a n y T y p e z b w N T n L X & g t ; & l t ; a : K e y V a l u e O f D i a g r a m O b j e c t K e y a n y T y p e z b w N T n L X & g t ; & l t ; a : K e y & g t ; & l t ; K e y & g t ; M e a s u r e s \ Y O Y   B A L   % & l t ; / K e y & g t ; & l t ; / a : K e y & g t ; & l t ; a : V a l u e   i : t y p e = " M e a s u r e G r i d N o d e V i e w S t a t e " & g t ; & l t ; L a y e d O u t & g t ; t r u e & l t ; / L a y e d O u t & g t ; & l t ; R o w & g t ; 6 & l t ; / R o w & g t ; & l t ; / a : V a l u e & g t ; & l t ; / a : K e y V a l u e O f D i a g r a m O b j e c t K e y a n y T y p e z b w N T n L X & g t ; & l t ; a : K e y V a l u e O f D i a g r a m O b j e c t K e y a n y T y p e z b w N T n L X & g t ; & l t ; a : K e y & g t ; & l t ; K e y & g t ; M e a s u r e s \ Y O Y   B A L   % \ T a g I n f o \ F o r m u l a & l t ; / K e y & g t ; & l t ; / a : K e y & g t ; & l t ; a : V a l u e   i : t y p e = " M e a s u r e G r i d V i e w S t a t e I D i a g r a m T a g A d d i t i o n a l I n f o " / & g t ; & l t ; / a : K e y V a l u e O f D i a g r a m O b j e c t K e y a n y T y p e z b w N T n L X & g t ; & l t ; a : K e y V a l u e O f D i a g r a m O b j e c t K e y a n y T y p e z b w N T n L X & g t ; & l t ; a : K e y & g t ; & l t ; K e y & g t ; C o l u m n s \ D a t e & l t ; / K e y & g t ; & l t ; / a : K e y & g t ; & l t ; a : V a l u e   i : t y p e = " M e a s u r e G r i d N o d e V i e w S t a t e " & g t ; & l t ; L a y e d O u t & g t ; t r u e & l t ; / L a y e d O u t & g t ; & l t ; / a : V a l u e & g t ; & l t ; / a : K e y V a l u e O f D i a g r a m O b j e c t K e y a n y T y p e z b w N T n L X & g t ; & l t ; a : K e y V a l u e O f D i a g r a m O b j e c t K e y a n y T y p e z b w N T n L X & g t ; & l t ; a : K e y & g t ; & l t ; K e y & g t ; C o l u m n s \ A c t u a l & l t ; / K e y & g t ; & l t ; / a : K e y & g t ; & l t ; a : V a l u e   i : t y p e = " M e a s u r e G r i d N o d e V i e w S t a t e " & g t ; & l t ; C o l u m n & g t ; 1 & l t ; / C o l u m n & g t ; & l t ; L a y e d O u t & g t ; t r u e & l t ; / L a y e d O u t & g t ; & l t ; / a : V a l u e & g t ; & l t ; / a : K e y V a l u e O f D i a g r a m O b j e c t K e y a n y T y p e z b w N T n L X & g t ; & l t ; a : K e y V a l u e O f D i a g r a m O b j e c t K e y a n y T y p e z b w N T n L X & g t ; & l t ; a : K e y & g t ; & l t ; K e y & g t ; C o l u m n s \ B u d g e t 1 & l t ; / K e y & g t ; & l t ; / a : K e y & g t ; & l t ; a : V a l u e   i : t y p e = " M e a s u r e G r i d N o d e V i e w S t a t e " & g t ; & l t ; C o l u m n & g t ; 2 & l t ; / C o l u m n & g t ; & l t ; L a y e d O u t & g t ; t r u e & l t ; / L a y e d O u t & g t ; & l t ; / a : V a l u e & g t ; & l t ; / a : K e y V a l u e O f D i a g r a m O b j e c t K e y a n y T y p e z b w N T n L X & g t ; & l t ; a : K e y V a l u e O f D i a g r a m O b j e c t K e y a n y T y p e z b w N T n L X & g t ; & l t ; a : K e y & g t ; & l t ; K e y & g t ; C o l u m n s \ B u d g e t 2 & l t ; / K e y & g t ; & l t ; / a : K e y & g t ; & l t ; a : V a l u e   i : t y p e = " M e a s u r e G r i d N o d e V i e w S t a t e " & g t ; & l t ; C o l u m n & g t ; 3 & l t ; / C o l u m n & g t ; & l t ; L a y e d O u t & g t ; t r u e & l t ; / L a y e d O u t & g t ; & l t ; / a : V a l u e & g t ; & l t ; / a : K e y V a l u e O f D i a g r a m O b j e c t K e y a n y T y p e z b w N T n L X & g t ; & l t ; a : K e y V a l u e O f D i a g r a m O b j e c t K e y a n y T y p e z b w N T n L X & g t ; & l t ; a : K e y & g t ; & l t ; K e y & g t ; C o l u m n s \ B u d g e t 3 & l t ; / K e y & g t ; & l t ; / a : K e y & g t ; & l t ; a : V a l u e   i : t y p e = " M e a s u r e G r i d N o d e V i e w S t a t e " & g t ; & l t ; C o l u m n & g t ; 4 & l t ; / C o l u m n & g t ; & l t ; L a y e d O u t & g t ; t r u e & l t ; / L a y e d O u t & g t ; & l t ; / a : V a l u e & g t ; & l t ; / a : K e y V a l u e O f D i a g r a m O b j e c t K e y a n y T y p e z b w N T n L X & g t ; & l t ; a : K e y V a l u e O f D i a g r a m O b j e c t K e y a n y T y p e z b w N T n L X & g t ; & l t ; a : K e y & g t ; & l t ; K e y & g t ; C o l u m n s \ B u d g e t 4 & l t ; / K e y & g t ; & l t ; / a : K e y & g t ; & l t ; a : V a l u e   i : t y p e = " M e a s u r e G r i d N o d e V i e w S t a t e " & g t ; & l t ; C o l u m n & g t ; 5 & l t ; / C o l u m n & g t ; & l t ; L a y e d O u t & g t ; t r u e & l t ; / L a y e d O u t & g t ; & l t ; / a : V a l u e & g t ; & l t ; / a : K e y V a l u e O f D i a g r a m O b j e c t K e y a n y T y p e z b w N T n L X & g t ; & l t ; a : K e y V a l u e O f D i a g r a m O b j e c t K e y a n y T y p e z b w N T n L X & g t ; & l t ; a : K e y & g t ; & l t ; K e y & g t ; C o l u m n s \ B u d g e t 5 & l t ; / K e y & g t ; & l t ; / a : K e y & g t ; & l t ; a : V a l u e   i : t y p e = " M e a s u r e G r i d N o d e V i e w S t a t e " & g t ; & l t ; C o l u m n & g t ; 6 & l t ; / C o l u m n & g t ; & l t ; L a y e d O u t & g t ; t r u e & l t ; / L a y e d O u t & g t ; & l t ; / a : V a l u e & g t ; & l t ; / a : K e y V a l u e O f D i a g r a m O b j e c t K e y a n y T y p e z b w N T n L X & g t ; & l t ; a : K e y V a l u e O f D i a g r a m O b j e c t K e y a n y T y p e z b w N T n L X & g t ; & l t ; a : K e y & g t ; & l t ; K e y & g t ; C o l u m n s \ U n f o r m a t t e d   A c c o u n t & l t ; / K e y & g t ; & l t ; / a : K e y & g t ; & l t ; a : V a l u e   i : t y p e = " M e a s u r e G r i d N o d e V i e w S t a t e " & g t ; & l t ; C o l u m n & g t ; 7 & l t ; / C o l u m n & g t ; & l t ; L a y e d O u t & g t ; t r u e & l t ; / L a y e d O u t & g t ; & l t ; / a : V a l u e & g t ; & l t ; / a : K e y V a l u e O f D i a g r a m O b j e c t K e y a n y T y p e z b w N T n L X & g t ; & l t ; / V i e w S t a t e s & g t ; & l t ; / D i a g r a m M a n a g e r . S e r i a l i z a b l e D i a g r a m & g t ; & l t ; D i a g r a m M a n a g e r . S e r i a l i z a b l e D i a g r a m & g t ; & l t ; A d a p t e r   i : t y p e = " M e a s u r e D i a g r a m S a n d b o x A d a p t e r " & g t ; & l t ; T a b l e N a m e & g t ; T i m e C a l c & 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 i : t y p e = " S a n d b o x E d i t o r M e a s u r e G r i d K e y " & g t ; & l t ; T a b l e N a m e & g t ; T i m e C a l c & l t ; / T a b l e N a m e & g t ; & l t ; / K e y & g t ; & l t ; M a i n t a i n e r 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C A L C _ I D & l t ; / K e y & g t ; & l t ; / D i a g r a m O b j e c t K e y & g t ; & l t ; D i a g r a m O b j e c t K e y & g t ; & l t ; K e y & g t ; M e a s u r e s \ C A L C _ I D \ T a g I n f o \ F o r m u l a & l t ; / K e y & g t ; & l t ; / D i a g r a m O b j e c t K e y & g t ; & l t ; D i a g r a m O b j e c t K e y & g t ; & l t ; K e y & g t ; M e a s u r e s \ C A L C _ I D \ T a g I n f o \ V a l u e & l t ; / K e y & g t ; & l t ; / D i a g r a m O b j e c t K e y & g t ; & l t ; D i a g r a m O b j e c t K e y & g t ; & l t ; K e y & g t ; M e a s u r e s \ C O M P _ I D & l t ; / K e y & g t ; & l t ; / D i a g r a m O b j e c t K e y & g t ; & l t ; D i a g r a m O b j e c t K e y & g t ; & l t ; K e y & g t ; M e a s u r e s \ C O M P _ I D \ T a g I n f o \ F o r m u l a & l t ; / K e y & g t ; & l t ; / D i a g r a m O b j e c t K e y & g t ; & l t ; D i a g r a m O b j e c t K e y & g t ; & l t ; K e y & g t ; M e a s u r e s \ C O M P _ I D \ T a g I n f o \ V a l u e & l t ; / K e y & g t ; & l t ; / D i a g r a m O b j e c t K e y & g t ; & l t ; D i a g r a m O b j e c t K e y & g t ; & l t ; K e y & g t ; C o l u m n s \ C A L C I D & l t ; / K e y & g t ; & l t ; / D i a g r a m O b j e c t K e y & g t ; & l t ; D i a g r a m O b j e c t K e y & g t ; & l t ; K e y & g t ; C o l u m n s \ C O M P I D & l t ; / K e y & g t ; & l t ; / D i a g r a m O b j e c t K e y & g t ; & l t ; D i a g r a m O b j e c t K e y & g t ; & l t ; K e y & g t ; C o l u m n s \ C a l c u l a t i o n & l t ; / K e y & g t ; & l t ; / D i a g r a m O b j e c t K e y & g t ; & l t ; D i a g r a m O b j e c t K e y & g t ; & l t ; K e y & g t ; C o l u m n s \ C o m p a r i s o n & 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C A L C _ I D & l t ; / K e y & g t ; & l t ; / a : K e y & g t ; & l t ; a : V a l u e   i : t y p e = " M e a s u r e G r i d N o d e V i e w S t a t e " & g t ; & l t ; L a y e d O u t & g t ; t r u e & l t ; / L a y e d O u t & g t ; & l t ; / a : V a l u e & g t ; & l t ; / a : K e y V a l u e O f D i a g r a m O b j e c t K e y a n y T y p e z b w N T n L X & g t ; & l t ; a : K e y V a l u e O f D i a g r a m O b j e c t K e y a n y T y p e z b w N T n L X & g t ; & l t ; a : K e y & g t ; & l t ; K e y & g t ; M e a s u r e s \ C A L C _ I D \ T a g I n f o \ F o r m u l a & l t ; / K e y & g t ; & l t ; / a : K e y & g t ; & l t ; a : V a l u e   i : t y p e = " M e a s u r e G r i d V i e w S t a t e I D i a g r a m T a g A d d i t i o n a l I n f o " / & g t ; & l t ; / a : K e y V a l u e O f D i a g r a m O b j e c t K e y a n y T y p e z b w N T n L X & g t ; & l t ; a : K e y V a l u e O f D i a g r a m O b j e c t K e y a n y T y p e z b w N T n L X & g t ; & l t ; a : K e y & g t ; & l t ; K e y & g t ; M e a s u r e s \ C A L C _ I D \ T a g I n f o \ V a l u e & l t ; / K e y & g t ; & l t ; / a : K e y & g t ; & l t ; a : V a l u e   i : t y p e = " M e a s u r e G r i d V i e w S t a t e I D i a g r a m T a g A d d i t i o n a l I n f o " / & g t ; & l t ; / a : K e y V a l u e O f D i a g r a m O b j e c t K e y a n y T y p e z b w N T n L X & g t ; & l t ; a : K e y V a l u e O f D i a g r a m O b j e c t K e y a n y T y p e z b w N T n L X & g t ; & l t ; a : K e y & g t ; & l t ; K e y & g t ; M e a s u r e s \ C O M P _ I D & l t ; / K e y & g t ; & l t ; / a : K e y & g t ; & l t ; a : V a l u e   i : t y p e = " M e a s u r e G r i d N o d e V i e w S t a t e " & g t ; & l t ; L a y e d O u t & g t ; t r u e & l t ; / L a y e d O u t & g t ; & l t ; R o w & g t ; 1 & l t ; / R o w & g t ; & l t ; / a : V a l u e & g t ; & l t ; / a : K e y V a l u e O f D i a g r a m O b j e c t K e y a n y T y p e z b w N T n L X & g t ; & l t ; a : K e y V a l u e O f D i a g r a m O b j e c t K e y a n y T y p e z b w N T n L X & g t ; & l t ; a : K e y & g t ; & l t ; K e y & g t ; M e a s u r e s \ C O M P _ I D \ T a g I n f o \ F o r m u l a & l t ; / K e y & g t ; & l t ; / a : K e y & g t ; & l t ; a : V a l u e   i : t y p e = " M e a s u r e G r i d V i e w S t a t e I D i a g r a m T a g A d d i t i o n a l I n f o " / & g t ; & l t ; / a : K e y V a l u e O f D i a g r a m O b j e c t K e y a n y T y p e z b w N T n L X & g t ; & l t ; a : K e y V a l u e O f D i a g r a m O b j e c t K e y a n y T y p e z b w N T n L X & g t ; & l t ; a : K e y & g t ; & l t ; K e y & g t ; M e a s u r e s \ C O M P _ I D \ T a g I n f o \ V a l u e & l t ; / K e y & g t ; & l t ; / a : K e y & g t ; & l t ; a : V a l u e   i : t y p e = " M e a s u r e G r i d V i e w S t a t e I D i a g r a m T a g A d d i t i o n a l I n f o " / & g t ; & l t ; / a : K e y V a l u e O f D i a g r a m O b j e c t K e y a n y T y p e z b w N T n L X & g t ; & l t ; a : K e y V a l u e O f D i a g r a m O b j e c t K e y a n y T y p e z b w N T n L X & g t ; & l t ; a : K e y & g t ; & l t ; K e y & g t ; C o l u m n s \ C A L C I D & l t ; / K e y & g t ; & l t ; / a : K e y & g t ; & l t ; a : V a l u e   i : t y p e = " M e a s u r e G r i d N o d e V i e w S t a t e " & g t ; & l t ; L a y e d O u t & g t ; t r u e & l t ; / L a y e d O u t & g t ; & l t ; / a : V a l u e & g t ; & l t ; / a : K e y V a l u e O f D i a g r a m O b j e c t K e y a n y T y p e z b w N T n L X & g t ; & l t ; a : K e y V a l u e O f D i a g r a m O b j e c t K e y a n y T y p e z b w N T n L X & g t ; & l t ; a : K e y & g t ; & l t ; K e y & g t ; C o l u m n s \ C O M P I D & l t ; / K e y & g t ; & l t ; / a : K e y & g t ; & l t ; a : V a l u e   i : t y p e = " M e a s u r e G r i d N o d e V i e w S t a t e " & g t ; & l t ; C o l u m n & g t ; 1 & l t ; / C o l u m n & g t ; & l t ; L a y e d O u t & g t ; t r u e & l t ; / L a y e d O u t & g t ; & l t ; / a : V a l u e & g t ; & l t ; / a : K e y V a l u e O f D i a g r a m O b j e c t K e y a n y T y p e z b w N T n L X & g t ; & l t ; a : K e y V a l u e O f D i a g r a m O b j e c t K e y a n y T y p e z b w N T n L X & g t ; & l t ; a : K e y & g t ; & l t ; K e y & g t ; C o l u m n s \ C a l c u l a t i o n & l t ; / K e y & g t ; & l t ; / a : K e y & g t ; & l t ; a : V a l u e   i : t y p e = " M e a s u r e G r i d N o d e V i e w S t a t e " & g t ; & l t ; C o l u m n & g t ; 2 & l t ; / C o l u m n & g t ; & l t ; L a y e d O u t & g t ; t r u e & l t ; / L a y e d O u t & g t ; & l t ; / a : V a l u e & g t ; & l t ; / a : K e y V a l u e O f D i a g r a m O b j e c t K e y a n y T y p e z b w N T n L X & g t ; & l t ; a : K e y V a l u e O f D i a g r a m O b j e c t K e y a n y T y p e z b w N T n L X & g t ; & l t ; a : K e y & g t ; & l t ; K e y & g t ; C o l u m n s \ C o m p a r i s o n & l t ; / K e y & g t ; & l t ; / a : K e y & g t ; & l t ; a : V a l u e   i : t y p e = " M e a s u r e G r i d N o d e V i e w S t a t e " & g t ; & l t ; C o l u m n & g t ; 3 & l t ; / C o l u m n & g t ; & l t ; L a y e d O u t & g t ; t r u e & l t ; / L a y e d O u t & g t ; & l t ; / a : V a l u e & g t ; & l t ; / a : K e y V a l u e O f D i a g r a m O b j e c t K e y a n y T y p e z b w N T n L X & g t ; & l t ; / V i e w S t a t e s & g t ; & l t ; / D i a g r a m M a n a g e r . S e r i a l i z a b l e D i a g r a m & g t ; & l t ; D i a g r a m M a n a g e r . S e r i a l i z a b l e D i a g r a m & g t ; & l t ; A d a p t e r   i : t y p e = " M e a s u r e D i a g r a m S a n d b o x A d a p t e r " & g t ; & l t ; T a b l e N a m e & g t ; C O A & 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 i : t y p e = " S a n d b o x E d i t o r M e a s u r e G r i d K e y " & g t ; & l t ; T a b l e N a m e & g t ; C O A & l t ; / T a b l e N a m e & g t ; & l t ; / K e y & g t ; & l t ; M a i n t a i n e r 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 r e a d o n l y & l t ; / K e y & g t ; & l t ; / D i a g r a m O b j e c t K e y & g t ; & l t ; D i a g r a m O b j e c t K e y & g t ; & l t ; K e y & g t ; M e a s u r e s \ A c c o u n t   D e s c r i p t i o n & l t ; / K e y & g t ; & l t ; / D i a g r a m O b j e c t K e y & g t ; & l t ; D i a g r a m O b j e c t K e y & g t ; & l t ; K e y & g t ; M e a s u r e s \ A c c o u n t   D e s c r i p t i o n \ T a g I n f o \ F o r m u l a & l t ; / K e y & g t ; & l t ; / D i a g r a m O b j e c t K e y & g t ; & l t ; D i a g r a m O b j e c t K e y & g t ; & l t ; K e y & g t ; M e a s u r e s \ A c c o u n t   N b r & l t ; / K e y & g t ; & l t ; / D i a g r a m O b j e c t K e y & g t ; & l t ; D i a g r a m O b j e c t K e y & g t ; & l t ; K e y & g t ; M e a s u r e s \ A c c o u n t   N b r \ T a g I n f o \ F o r m u l a & l t ; / K e y & g t ; & l t ; / D i a g r a m O b j e c t K e y & g t ; & l t ; D i a g r a m O b j e c t K e y & g t ; & l t ; K e y & g t ; C o l u m n s \ U n f o r m a t t e d   A c c o u n t & l t ; / K e y & g t ; & l t ; / D i a g r a m O b j e c t K e y & g t ; & l t ; D i a g r a m O b j e c t K e y & g t ; & l t ; K e y & g t ; C o l u m n s \ D e s c r i p t i o n & l t ; / K e y & g t ; & l t ; / D i a g r a m O b j e c t K e y & g t ; & l t ; D i a g r a m O b j e c t K e y & g t ; & l t ; K e y & g t ; C o l u m n s \ A c c o u n t   T y p e & l t ; / K e y & g t ; & l t ; / D i a g r a m O b j e c t K e y & g t ; & l t ; D i a g r a m O b j e c t K e y & g t ; & l t ; K e y & g t ; C o l u m n s \ S t a t u s & l t ; / K e y & g t ; & l t ; / D i a g r a m O b j e c t K e y & g t ; & l t ; D i a g r a m O b j e c t K e y & g t ; & l t ; K e y & g t ; C o l u m n s \ Q u a n t i t i e s   A l l o w e d & l t ; / K e y & g t ; & l t ; / D i a g r a m O b j e c t K e y & g t ; & l t ; D i a g r a m O b j e c t K e y & g t ; & l t ; K e y & g t ; C o l u m n s \ A c c o u n t   G r o u p   C o d e & l t ; / K e y & g t ; & l t ; / D i a g r a m O b j e c t K e y & g t ; & l t ; D i a g r a m O b j e c t K e y & g t ; & l t ; K e y & g t ; C o l u m n s \ A c c o u n t   G r o u p & l t ; / K e y & g t ; & l t ; / D i a g r a m O b j e c t K e y & g t ; & l t ; D i a g r a m O b j e c t K e y & g t ; & l t ; K e y & g t ; C o l u m n s \ S t r u c t u r e   C o d e & l t ; / K e y & g t ; & l t ; / D i a g r a m O b j e c t K e y & g t ; & l t ; D i a g r a m O b j e c t K e y & g t ; & l t ; K e y & g t ; C o l u m n s \ A c c o u n t   N u m b e r & l t ; / K e y & g t ; & l t ; / D i a g r a m O b j e c t K e y & g t ; & l t ; D i a g r a m O b j e c t K e y & g t ; & l t ; K e y & g t ; C o l u m n s \ A c c o u n t   S e g m e n t   C o d e   1 & l t ; / K e y & g t ; & l t ; / D i a g r a m O b j e c t K e y & g t ; & l t ; D i a g r a m O b j e c t K e y & g t ; & l t ; K e y & g t ; C o l u m n s \ A c c o u n t   S e g m e n t   C o d e   2 & l t ; / K e y & g t ; & l t ; / D i a g r a m O b j e c t K e y & g t ; & l t ; D i a g r a m O b j e c t K e y & g t ; & l t ; K e y & g t ; C o l u m n s \ A c c o u n t   S e g m e n t   C o d e   3 & l t ; / K e y & g t ; & l t ; / D i a g r a m O b j e c t K e y & g t ; & l t ; D i a g r a m O b j e c t K e y & g t ; & l t ; K e y & g t ; C o l u m n s \ N o r m a l   B a l a n c 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A c c o u n t   D e s c r i p t i o n & l t ; / K e y & g t ; & l t ; / a : K e y & g t ; & l t ; a : V a l u e   i : t y p e = " M e a s u r e G r i d N o d e V i e w S t a t e " & g t ; & l t ; L a y e d O u t & g t ; t r u e & l t ; / L a y e d O u t & g t ; & l t ; / a : V a l u e & g t ; & l t ; / a : K e y V a l u e O f D i a g r a m O b j e c t K e y a n y T y p e z b w N T n L X & g t ; & l t ; a : K e y V a l u e O f D i a g r a m O b j e c t K e y a n y T y p e z b w N T n L X & g t ; & l t ; a : K e y & g t ; & l t ; K e y & g t ; M e a s u r e s \ A c c o u n t   D e s c r i p t i o n \ T a g I n f o \ F o r m u l a & l t ; / K e y & g t ; & l t ; / a : K e y & g t ; & l t ; a : V a l u e   i : t y p e = " M e a s u r e G r i d V i e w S t a t e I D i a g r a m T a g A d d i t i o n a l I n f o " / & g t ; & l t ; / a : K e y V a l u e O f D i a g r a m O b j e c t K e y a n y T y p e z b w N T n L X & g t ; & l t ; a : K e y V a l u e O f D i a g r a m O b j e c t K e y a n y T y p e z b w N T n L X & g t ; & l t ; a : K e y & g t ; & l t ; K e y & g t ; M e a s u r e s \ A c c o u n t   N b r & l t ; / K e y & g t ; & l t ; / a : K e y & g t ; & l t ; a : V a l u e   i : t y p e = " M e a s u r e G r i d N o d e V i e w S t a t e " & g t ; & l t ; L a y e d O u t & g t ; t r u e & l t ; / L a y e d O u t & g t ; & l t ; R o w & g t ; 1 & l t ; / R o w & g t ; & l t ; / a : V a l u e & g t ; & l t ; / a : K e y V a l u e O f D i a g r a m O b j e c t K e y a n y T y p e z b w N T n L X & g t ; & l t ; a : K e y V a l u e O f D i a g r a m O b j e c t K e y a n y T y p e z b w N T n L X & g t ; & l t ; a : K e y & g t ; & l t ; K e y & g t ; M e a s u r e s \ A c c o u n t   N b r \ T a g I n f o \ F o r m u l a & l t ; / K e y & g t ; & l t ; / a : K e y & g t ; & l t ; a : V a l u e   i : t y p e = " M e a s u r e G r i d V i e w S t a t e I D i a g r a m T a g A d d i t i o n a l I n f o " / & g t ; & l t ; / a : K e y V a l u e O f D i a g r a m O b j e c t K e y a n y T y p e z b w N T n L X & g t ; & l t ; a : K e y V a l u e O f D i a g r a m O b j e c t K e y a n y T y p e z b w N T n L X & g t ; & l t ; a : K e y & g t ; & l t ; K e y & g t ; C o l u m n s \ U n f o r m a t t e d   A c c o u n t & l t ; / K e y & g t ; & l t ; / a : K e y & g t ; & l t ; a : V a l u e   i : t y p e = " M e a s u r e G r i d N o d e V i e w S t a t e " & g t ; & l t ; L a y e d O u t & g t ; t r u e & l t ; / L a y e d O u t & g t ; & l t ; / a : V a l u e & g t ; & l t ; / a : K e y V a l u e O f D i a g r a m O b j e c t K e y a n y T y p e z b w N T n L X & g t ; & l t ; a : K e y V a l u e O f D i a g r a m O b j e c t K e y a n y T y p e z b w N T n L X & g t ; & l t ; a : K e y & g t ; & l t ; K e y & g t ; C o l u m n s \ D e s c r i p t i o n & l t ; / K e y & g t ; & l t ; / a : K e y & g t ; & l t ; a : V a l u e   i : t y p e = " M e a s u r e G r i d N o d e V i e w S t a t e " & g t ; & l t ; C o l u m n & g t ; 1 & l t ; / C o l u m n & g t ; & l t ; L a y e d O u t & g t ; t r u e & l t ; / L a y e d O u t & g t ; & l t ; / a : V a l u e & g t ; & l t ; / a : K e y V a l u e O f D i a g r a m O b j e c t K e y a n y T y p e z b w N T n L X & g t ; & l t ; a : K e y V a l u e O f D i a g r a m O b j e c t K e y a n y T y p e z b w N T n L X & g t ; & l t ; a : K e y & g t ; & l t ; K e y & g t ; C o l u m n s \ A c c o u n t   T y p e & l t ; / K e y & g t ; & l t ; / a : K e y & g t ; & l t ; a : V a l u e   i : t y p e = " M e a s u r e G r i d N o d e V i e w S t a t e " & g t ; & l t ; C o l u m n & g t ; 2 & l t ; / C o l u m n & g t ; & l t ; L a y e d O u t & g t ; t r u e & l t ; / L a y e d O u t & g t ; & l t ; / a : V a l u e & g t ; & l t ; / a : K e y V a l u e O f D i a g r a m O b j e c t K e y a n y T y p e z b w N T n L X & g t ; & l t ; a : K e y V a l u e O f D i a g r a m O b j e c t K e y a n y T y p e z b w N T n L X & g t ; & l t ; a : K e y & g t ; & l t ; K e y & g t ; C o l u m n s \ S t a t u s & l t ; / K e y & g t ; & l t ; / a : K e y & g t ; & l t ; a : V a l u e   i : t y p e = " M e a s u r e G r i d N o d e V i e w S t a t e " & g t ; & l t ; C o l u m n & g t ; 3 & l t ; / C o l u m n & g t ; & l t ; L a y e d O u t & g t ; t r u e & l t ; / L a y e d O u t & g t ; & l t ; / a : V a l u e & g t ; & l t ; / a : K e y V a l u e O f D i a g r a m O b j e c t K e y a n y T y p e z b w N T n L X & g t ; & l t ; a : K e y V a l u e O f D i a g r a m O b j e c t K e y a n y T y p e z b w N T n L X & g t ; & l t ; a : K e y & g t ; & l t ; K e y & g t ; C o l u m n s \ Q u a n t i t i e s   A l l o w e d & l t ; / K e y & g t ; & l t ; / a : K e y & g t ; & l t ; a : V a l u e   i : t y p e = " M e a s u r e G r i d N o d e V i e w S t a t e " & g t ; & l t ; C o l u m n & g t ; 4 & l t ; / C o l u m n & g t ; & l t ; L a y e d O u t & g t ; t r u e & l t ; / L a y e d O u t & g t ; & l t ; / a : V a l u e & g t ; & l t ; / a : K e y V a l u e O f D i a g r a m O b j e c t K e y a n y T y p e z b w N T n L X & g t ; & l t ; a : K e y V a l u e O f D i a g r a m O b j e c t K e y a n y T y p e z b w N T n L X & g t ; & l t ; a : K e y & g t ; & l t ; K e y & g t ; C o l u m n s \ A c c o u n t   G r o u p   C o d e & l t ; / K e y & g t ; & l t ; / a : K e y & g t ; & l t ; a : V a l u e   i : t y p e = " M e a s u r e G r i d N o d e V i e w S t a t e " & g t ; & l t ; C o l u m n & g t ; 5 & l t ; / C o l u m n & g t ; & l t ; L a y e d O u t & g t ; t r u e & l t ; / L a y e d O u t & g t ; & l t ; / a : V a l u e & g t ; & l t ; / a : K e y V a l u e O f D i a g r a m O b j e c t K e y a n y T y p e z b w N T n L X & g t ; & l t ; a : K e y V a l u e O f D i a g r a m O b j e c t K e y a n y T y p e z b w N T n L X & g t ; & l t ; a : K e y & g t ; & l t ; K e y & g t ; C o l u m n s \ A c c o u n t   G r o u p & l t ; / K e y & g t ; & l t ; / a : K e y & g t ; & l t ; a : V a l u e   i : t y p e = " M e a s u r e G r i d N o d e V i e w S t a t e " & g t ; & l t ; C o l u m n & g t ; 6 & l t ; / C o l u m n & g t ; & l t ; L a y e d O u t & g t ; t r u e & l t ; / L a y e d O u t & g t ; & l t ; / a : V a l u e & g t ; & l t ; / a : K e y V a l u e O f D i a g r a m O b j e c t K e y a n y T y p e z b w N T n L X & g t ; & l t ; a : K e y V a l u e O f D i a g r a m O b j e c t K e y a n y T y p e z b w N T n L X & g t ; & l t ; a : K e y & g t ; & l t ; K e y & g t ; C o l u m n s \ S t r u c t u r e   C o d e & l t ; / K e y & g t ; & l t ; / a : K e y & g t ; & l t ; a : V a l u e   i : t y p e = " M e a s u r e G r i d N o d e V i e w S t a t e " & g t ; & l t ; C o l u m n & g t ; 7 & l t ; / C o l u m n & g t ; & l t ; L a y e d O u t & g t ; t r u e & l t ; / L a y e d O u t & g t ; & l t ; / a : V a l u e & g t ; & l t ; / a : K e y V a l u e O f D i a g r a m O b j e c t K e y a n y T y p e z b w N T n L X & g t ; & l t ; a : K e y V a l u e O f D i a g r a m O b j e c t K e y a n y T y p e z b w N T n L X & g t ; & l t ; a : K e y & g t ; & l t ; K e y & g t ; C o l u m n s \ A c c o u n t   N u m b e r & l t ; / K e y & g t ; & l t ; / a : K e y & g t ; & l t ; a : V a l u e   i : t y p e = " M e a s u r e G r i d N o d e V i e w S t a t e " & g t ; & l t ; C o l u m n & g t ; 8 & l t ; / C o l u m n & g t ; & l t ; L a y e d O u t & g t ; t r u e & l t ; / L a y e d O u t & g t ; & l t ; / a : V a l u e & g t ; & l t ; / a : K e y V a l u e O f D i a g r a m O b j e c t K e y a n y T y p e z b w N T n L X & g t ; & l t ; a : K e y V a l u e O f D i a g r a m O b j e c t K e y a n y T y p e z b w N T n L X & g t ; & l t ; a : K e y & g t ; & l t ; K e y & g t ; C o l u m n s \ A c c o u n t   S e g m e n t   C o d e   1 & l t ; / K e y & g t ; & l t ; / a : K e y & g t ; & l t ; a : V a l u e   i : t y p e = " M e a s u r e G r i d N o d e V i e w S t a t e " & g t ; & l t ; C o l u m n & g t ; 9 & l t ; / C o l u m n & g t ; & l t ; L a y e d O u t & g t ; t r u e & l t ; / L a y e d O u t & g t ; & l t ; / a : V a l u e & g t ; & l t ; / a : K e y V a l u e O f D i a g r a m O b j e c t K e y a n y T y p e z b w N T n L X & g t ; & l t ; a : K e y V a l u e O f D i a g r a m O b j e c t K e y a n y T y p e z b w N T n L X & g t ; & l t ; a : K e y & g t ; & l t ; K e y & g t ; C o l u m n s \ A c c o u n t   S e g m e n t   C o d e   2 & l t ; / K e y & g t ; & l t ; / a : K e y & g t ; & l t ; a : V a l u e   i : t y p e = " M e a s u r e G r i d N o d e V i e w S t a t e " & g t ; & l t ; C o l u m n & g t ; 1 0 & l t ; / C o l u m n & g t ; & l t ; L a y e d O u t & g t ; t r u e & l t ; / L a y e d O u t & g t ; & l t ; / a : V a l u e & g t ; & l t ; / a : K e y V a l u e O f D i a g r a m O b j e c t K e y a n y T y p e z b w N T n L X & g t ; & l t ; a : K e y V a l u e O f D i a g r a m O b j e c t K e y a n y T y p e z b w N T n L X & g t ; & l t ; a : K e y & g t ; & l t ; K e y & g t ; C o l u m n s \ A c c o u n t   S e g m e n t   C o d e   3 & l t ; / K e y & g t ; & l t ; / a : K e y & g t ; & l t ; a : V a l u e   i : t y p e = " M e a s u r e G r i d N o d e V i e w S t a t e " & g t ; & l t ; C o l u m n & g t ; 1 1 & l t ; / C o l u m n & g t ; & l t ; L a y e d O u t & g t ; t r u e & l t ; / L a y e d O u t & g t ; & l t ; / a : V a l u e & g t ; & l t ; / a : K e y V a l u e O f D i a g r a m O b j e c t K e y a n y T y p e z b w N T n L X & g t ; & l t ; a : K e y V a l u e O f D i a g r a m O b j e c t K e y a n y T y p e z b w N T n L X & g t ; & l t ; a : K e y & g t ; & l t ; K e y & g t ; C o l u m n s \ N o r m a l   B a l a n c e & l t ; / K e y & g t ; & l t ; / a : K e y & g t ; & l t ; a : V a l u e   i : t y p e = " M e a s u r e G r i d N o d e V i e w S t a t e " & g t ; & l t ; C o l u m n & g t ; 1 2 & l t ; / C o l u m n & g t ; & l t ; L a y e d O u t & g t ; t r u e & l t ; / L a y e d O u t & g t ; & l t ; / a : V a l u e & g t ; & l t ; / a : K e y V a l u e O f D i a g r a m O b j e c t K e y a n y T y p e z b w N T n L X & g t ; & l t ; / V i e w S t a t e s & g t ; & l t ; / D i a g r a m M a n a g e r . S e r i a l i z a b l e D i a g r a m & g t ; & l t ; D i a g r a m M a n a g e r . S e r i a l i z a b l e D i a g r a m & g t ; & l t ; A d a p t e r   i : t y p e = " M e a s u r e D i a g r a m S a n d b o x A d a p t e r " & g t ; & l t ; T a b l e N a m e & g t ; O p e n B A L & 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 i : t y p e = " S a n d b o x E d i t o r M e a s u r e G r i d K e y " & g t ; & l t ; T a b l e N a m e & g t ; O p e n B A L & l t ; / T a b l e N a m e & g t ; & l t ; / K e y & g t ; & l t ; M a i n t a i n e r 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 r e a d o n l y & l t ; / K e y & g t ; & l t ; / D i a g r a m O b j e c t K e y & g t ; & l t ; D i a g r a m O b j e c t K e y & g t ; & l t ; K e y & g t ; C o l u m n s \ U n f o r m a t t e d   A c c o u n t & l t ; / K e y & g t ; & l t ; / D i a g r a m O b j e c t K e y & g t ; & l t ; D i a g r a m O b j e c t K e y & g t ; & l t ; K e y & g t ; C o l u m n s \ O P E N B A L & 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U n f o r m a t t e d   A c c o u n t & l t ; / K e y & g t ; & l t ; / a : K e y & g t ; & l t ; a : V a l u e   i : t y p e = " M e a s u r e G r i d N o d e V i e w S t a t e " & g t ; & l t ; L a y e d O u t & g t ; t r u e & l t ; / L a y e d O u t & g t ; & l t ; / a : V a l u e & g t ; & l t ; / a : K e y V a l u e O f D i a g r a m O b j e c t K e y a n y T y p e z b w N T n L X & g t ; & l t ; a : K e y V a l u e O f D i a g r a m O b j e c t K e y a n y T y p e z b w N T n L X & g t ; & l t ; a : K e y & g t ; & l t ; K e y & g t ; C o l u m n s \ O P E N B A L & l t ; / K e y & g t ; & l t ; / a : K e y & g t ; & l t ; a : V a l u e   i : t y p e = " M e a s u r e G r i d N o d e V i e w S t a t e " & g t ; & l t ; C o l u m n & g t ; 1 & l t ; / C o l u m n & g t ; & l t ; L a y e d O u t & g t ; t r u e & l t ; / L a y e d O u t & g t ; & l t ; / a : V a l u e & g t ; & l t ; / a : K e y V a l u e O f D i a g r a m O b j e c t K e y a n y T y p e z b w N T n L X & g t ; & l t ; / V i e w S t a t e s & g t ; & l t ; / D i a g r a m M a n a g e r . S e r i a l i z a b l e D i a g r a m & g t ; & l t ; D i a g r a m M a n a g e r . S e r i a l i z a b l e D i a g r a m & g t ; & l t ; A d a p t e r   i : t y p e = " M e a s u r e D i a g r a m S a n d b o x A d a p t e r " & g t ; & l t ; T a b l e N a m e & g t ; A g i n g P e r i o d 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 i : t y p e = " S a n d b o x E d i t o r M e a s u r e G r i d K e y " & g t ; & l t ; T a b l e N a m e & g t ; A g i n g P e r i o d s & l t ; / T a b l e N a m e & g t ; & l t ; / K e y & g t ; & l t ; M a i n t a i n e r 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 r e a d o n l y & l t ; / K e y & g t ; & l t ; / D i a g r a m O b j e c t K e y & g t ; & l t ; D i a g r a m O b j e c t K e y & g t ; & l t ; K e y & g t ; C o l u m n s \ A g i n g   P e r i o d & l t ; / K e y & g t ; & l t ; / D i a g r a m O b j e c t K e y & g t ; & l t ; D i a g r a m O b j e c t K e y & g t ; & l t ; K e y & g t ; C o l u m n s \ N a m e & l t ; / K e y & g t ; & l t ; / D i a g r a m O b j e c t K e y & g t ; & l t ; D i a g r a m O b j e c t K e y & g t ; & l t ; K e y & g t ; C o l u m n s \ F r o m & l t ; / K e y & g t ; & l t ; / D i a g r a m O b j e c t K e y & g t ; & l t ; D i a g r a m O b j e c t K e y & g t ; & l t ; K e y & g t ; C o l u m n s \ T o & 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A g i n g   P e r i o d & l t ; / K e y & g t ; & l t ; / a : K e y & g t ; & l t ; a : V a l u e   i : t y p e = " M e a s u r e G r i d N o d e V i e w S t a t e " & g t ; & l t ; L a y e d O u t & g t ; t r u e & l t ; / L a y e d O u t & g t ; & l t ; / a : V a l u e & g t ; & l t ; / a : K e y V a l u e O f D i a g r a m O b j e c t K e y a n y T y p e z b w N T n L X & g t ; & l t ; a : K e y V a l u e O f D i a g r a m O b j e c t K e y a n y T y p e z b w N T n L X & g t ; & l t ; a : K e y & g t ; & l t ; K e y & g t ; C o l u m n s \ N a m e & l t ; / K e y & g t ; & l t ; / a : K e y & g t ; & l t ; a : V a l u e   i : t y p e = " M e a s u r e G r i d N o d e V i e w S t a t e " & g t ; & l t ; C o l u m n & g t ; 1 & l t ; / C o l u m n & g t ; & l t ; L a y e d O u t & g t ; t r u e & l t ; / L a y e d O u t & g t ; & l t ; / a : V a l u e & g t ; & l t ; / a : K e y V a l u e O f D i a g r a m O b j e c t K e y a n y T y p e z b w N T n L X & g t ; & l t ; a : K e y V a l u e O f D i a g r a m O b j e c t K e y a n y T y p e z b w N T n L X & g t ; & l t ; a : K e y & g t ; & l t ; K e y & g t ; C o l u m n s \ F r o m & l t ; / K e y & g t ; & l t ; / a : K e y & g t ; & l t ; a : V a l u e   i : t y p e = " M e a s u r e G r i d N o d e V i e w S t a t e " & g t ; & l t ; C o l u m n & g t ; 2 & l t ; / C o l u m n & g t ; & l t ; L a y e d O u t & g t ; t r u e & l t ; / L a y e d O u t & g t ; & l t ; / a : V a l u e & g t ; & l t ; / a : K e y V a l u e O f D i a g r a m O b j e c t K e y a n y T y p e z b w N T n L X & g t ; & l t ; a : K e y V a l u e O f D i a g r a m O b j e c t K e y a n y T y p e z b w N T n L X & g t ; & l t ; a : K e y & g t ; & l t ; K e y & g t ; C o l u m n s \ T o & l t ; / K e y & g t ; & l t ; / a : K e y & g t ; & l t ; a : V a l u e   i : t y p e = " M e a s u r e G r i d N o d e V i e w S t a t e " & g t ; & l t ; C o l u m n & g t ; 3 & l t ; / C o l u m n & g t ; & l t ; L a y e d O u t & g t ; t r u e & l t ; / L a y e d O u t & g t ; & l t ; / a : V a l u e & g t ; & l t ; / a : K e y V a l u e O f D i a g r a m O b j e c t K e y a n y T y p e z b w N T n L X & g t ; & l t ; / V i e w S t a t e s & g t ; & l t ; / D i a g r a m M a n a g e r . S e r i a l i z a b l e D i a g r a m & g t ; & l t ; D i a g r a m M a n a g e r . S e r i a l i z a b l e D i a g r a m & g t ; & l t ; A d a p t e r   i : t y p e = " M e a s u r e D i a g r a m S a n d b o x A d a p t e r " & g t ; & l t ; T a b l e N a m e & g t ; A P D o c u m e n t 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 i : t y p e = " S a n d b o x E d i t o r M e a s u r e G r i d K e y " & g t ; & l t ; T a b l e N a m e & g t ; A P D o c u m e n t s & l t ; / T a b l e N a m e & g t ; & l t ; / K e y & g t ; & l t ; M a i n t a i n e r 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 r e a d o n l y & l t ; / K e y & g t ; & l t ; / D i a g r a m O b j e c t K e y & g t ; & l t ; D i a g r a m O b j e c t K e y & g t ; & l t ; K e y & g t ; M e a s u r e s \ A P   D o c u m e n t   A m o u n t & l t ; / K e y & g t ; & l t ; / D i a g r a m O b j e c t K e y & g t ; & l t ; D i a g r a m O b j e c t K e y & g t ; & l t ; K e y & g t ; M e a s u r e s \ A P   D o c u m e n t   A m o u n t \ T a g I n f o \ F o r m u l a & l t ; / K e y & g t ; & l t ; / D i a g r a m O b j e c t K e y & g t ; & l t ; D i a g r a m O b j e c t K e y & g t ; & l t ; K e y & g t ; M e a s u r e s \ A P   D o c u m e n t   B a l a n c e & l t ; / K e y & g t ; & l t ; / D i a g r a m O b j e c t K e y & g t ; & l t ; D i a g r a m O b j e c t K e y & g t ; & l t ; K e y & g t ; M e a s u r e s \ A P   D o c u m e n t   B a l a n c e \ T a g I n f o \ F o r m u l a & l t ; / K e y & g t ; & l t ; / D i a g r a m O b j e c t K e y & g t ; & l t ; D i a g r a m O b j e c t K e y & g t ; & l t ; K e y & g t ; M e a s u r e s \ A P   A g e d   B a l a n c e & l t ; / K e y & g t ; & l t ; / D i a g r a m O b j e c t K e y & g t ; & l t ; D i a g r a m O b j e c t K e y & g t ; & l t ; K e y & g t ; M e a s u r e s \ A P   A g e d   B a l a n c e \ T a g I n f o \ F o r m u l a & l t ; / K e y & g t ; & l t ; / D i a g r a m O b j e c t K e y & g t ; & l t ; D i a g r a m O b j e c t K e y & g t ; & l t ; K e y & g t ; M e a s u r e s \ A P   M A T I n v o i c e & l t ; / K e y & g t ; & l t ; / D i a g r a m O b j e c t K e y & g t ; & l t ; D i a g r a m O b j e c t K e y & g t ; & l t ; K e y & g t ; M e a s u r e s \ A P   M A T I n v o i c e \ T a g I n f o \ F o r m u l a & l t ; / K e y & g t ; & l t ; / D i a g r a m O b j e c t K e y & g t ; & l t ; D i a g r a m O b j e c t K e y & g t ; & l t ; K e y & g t ; M e a s u r e s \ D P O & l t ; / K e y & g t ; & l t ; / D i a g r a m O b j e c t K e y & g t ; & l t ; D i a g r a m O b j e c t K e y & g t ; & l t ; K e y & g t ; M e a s u r e s \ D P O \ T a g I n f o \ F o r m u l a & l t ; / K e y & g t ; & l t ; / D i a g r a m O b j e c t K e y & g t ; & l t ; D i a g r a m O b j e c t K e y & g t ; & l t ; K e y & g t ; M e a s u r e s \ A P   T r a n s a c t i o n   A m o u n t & l t ; / K e y & g t ; & l t ; / D i a g r a m O b j e c t K e y & g t ; & l t ; D i a g r a m O b j e c t K e y & g t ; & l t ; K e y & g t ; M e a s u r e s \ A P   T r a n s a c t i o n   A m o u n t \ T a g I n f o \ F o r m u l a & l t ; / K e y & g t ; & l t ; / D i a g r a m O b j e c t K e y & g t ; & l t ; D i a g r a m O b j e c t K e y & g t ; & l t ; K e y & g t ; M e a s u r e s \ A P   T r a n s a c t i o n   C o u n t & l t ; / K e y & g t ; & l t ; / D i a g r a m O b j e c t K e y & g t ; & l t ; D i a g r a m O b j e c t K e y & g t ; & l t ; K e y & g t ; M e a s u r e s \ A P   T r a n s a c t i o n   C o u n t \ T a g I n f o \ F o r m u l a & l t ; / K e y & g t ; & l t ; / D i a g r a m O b j e c t K e y & g t ; & l t ; D i a g r a m O b j e c t K e y & g t ; & l t ; K e y & g t ; M e a s u r e s \ A P   T r a n s a c t i o n   A m o u n t   Y T D & l t ; / K e y & g t ; & l t ; / D i a g r a m O b j e c t K e y & g t ; & l t ; D i a g r a m O b j e c t K e y & g t ; & l t ; K e y & g t ; M e a s u r e s \ A P   T r a n s a c t i o n   A m o u n t   Y T D \ T a g I n f o \ F o r m u l a & l t ; / K e y & g t ; & l t ; / D i a g r a m O b j e c t K e y & g t ; & l t ; D i a g r a m O b j e c t K e y & g t ; & l t ; K e y & g t ; M e a s u r e s \ A P   T r a n s a c t i o n   C o u n t   Y T D & l t ; / K e y & g t ; & l t ; / D i a g r a m O b j e c t K e y & g t ; & l t ; D i a g r a m O b j e c t K e y & g t ; & l t ; K e y & g t ; M e a s u r e s \ A P   T r a n s a c t i o n   C o u n t   Y T D \ T a g I n f o \ F o r m u l a & l t ; / K e y & g t ; & l t ; / D i a g r a m O b j e c t K e y & g t ; & l t ; D i a g r a m O b j e c t K e y & g t ; & l t ; K e y & g t ; M e a s u r e s \ A P   A g e d   C a s h   R e q u i r e m e n t s & l t ; / K e y & g t ; & l t ; / D i a g r a m O b j e c t K e y & g t ; & l t ; D i a g r a m O b j e c t K e y & g t ; & l t ; K e y & g t ; M e a s u r e s \ A P   A g e d   C a s h   R e q u i r e m e n t s \ T a g I n f o \ F o r m u l a & l t ; / K e y & g t ; & l t ; / D i a g r a m O b j e c t K e y & g t ; & l t ; D i a g r a m O b j e c t K e y & g t ; & l t ; K e y & g t ; M e a s u r e s \ A P   C u r r e n t   A m o u n t & l t ; / K e y & g t ; & l t ; / D i a g r a m O b j e c t K e y & g t ; & l t ; D i a g r a m O b j e c t K e y & g t ; & l t ; K e y & g t ; M e a s u r e s \ A P   C u r r e n t   A m o u n t \ T a g I n f o \ F o r m u l a & l t ; / K e y & g t ; & l t ; / D i a g r a m O b j e c t K e y & g t ; & l t ; D i a g r a m O b j e c t K e y & g t ; & l t ; K e y & g t ; M e a s u r e s \ D a y s   O v e r & l t ; / K e y & g t ; & l t ; / D i a g r a m O b j e c t K e y & g t ; & l t ; D i a g r a m O b j e c t K e y & g t ; & l t ; K e y & g t ; M e a s u r e s \ D a y s   O v e r \ T a g I n f o \ F o r m u l a & l t ; / K e y & g t ; & l t ; / D i a g r a m O b j e c t K e y & g t ; & l t ; D i a g r a m O b j e c t K e y & g t ; & l t ; K e y & g t ; M e a s u r e s \ A P   D a y s   O v e r & l t ; / K e y & g t ; & l t ; / D i a g r a m O b j e c t K e y & g t ; & l t ; D i a g r a m O b j e c t K e y & g t ; & l t ; K e y & g t ; M e a s u r e s \ A P   D a y s   O v e r \ T a g I n f o \ F o r m u l a & l t ; / K e y & g t ; & l t ; / D i a g r a m O b j e c t K e y & g t ; & l t ; D i a g r a m O b j e c t K e y & g t ; & l t ; K e y & g t ; C o l u m n s \ V e n d o r   N u m b e r & l t ; / K e y & g t ; & l t ; / D i a g r a m O b j e c t K e y & g t ; & l t ; D i a g r a m O b j e c t K e y & g t ; & l t ; K e y & g t ; C o l u m n s \ D o c u m e n t   N u m b e r & l t ; / K e y & g t ; & l t ; / D i a g r a m O b j e c t K e y & g t ; & l t ; D i a g r a m O b j e c t K e y & g t ; & l t ; K e y & g t ; C o l u m n s \ U N I Q & l t ; / K e y & g t ; & l t ; / D i a g r a m O b j e c t K e y & g t ; & l t ; D i a g r a m O b j e c t K e y & g t ; & l t ; K e y & g t ; C o l u m n s \ R e m i t - T o   L o c a t i o n & l t ; / K e y & g t ; & l t ; / D i a g r a m O b j e c t K e y & g t ; & l t ; D i a g r a m O b j e c t K e y & g t ; & l t ; K e y & g t ; C o l u m n s \ T r a n s a c t i o n   T y p e & l t ; / K e y & g t ; & l t ; / D i a g r a m O b j e c t K e y & g t ; & l t ; D i a g r a m O b j e c t K e y & g t ; & l t ; K e y & g t ; C o l u m n s \ D o c u m e n t   T y p e & l t ; / K e y & g t ; & l t ; / D i a g r a m O b j e c t K e y & g t ; & l t ; D i a g r a m O b j e c t K e y & g t ; & l t ; K e y & g t ; C o l u m n s \ B a t c h   T y p e & l t ; / K e y & g t ; & l t ; / D i a g r a m O b j e c t K e y & g t ; & l t ; D i a g r a m O b j e c t K e y & g t ; & l t ; K e y & g t ; C o l u m n s \ S o u r c e   A p p l i c a t i o n & l t ; / K e y & g t ; & l t ; / D i a g r a m O b j e c t K e y & g t ; & l t ; D i a g r a m O b j e c t K e y & g t ; & l t ; K e y & g t ; C o l u m n s \ B a t c h & l t ; / K e y & g t ; & l t ; / D i a g r a m O b j e c t K e y & g t ; & l t ; D i a g r a m O b j e c t K e y & g t ; & l t ; K e y & g t ; C o l u m n s \ E n t r y & l t ; / K e y & g t ; & l t ; / D i a g r a m O b j e c t K e y & g t ; & l t ; D i a g r a m O b j e c t K e y & g t ; & l t ; K e y & g t ; C o l u m n s \ D o c u m e n t   D a t e & l t ; / K e y & g t ; & l t ; / D i a g r a m O b j e c t K e y & g t ; & l t ; D i a g r a m O b j e c t K e y & g t ; & l t ; K e y & g t ; C o l u m n s \ D u e   D a t e & l t ; / K e y & g t ; & l t ; / D i a g r a m O b j e c t K e y & g t ; & l t ; D i a g r a m O b j e c t K e y & g t ; & l t ; K e y & g t ; C o l u m n s \ P o s t i n g   D a t e & l t ; / K e y & g t ; & l t ; / D i a g r a m O b j e c t K e y & g t ; & l t ; D i a g r a m O b j e c t K e y & g t ; & l t ; K e y & g t ; C o l u m n s \ P o s t i n g   S e q u e n c e & l t ; / K e y & g t ; & l t ; / D i a g r a m O b j e c t K e y & g t ; & l t ; D i a g r a m O b j e c t K e y & g t ; & l t ; K e y & g t ; C o l u m n s \ F u l l y   P a i d & l t ; / K e y & g t ; & l t ; / D i a g r a m O b j e c t K e y & g t ; & l t ; D i a g r a m O b j e c t K e y & g t ; & l t ; K e y & g t ; C o l u m n s \ T e r m s & l t ; / K e y & g t ; & l t ; / D i a g r a m O b j e c t K e y & g t ; & l t ; D i a g r a m O b j e c t K e y & g t ; & l t ; K e y & g t ; C o l u m n s \ O r i g i n a l   A m o u n t & l t ; / K e y & g t ; & l t ; / D i a g r a m O b j e c t K e y & g t ; & l t ; D i a g r a m O b j e c t K e y & g t ; & l t ; K e y & g t ; C o l u m n s \ A c c o u n t S e t & l t ; / K e y & g t ; & l t ; / D i a g r a m O b j e c t K e y & g t ; & l t ; D i a g r a m O b j e c t K e y & g t ; & l t ; K e y & g t ; C o l u m n s \ P a y m e n t   N u m b e r & l t ; / K e y & g t ; & l t ; / D i a g r a m O b j e c t K e y & g t ; & l t ; D i a g r a m O b j e c t K e y & g t ; & l t ; K e y & g t ; C o l u m n s \ R e m a i n i n g   A m o u n t & 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A P   D o c u m e n t   A m o u n t & l t ; / K e y & g t ; & l t ; / a : K e y & g t ; & l t ; a : V a l u e   i : t y p e = " M e a s u r e G r i d N o d e V i e w S t a t e " & g t ; & l t ; L a y e d O u t & g t ; t r u e & l t ; / L a y e d O u t & g t ; & l t ; / a : V a l u e & g t ; & l t ; / a : K e y V a l u e O f D i a g r a m O b j e c t K e y a n y T y p e z b w N T n L X & g t ; & l t ; a : K e y V a l u e O f D i a g r a m O b j e c t K e y a n y T y p e z b w N T n L X & g t ; & l t ; a : K e y & g t ; & l t ; K e y & g t ; M e a s u r e s \ A P   D o c u m e n t   A m o u n t \ T a g I n f o \ F o r m u l a & l t ; / K e y & g t ; & l t ; / a : K e y & g t ; & l t ; a : V a l u e   i : t y p e = " M e a s u r e G r i d V i e w S t a t e I D i a g r a m T a g A d d i t i o n a l I n f o " / & g t ; & l t ; / a : K e y V a l u e O f D i a g r a m O b j e c t K e y a n y T y p e z b w N T n L X & g t ; & l t ; a : K e y V a l u e O f D i a g r a m O b j e c t K e y a n y T y p e z b w N T n L X & g t ; & l t ; a : K e y & g t ; & l t ; K e y & g t ; M e a s u r e s \ A P   D o c u m e n t   B a l a n c e & l t ; / K e y & g t ; & l t ; / a : K e y & g t ; & l t ; a : V a l u e   i : t y p e = " M e a s u r e G r i d N o d e V i e w S t a t e " & g t ; & l t ; L a y e d O u t & g t ; t r u e & l t ; / L a y e d O u t & g t ; & l t ; R o w & g t ; 2 & l t ; / R o w & g t ; & l t ; / a : V a l u e & g t ; & l t ; / a : K e y V a l u e O f D i a g r a m O b j e c t K e y a n y T y p e z b w N T n L X & g t ; & l t ; a : K e y V a l u e O f D i a g r a m O b j e c t K e y a n y T y p e z b w N T n L X & g t ; & l t ; a : K e y & g t ; & l t ; K e y & g t ; M e a s u r e s \ A P   D o c u m e n t   B a l a n c e \ T a g I n f o \ F o r m u l a & l t ; / K e y & g t ; & l t ; / a : K e y & g t ; & l t ; a : V a l u e   i : t y p e = " M e a s u r e G r i d V i e w S t a t e I D i a g r a m T a g A d d i t i o n a l I n f o " / & g t ; & l t ; / a : K e y V a l u e O f D i a g r a m O b j e c t K e y a n y T y p e z b w N T n L X & g t ; & l t ; a : K e y V a l u e O f D i a g r a m O b j e c t K e y a n y T y p e z b w N T n L X & g t ; & l t ; a : K e y & g t ; & l t ; K e y & g t ; M e a s u r e s \ A P   A g e d   B a l a n c e & l t ; / K e y & g t ; & l t ; / a : K e y & g t ; & l t ; a : V a l u e   i : t y p e = " M e a s u r e G r i d N o d e V i e w S t a t e " & g t ; & l t ; C o l u m n & g t ; 1 & l t ; / C o l u m n & g t ; & l t ; L a y e d O u t & g t ; t r u e & l t ; / L a y e d O u t & g t ; & l t ; / a : V a l u e & g t ; & l t ; / a : K e y V a l u e O f D i a g r a m O b j e c t K e y a n y T y p e z b w N T n L X & g t ; & l t ; a : K e y V a l u e O f D i a g r a m O b j e c t K e y a n y T y p e z b w N T n L X & g t ; & l t ; a : K e y & g t ; & l t ; K e y & g t ; M e a s u r e s \ A P   A g e d   B a l a n c e \ T a g I n f o \ F o r m u l a & l t ; / K e y & g t ; & l t ; / a : K e y & g t ; & l t ; a : V a l u e   i : t y p e = " M e a s u r e G r i d V i e w S t a t e I D i a g r a m T a g A d d i t i o n a l I n f o " / & g t ; & l t ; / a : K e y V a l u e O f D i a g r a m O b j e c t K e y a n y T y p e z b w N T n L X & g t ; & l t ; a : K e y V a l u e O f D i a g r a m O b j e c t K e y a n y T y p e z b w N T n L X & g t ; & l t ; a : K e y & g t ; & l t ; K e y & g t ; M e a s u r e s \ A P   M A T I n v o i c e & l t ; / K e y & g t ; & l t ; / a : K e y & g t ; & l t ; a : V a l u e   i : t y p e = " M e a s u r e G r i d N o d e V i e w S t a t e " & g t ; & l t ; C o l u m n & g t ; 1 & l t ; / C o l u m n & g t ; & l t ; L a y e d O u t & g t ; t r u e & l t ; / L a y e d O u t & g t ; & l t ; R o w & g t ; 1 & l t ; / R o w & g t ; & l t ; / a : V a l u e & g t ; & l t ; / a : K e y V a l u e O f D i a g r a m O b j e c t K e y a n y T y p e z b w N T n L X & g t ; & l t ; a : K e y V a l u e O f D i a g r a m O b j e c t K e y a n y T y p e z b w N T n L X & g t ; & l t ; a : K e y & g t ; & l t ; K e y & g t ; M e a s u r e s \ A P   M A T I n v o i c e \ T a g I n f o \ F o r m u l a & l t ; / K e y & g t ; & l t ; / a : K e y & g t ; & l t ; a : V a l u e   i : t y p e = " M e a s u r e G r i d V i e w S t a t e I D i a g r a m T a g A d d i t i o n a l I n f o " / & g t ; & l t ; / a : K e y V a l u e O f D i a g r a m O b j e c t K e y a n y T y p e z b w N T n L X & g t ; & l t ; a : K e y V a l u e O f D i a g r a m O b j e c t K e y a n y T y p e z b w N T n L X & g t ; & l t ; a : K e y & g t ; & l t ; K e y & g t ; M e a s u r e s \ D P O & l t ; / K e y & g t ; & l t ; / a : K e y & g t ; & l t ; a : V a l u e   i : t y p e = " M e a s u r e G r i d N o d e V i e w S t a t e " & g t ; & l t ; C o l u m n & g t ; 1 & l t ; / C o l u m n & g t ; & l t ; L a y e d O u t & g t ; t r u e & l t ; / L a y e d O u t & g t ; & l t ; R o w & g t ; 2 & l t ; / R o w & g t ; & l t ; / a : V a l u e & g t ; & l t ; / a : K e y V a l u e O f D i a g r a m O b j e c t K e y a n y T y p e z b w N T n L X & g t ; & l t ; a : K e y V a l u e O f D i a g r a m O b j e c t K e y a n y T y p e z b w N T n L X & g t ; & l t ; a : K e y & g t ; & l t ; K e y & g t ; M e a s u r e s \ D P O \ T a g I n f o \ F o r m u l a & l t ; / K e y & g t ; & l t ; / a : K e y & g t ; & l t ; a : V a l u e   i : t y p e = " M e a s u r e G r i d V i e w S t a t e I D i a g r a m T a g A d d i t i o n a l I n f o " / & g t ; & l t ; / a : K e y V a l u e O f D i a g r a m O b j e c t K e y a n y T y p e z b w N T n L X & g t ; & l t ; a : K e y V a l u e O f D i a g r a m O b j e c t K e y a n y T y p e z b w N T n L X & g t ; & l t ; a : K e y & g t ; & l t ; K e y & g t ; M e a s u r e s \ A P   T r a n s a c t i o n   A m o u n t & l t ; / K e y & g t ; & l t ; / a : K e y & g t ; & l t ; a : V a l u e   i : t y p e = " M e a s u r e G r i d N o d e V i e w S t a t e " & g t ; & l t ; C o l u m n & g t ; 2 & l t ; / C o l u m n & g t ; & l t ; L a y e d O u t & g t ; t r u e & l t ; / L a y e d O u t & g t ; & l t ; / a : V a l u e & g t ; & l t ; / a : K e y V a l u e O f D i a g r a m O b j e c t K e y a n y T y p e z b w N T n L X & g t ; & l t ; a : K e y V a l u e O f D i a g r a m O b j e c t K e y a n y T y p e z b w N T n L X & g t ; & l t ; a : K e y & g t ; & l t ; K e y & g t ; M e a s u r e s \ A P   T r a n s a c t i o n   A m o u n t \ T a g I n f o \ F o r m u l a & l t ; / K e y & g t ; & l t ; / a : K e y & g t ; & l t ; a : V a l u e   i : t y p e = " M e a s u r e G r i d V i e w S t a t e I D i a g r a m T a g A d d i t i o n a l I n f o " / & g t ; & l t ; / a : K e y V a l u e O f D i a g r a m O b j e c t K e y a n y T y p e z b w N T n L X & g t ; & l t ; a : K e y V a l u e O f D i a g r a m O b j e c t K e y a n y T y p e z b w N T n L X & g t ; & l t ; a : K e y & g t ; & l t ; K e y & g t ; M e a s u r e s \ A P   T r a n s a c t i o n   C o u n t & l t ; / K e y & g t ; & l t ; / a : K e y & g t ; & l t ; a : V a l u e   i : t y p e = " M e a s u r e G r i d N o d e V i e w S t a t e " & g t ; & l t ; L a y e d O u t & g t ; t r u e & l t ; / L a y e d O u t & g t ; & l t ; R o w & g t ; 1 & l t ; / R o w & g t ; & l t ; / a : V a l u e & g t ; & l t ; / a : K e y V a l u e O f D i a g r a m O b j e c t K e y a n y T y p e z b w N T n L X & g t ; & l t ; a : K e y V a l u e O f D i a g r a m O b j e c t K e y a n y T y p e z b w N T n L X & g t ; & l t ; a : K e y & g t ; & l t ; K e y & g t ; M e a s u r e s \ A P   T r a n s a c t i o n   C o u n t \ T a g I n f o \ F o r m u l a & l t ; / K e y & g t ; & l t ; / a : K e y & g t ; & l t ; a : V a l u e   i : t y p e = " M e a s u r e G r i d V i e w S t a t e I D i a g r a m T a g A d d i t i o n a l I n f o " / & g t ; & l t ; / a : K e y V a l u e O f D i a g r a m O b j e c t K e y a n y T y p e z b w N T n L X & g t ; & l t ; a : K e y V a l u e O f D i a g r a m O b j e c t K e y a n y T y p e z b w N T n L X & g t ; & l t ; a : K e y & g t ; & l t ; K e y & g t ; M e a s u r e s \ A P   T r a n s a c t i o n   A m o u n t   Y T D & l t ; / K e y & g t ; & l t ; / a : K e y & g t ; & l t ; a : V a l u e   i : t y p e = " M e a s u r e G r i d N o d e V i e w S t a t e " & g t ; & l t ; L a y e d O u t & g t ; t r u e & l t ; / L a y e d O u t & g t ; & l t ; R o w & g t ; 3 & l t ; / R o w & g t ; & l t ; / a : V a l u e & g t ; & l t ; / a : K e y V a l u e O f D i a g r a m O b j e c t K e y a n y T y p e z b w N T n L X & g t ; & l t ; a : K e y V a l u e O f D i a g r a m O b j e c t K e y a n y T y p e z b w N T n L X & g t ; & l t ; a : K e y & g t ; & l t ; K e y & g t ; M e a s u r e s \ A P   T r a n s a c t i o n   A m o u n t   Y T D \ T a g I n f o \ F o r m u l a & l t ; / K e y & g t ; & l t ; / a : K e y & g t ; & l t ; a : V a l u e   i : t y p e = " M e a s u r e G r i d V i e w S t a t e I D i a g r a m T a g A d d i t i o n a l I n f o " / & g t ; & l t ; / a : K e y V a l u e O f D i a g r a m O b j e c t K e y a n y T y p e z b w N T n L X & g t ; & l t ; a : K e y V a l u e O f D i a g r a m O b j e c t K e y a n y T y p e z b w N T n L X & g t ; & l t ; a : K e y & g t ; & l t ; K e y & g t ; M e a s u r e s \ A P   T r a n s a c t i o n   C o u n t   Y T D & l t ; / K e y & g t ; & l t ; / a : K e y & g t ; & l t ; a : V a l u e   i : t y p e = " M e a s u r e G r i d N o d e V i e w S t a t e " & g t ; & l t ; L a y e d O u t & g t ; t r u e & l t ; / L a y e d O u t & g t ; & l t ; R o w & g t ; 4 & l t ; / R o w & g t ; & l t ; / a : V a l u e & g t ; & l t ; / a : K e y V a l u e O f D i a g r a m O b j e c t K e y a n y T y p e z b w N T n L X & g t ; & l t ; a : K e y V a l u e O f D i a g r a m O b j e c t K e y a n y T y p e z b w N T n L X & g t ; & l t ; a : K e y & g t ; & l t ; K e y & g t ; M e a s u r e s \ A P   T r a n s a c t i o n   C o u n t   Y T D \ T a g I n f o \ F o r m u l a & l t ; / K e y & g t ; & l t ; / a : K e y & g t ; & l t ; a : V a l u e   i : t y p e = " M e a s u r e G r i d V i e w S t a t e I D i a g r a m T a g A d d i t i o n a l I n f o " / & g t ; & l t ; / a : K e y V a l u e O f D i a g r a m O b j e c t K e y a n y T y p e z b w N T n L X & g t ; & l t ; a : K e y V a l u e O f D i a g r a m O b j e c t K e y a n y T y p e z b w N T n L X & g t ; & l t ; a : K e y & g t ; & l t ; K e y & g t ; M e a s u r e s \ A P   A g e d   C a s h   R e q u i r e m e n t s & l t ; / K e y & g t ; & l t ; / a : K e y & g t ; & l t ; a : V a l u e   i : t y p e = " M e a s u r e G r i d N o d e V i e w S t a t e " & g t ; & l t ; L a y e d O u t & g t ; t r u e & l t ; / L a y e d O u t & g t ; & l t ; R o w & g t ; 5 & l t ; / R o w & g t ; & l t ; / a : V a l u e & g t ; & l t ; / a : K e y V a l u e O f D i a g r a m O b j e c t K e y a n y T y p e z b w N T n L X & g t ; & l t ; a : K e y V a l u e O f D i a g r a m O b j e c t K e y a n y T y p e z b w N T n L X & g t ; & l t ; a : K e y & g t ; & l t ; K e y & g t ; M e a s u r e s \ A P   A g e d   C a s h   R e q u i r e m e n t s \ T a g I n f o \ F o r m u l a & l t ; / K e y & g t ; & l t ; / a : K e y & g t ; & l t ; a : V a l u e   i : t y p e = " M e a s u r e G r i d V i e w S t a t e I D i a g r a m T a g A d d i t i o n a l I n f o " / & g t ; & l t ; / a : K e y V a l u e O f D i a g r a m O b j e c t K e y a n y T y p e z b w N T n L X & g t ; & l t ; a : K e y V a l u e O f D i a g r a m O b j e c t K e y a n y T y p e z b w N T n L X & g t ; & l t ; a : K e y & g t ; & l t ; K e y & g t ; M e a s u r e s \ A P   C u r r e n t   A m o u n t & l t ; / K e y & g t ; & l t ; / a : K e y & g t ; & l t ; a : V a l u e   i : t y p e = " M e a s u r e G r i d N o d e V i e w S t a t e " & g t ; & l t ; L a y e d O u t & g t ; t r u e & l t ; / L a y e d O u t & g t ; & l t ; R o w & g t ; 6 & l t ; / R o w & g t ; & l t ; / a : V a l u e & g t ; & l t ; / a : K e y V a l u e O f D i a g r a m O b j e c t K e y a n y T y p e z b w N T n L X & g t ; & l t ; a : K e y V a l u e O f D i a g r a m O b j e c t K e y a n y T y p e z b w N T n L X & g t ; & l t ; a : K e y & g t ; & l t ; K e y & g t ; M e a s u r e s \ A P   C u r r e n t   A m o u n t \ T a g I n f o \ F o r m u l a & l t ; / K e y & g t ; & l t ; / a : K e y & g t ; & l t ; a : V a l u e   i : t y p e = " M e a s u r e G r i d V i e w S t a t e I D i a g r a m T a g A d d i t i o n a l I n f o " / & g t ; & l t ; / a : K e y V a l u e O f D i a g r a m O b j e c t K e y a n y T y p e z b w N T n L X & g t ; & l t ; a : K e y V a l u e O f D i a g r a m O b j e c t K e y a n y T y p e z b w N T n L X & g t ; & l t ; a : K e y & g t ; & l t ; K e y & g t ; M e a s u r e s \ D a y s   O v e r & l t ; / K e y & g t ; & l t ; / a : K e y & g t ; & l t ; a : V a l u e   i : t y p e = " M e a s u r e G r i d N o d e V i e w S t a t e " & g t ; & l t ; L a y e d O u t & g t ; t r u e & l t ; / L a y e d O u t & g t ; & l t ; R o w & g t ; 7 & l t ; / R o w & g t ; & l t ; / a : V a l u e & g t ; & l t ; / a : K e y V a l u e O f D i a g r a m O b j e c t K e y a n y T y p e z b w N T n L X & g t ; & l t ; a : K e y V a l u e O f D i a g r a m O b j e c t K e y a n y T y p e z b w N T n L X & g t ; & l t ; a : K e y & g t ; & l t ; K e y & g t ; M e a s u r e s \ D a y s   O v e r \ T a g I n f o \ F o r m u l a & l t ; / K e y & g t ; & l t ; / a : K e y & g t ; & l t ; a : V a l u e   i : t y p e = " M e a s u r e G r i d V i e w S t a t e I D i a g r a m T a g A d d i t i o n a l I n f o " / & g t ; & l t ; / a : K e y V a l u e O f D i a g r a m O b j e c t K e y a n y T y p e z b w N T n L X & g t ; & l t ; a : K e y V a l u e O f D i a g r a m O b j e c t K e y a n y T y p e z b w N T n L X & g t ; & l t ; a : K e y & g t ; & l t ; K e y & g t ; M e a s u r e s \ A P   D a y s   O v e r & l t ; / K e y & g t ; & l t ; / a : K e y & g t ; & l t ; a : V a l u e   i : t y p e = " M e a s u r e G r i d N o d e V i e w S t a t e " & g t ; & l t ; L a y e d O u t & g t ; t r u e & l t ; / L a y e d O u t & g t ; & l t ; R o w & g t ; 8 & l t ; / R o w & g t ; & l t ; / a : V a l u e & g t ; & l t ; / a : K e y V a l u e O f D i a g r a m O b j e c t K e y a n y T y p e z b w N T n L X & g t ; & l t ; a : K e y V a l u e O f D i a g r a m O b j e c t K e y a n y T y p e z b w N T n L X & g t ; & l t ; a : K e y & g t ; & l t ; K e y & g t ; M e a s u r e s \ A P   D a y s   O v e r \ T a g I n f o \ F o r m u l a & l t ; / K e y & g t ; & l t ; / a : K e y & g t ; & l t ; a : V a l u e   i : t y p e = " M e a s u r e G r i d V i e w S t a t e I D i a g r a m T a g A d d i t i o n a l I n f o " / & g t ; & l t ; / a : K e y V a l u e O f D i a g r a m O b j e c t K e y a n y T y p e z b w N T n L X & g t ; & l t ; a : K e y V a l u e O f D i a g r a m O b j e c t K e y a n y T y p e z b w N T n L X & g t ; & l t ; a : K e y & g t ; & l t ; K e y & g t ; C o l u m n s \ V e n d o r   N u m b e r & l t ; / K e y & g t ; & l t ; / a : K e y & g t ; & l t ; a : V a l u e   i : t y p e = " M e a s u r e G r i d N o d e V i e w S t a t e " & g t ; & l t ; L a y e d O u t & g t ; t r u e & l t ; / L a y e d O u t & g t ; & l t ; / a : V a l u e & g t ; & l t ; / a : K e y V a l u e O f D i a g r a m O b j e c t K e y a n y T y p e z b w N T n L X & g t ; & l t ; a : K e y V a l u e O f D i a g r a m O b j e c t K e y a n y T y p e z b w N T n L X & g t ; & l t ; a : K e y & g t ; & l t ; K e y & g t ; C o l u m n s \ D o c u m e n t   N u m b e r & l t ; / K e y & g t ; & l t ; / a : K e y & g t ; & l t ; a : V a l u e   i : t y p e = " M e a s u r e G r i d N o d e V i e w S t a t e " & g t ; & l t ; C o l u m n & g t ; 1 & l t ; / C o l u m n & g t ; & l t ; L a y e d O u t & g t ; t r u e & l t ; / L a y e d O u t & g t ; & l t ; / a : V a l u e & g t ; & l t ; / a : K e y V a l u e O f D i a g r a m O b j e c t K e y a n y T y p e z b w N T n L X & g t ; & l t ; a : K e y V a l u e O f D i a g r a m O b j e c t K e y a n y T y p e z b w N T n L X & g t ; & l t ; a : K e y & g t ; & l t ; K e y & g t ; C o l u m n s \ U N I Q & l t ; / K e y & g t ; & l t ; / a : K e y & g t ; & l t ; a : V a l u e   i : t y p e = " M e a s u r e G r i d N o d e V i e w S t a t e " & g t ; & l t ; C o l u m n & g t ; 2 & l t ; / C o l u m n & g t ; & l t ; L a y e d O u t & g t ; t r u e & l t ; / L a y e d O u t & g t ; & l t ; / a : V a l u e & g t ; & l t ; / a : K e y V a l u e O f D i a g r a m O b j e c t K e y a n y T y p e z b w N T n L X & g t ; & l t ; a : K e y V a l u e O f D i a g r a m O b j e c t K e y a n y T y p e z b w N T n L X & g t ; & l t ; a : K e y & g t ; & l t ; K e y & g t ; C o l u m n s \ R e m i t - T o   L o c a t i o n & l t ; / K e y & g t ; & l t ; / a : K e y & g t ; & l t ; a : V a l u e   i : t y p e = " M e a s u r e G r i d N o d e V i e w S t a t e " & g t ; & l t ; C o l u m n & g t ; 3 & l t ; / C o l u m n & g t ; & l t ; L a y e d O u t & g t ; t r u e & l t ; / L a y e d O u t & g t ; & l t ; / a : V a l u e & g t ; & l t ; / a : K e y V a l u e O f D i a g r a m O b j e c t K e y a n y T y p e z b w N T n L X & g t ; & l t ; a : K e y V a l u e O f D i a g r a m O b j e c t K e y a n y T y p e z b w N T n L X & g t ; & l t ; a : K e y & g t ; & l t ; K e y & g t ; C o l u m n s \ T r a n s a c t i o n   T y p e & l t ; / K e y & g t ; & l t ; / a : K e y & g t ; & l t ; a : V a l u e   i : t y p e = " M e a s u r e G r i d N o d e V i e w S t a t e " & g t ; & l t ; C o l u m n & g t ; 4 & l t ; / C o l u m n & g t ; & l t ; L a y e d O u t & g t ; t r u e & l t ; / L a y e d O u t & g t ; & l t ; / a : V a l u e & g t ; & l t ; / a : K e y V a l u e O f D i a g r a m O b j e c t K e y a n y T y p e z b w N T n L X & g t ; & l t ; a : K e y V a l u e O f D i a g r a m O b j e c t K e y a n y T y p e z b w N T n L X & g t ; & l t ; a : K e y & g t ; & l t ; K e y & g t ; C o l u m n s \ D o c u m e n t   T y p e & l t ; / K e y & g t ; & l t ; / a : K e y & g t ; & l t ; a : V a l u e   i : t y p e = " M e a s u r e G r i d N o d e V i e w S t a t e " & g t ; & l t ; C o l u m n & g t ; 5 & l t ; / C o l u m n & g t ; & l t ; L a y e d O u t & g t ; t r u e & l t ; / L a y e d O u t & g t ; & l t ; / a : V a l u e & g t ; & l t ; / a : K e y V a l u e O f D i a g r a m O b j e c t K e y a n y T y p e z b w N T n L X & g t ; & l t ; a : K e y V a l u e O f D i a g r a m O b j e c t K e y a n y T y p e z b w N T n L X & g t ; & l t ; a : K e y & g t ; & l t ; K e y & g t ; C o l u m n s \ B a t c h   T y p e & l t ; / K e y & g t ; & l t ; / a : K e y & g t ; & l t ; a : V a l u e   i : t y p e = " M e a s u r e G r i d N o d e V i e w S t a t e " & g t ; & l t ; C o l u m n & g t ; 6 & l t ; / C o l u m n & g t ; & l t ; L a y e d O u t & g t ; t r u e & l t ; / L a y e d O u t & g t ; & l t ; / a : V a l u e & g t ; & l t ; / a : K e y V a l u e O f D i a g r a m O b j e c t K e y a n y T y p e z b w N T n L X & g t ; & l t ; a : K e y V a l u e O f D i a g r a m O b j e c t K e y a n y T y p e z b w N T n L X & g t ; & l t ; a : K e y & g t ; & l t ; K e y & g t ; C o l u m n s \ S o u r c e   A p p l i c a t i o n & l t ; / K e y & g t ; & l t ; / a : K e y & g t ; & l t ; a : V a l u e   i : t y p e = " M e a s u r e G r i d N o d e V i e w S t a t e " & g t ; & l t ; C o l u m n & g t ; 7 & l t ; / C o l u m n & g t ; & l t ; L a y e d O u t & g t ; t r u e & l t ; / L a y e d O u t & g t ; & l t ; / a : V a l u e & g t ; & l t ; / a : K e y V a l u e O f D i a g r a m O b j e c t K e y a n y T y p e z b w N T n L X & g t ; & l t ; a : K e y V a l u e O f D i a g r a m O b j e c t K e y a n y T y p e z b w N T n L X & g t ; & l t ; a : K e y & g t ; & l t ; K e y & g t ; C o l u m n s \ B a t c h & l t ; / K e y & g t ; & l t ; / a : K e y & g t ; & l t ; a : V a l u e   i : t y p e = " M e a s u r e G r i d N o d e V i e w S t a t e " & g t ; & l t ; C o l u m n & g t ; 8 & l t ; / C o l u m n & g t ; & l t ; L a y e d O u t & g t ; t r u e & l t ; / L a y e d O u t & g t ; & l t ; / a : V a l u e & g t ; & l t ; / a : K e y V a l u e O f D i a g r a m O b j e c t K e y a n y T y p e z b w N T n L X & g t ; & l t ; a : K e y V a l u e O f D i a g r a m O b j e c t K e y a n y T y p e z b w N T n L X & g t ; & l t ; a : K e y & g t ; & l t ; K e y & g t ; C o l u m n s \ E n t r y & l t ; / K e y & g t ; & l t ; / a : K e y & g t ; & l t ; a : V a l u e   i : t y p e = " M e a s u r e G r i d N o d e V i e w S t a t e " & g t ; & l t ; C o l u m n & g t ; 9 & l t ; / C o l u m n & g t ; & l t ; L a y e d O u t & g t ; t r u e & l t ; / L a y e d O u t & g t ; & l t ; / a : V a l u e & g t ; & l t ; / a : K e y V a l u e O f D i a g r a m O b j e c t K e y a n y T y p e z b w N T n L X & g t ; & l t ; a : K e y V a l u e O f D i a g r a m O b j e c t K e y a n y T y p e z b w N T n L X & g t ; & l t ; a : K e y & g t ; & l t ; K e y & g t ; C o l u m n s \ D o c u m e n t   D a t e & l t ; / K e y & g t ; & l t ; / a : K e y & g t ; & l t ; a : V a l u e   i : t y p e = " M e a s u r e G r i d N o d e V i e w S t a t e " & g t ; & l t ; C o l u m n & g t ; 1 0 & l t ; / C o l u m n & g t ; & l t ; L a y e d O u t & g t ; t r u e & l t ; / L a y e d O u t & g t ; & l t ; / a : V a l u e & g t ; & l t ; / a : K e y V a l u e O f D i a g r a m O b j e c t K e y a n y T y p e z b w N T n L X & g t ; & l t ; a : K e y V a l u e O f D i a g r a m O b j e c t K e y a n y T y p e z b w N T n L X & g t ; & l t ; a : K e y & g t ; & l t ; K e y & g t ; C o l u m n s \ D u e   D a t e & l t ; / K e y & g t ; & l t ; / a : K e y & g t ; & l t ; a : V a l u e   i : t y p e = " M e a s u r e G r i d N o d e V i e w S t a t e " & g t ; & l t ; C o l u m n & g t ; 1 1 & l t ; / C o l u m n & g t ; & l t ; L a y e d O u t & g t ; t r u e & l t ; / L a y e d O u t & g t ; & l t ; / a : V a l u e & g t ; & l t ; / a : K e y V a l u e O f D i a g r a m O b j e c t K e y a n y T y p e z b w N T n L X & g t ; & l t ; a : K e y V a l u e O f D i a g r a m O b j e c t K e y a n y T y p e z b w N T n L X & g t ; & l t ; a : K e y & g t ; & l t ; K e y & g t ; C o l u m n s \ P o s t i n g   D a t e & l t ; / K e y & g t ; & l t ; / a : K e y & g t ; & l t ; a : V a l u e   i : t y p e = " M e a s u r e G r i d N o d e V i e w S t a t e " & g t ; & l t ; C o l u m n & g t ; 1 2 & l t ; / C o l u m n & g t ; & l t ; L a y e d O u t & g t ; t r u e & l t ; / L a y e d O u t & g t ; & l t ; / a : V a l u e & g t ; & l t ; / a : K e y V a l u e O f D i a g r a m O b j e c t K e y a n y T y p e z b w N T n L X & g t ; & l t ; a : K e y V a l u e O f D i a g r a m O b j e c t K e y a n y T y p e z b w N T n L X & g t ; & l t ; a : K e y & g t ; & l t ; K e y & g t ; C o l u m n s \ P o s t i n g   S e q u e n c e & l t ; / K e y & g t ; & l t ; / a : K e y & g t ; & l t ; a : V a l u e   i : t y p e = " M e a s u r e G r i d N o d e V i e w S t a t e " & g t ; & l t ; C o l u m n & g t ; 1 3 & l t ; / C o l u m n & g t ; & l t ; L a y e d O u t & g t ; t r u e & l t ; / L a y e d O u t & g t ; & l t ; / a : V a l u e & g t ; & l t ; / a : K e y V a l u e O f D i a g r a m O b j e c t K e y a n y T y p e z b w N T n L X & g t ; & l t ; a : K e y V a l u e O f D i a g r a m O b j e c t K e y a n y T y p e z b w N T n L X & g t ; & l t ; a : K e y & g t ; & l t ; K e y & g t ; C o l u m n s \ F u l l y   P a i d & l t ; / K e y & g t ; & l t ; / a : K e y & g t ; & l t ; a : V a l u e   i : t y p e = " M e a s u r e G r i d N o d e V i e w S t a t e " & g t ; & l t ; C o l u m n & g t ; 1 4 & l t ; / C o l u m n & g t ; & l t ; L a y e d O u t & g t ; t r u e & l t ; / L a y e d O u t & g t ; & l t ; / a : V a l u e & g t ; & l t ; / a : K e y V a l u e O f D i a g r a m O b j e c t K e y a n y T y p e z b w N T n L X & g t ; & l t ; a : K e y V a l u e O f D i a g r a m O b j e c t K e y a n y T y p e z b w N T n L X & g t ; & l t ; a : K e y & g t ; & l t ; K e y & g t ; C o l u m n s \ T e r m s & l t ; / K e y & g t ; & l t ; / a : K e y & g t ; & l t ; a : V a l u e   i : t y p e = " M e a s u r e G r i d N o d e V i e w S t a t e " & g t ; & l t ; C o l u m n & g t ; 1 5 & l t ; / C o l u m n & g t ; & l t ; L a y e d O u t & g t ; t r u e & l t ; / L a y e d O u t & g t ; & l t ; / a : V a l u e & g t ; & l t ; / a : K e y V a l u e O f D i a g r a m O b j e c t K e y a n y T y p e z b w N T n L X & g t ; & l t ; a : K e y V a l u e O f D i a g r a m O b j e c t K e y a n y T y p e z b w N T n L X & g t ; & l t ; a : K e y & g t ; & l t ; K e y & g t ; C o l u m n s \ O r i g i n a l   A m o u n t & l t ; / K e y & g t ; & l t ; / a : K e y & g t ; & l t ; a : V a l u e   i : t y p e = " M e a s u r e G r i d N o d e V i e w S t a t e " & g t ; & l t ; C o l u m n & g t ; 1 6 & l t ; / C o l u m n & g t ; & l t ; L a y e d O u t & g t ; t r u e & l t ; / L a y e d O u t & g t ; & l t ; / a : V a l u e & g t ; & l t ; / a : K e y V a l u e O f D i a g r a m O b j e c t K e y a n y T y p e z b w N T n L X & g t ; & l t ; a : K e y V a l u e O f D i a g r a m O b j e c t K e y a n y T y p e z b w N T n L X & g t ; & l t ; a : K e y & g t ; & l t ; K e y & g t ; C o l u m n s \ A c c o u n t S e t & l t ; / K e y & g t ; & l t ; / a : K e y & g t ; & l t ; a : V a l u e   i : t y p e = " M e a s u r e G r i d N o d e V i e w S t a t e " & g t ; & l t ; C o l u m n & g t ; 1 7 & l t ; / C o l u m n & g t ; & l t ; L a y e d O u t & g t ; t r u e & l t ; / L a y e d O u t & g t ; & l t ; / a : V a l u e & g t ; & l t ; / a : K e y V a l u e O f D i a g r a m O b j e c t K e y a n y T y p e z b w N T n L X & g t ; & l t ; a : K e y V a l u e O f D i a g r a m O b j e c t K e y a n y T y p e z b w N T n L X & g t ; & l t ; a : K e y & g t ; & l t ; K e y & g t ; C o l u m n s \ P a y m e n t   N u m b e r & l t ; / K e y & g t ; & l t ; / a : K e y & g t ; & l t ; a : V a l u e   i : t y p e = " M e a s u r e G r i d N o d e V i e w S t a t e " & g t ; & l t ; C o l u m n & g t ; 1 8 & l t ; / C o l u m n & g t ; & l t ; L a y e d O u t & g t ; t r u e & l t ; / L a y e d O u t & g t ; & l t ; / a : V a l u e & g t ; & l t ; / a : K e y V a l u e O f D i a g r a m O b j e c t K e y a n y T y p e z b w N T n L X & g t ; & l t ; a : K e y V a l u e O f D i a g r a m O b j e c t K e y a n y T y p e z b w N T n L X & g t ; & l t ; a : K e y & g t ; & l t ; K e y & g t ; C o l u m n s \ R e m a i n i n g   A m o u n t & l t ; / K e y & g t ; & l t ; / a : K e y & g t ; & l t ; a : V a l u e   i : t y p e = " M e a s u r e G r i d N o d e V i e w S t a t e " & g t ; & l t ; C o l u m n & g t ; 1 9 & l t ; / C o l u m n & g t ; & l t ; L a y e d O u t & g t ; t r u e & l t ; / L a y e d O u t & g t ; & l t ; / a : V a l u e & g t ; & l t ; / a : K e y V a l u e O f D i a g r a m O b j e c t K e y a n y T y p e z b w N T n L X & g t ; & l t ; / V i e w S t a t e s & g t ; & l t ; / D i a g r a m M a n a g e r . S e r i a l i z a b l e D i a g r a m & g t ; & l t ; D i a g r a m M a n a g e r . S e r i a l i z a b l e D i a g r a m & g t ; & l t ; A d a p t e r   i : t y p e = " M e a s u r e D i a g r a m S a n d b o x A d a p t e r " & g t ; & l t ; T a b l e N a m e & g t ; G L   E n t r i e s & l t ; / T a b l e N a m e & g t ; & l t ; / A d a p t e r & g t ; & l t ; D i a g r a m T y p e & g t ; M e a s u r e D i a g r a m & l t ; / D i a g r a m T y p e & g t ; & l t ; D i s p l a y C o n t e x t 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 i : t y p e = " S a n d b o x E d i t o r M e a s u r e G r i d K e y " & g t ; & l t ; T a b l e N a m e & g t ; G L   E n t r i e s & l t ; / T a b l e N a m e & g t ; & l t ; / K e y & g t ; & l t ; M a i n t a i n e r   i : t y p e = " M e a s u r e D i a g r a m . M e a s u r e D i a g r a m M a i n t a i n e r " & g t ; & l t ; A l l K e y s & g t ; & l t ; D i a g r a m O b j e c t K e y & g t ; & l t ; K e y & g t ; M e a s u r e   D i a g r a m & l t ; / K e y & g t ; & l t ; / D i a g r a m O b j e c t K e y & g t ; & l t ; D i a g r a m O b j e c t K e y & g t ; & l t ; K e y & g t ; A c t i o n s \ C o n v e r t 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A c t i o n s \ D e l e t e & 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 r e a d o n l y & l t ; / K e y & g t ; & l t ; / D i a g r a m O b j e c t K e y & g t ; & l t ; D i a g r a m O b j e c t K e y & g t ; & l t ; K e y & g t ; M e a s u r e s \ C Y   N E T & l t ; / K e y & g t ; & l t ; / D i a g r a m O b j e c t K e y & g t ; & l t ; D i a g r a m O b j e c t K e y & g t ; & l t ; K e y & g t ; M e a s u r e s \ C Y   N E T \ T a g I n f o \ F o r m u l a & l t ; / K e y & g t ; & l t ; / D i a g r a m O b j e c t K e y & g t ; & l t ; D i a g r a m O b j e c t K e y & g t ; & l t ; K e y & g t ; M e a s u r e s \ C Y   N E T \ T a g I n f o \ V a l u e & l t ; / K e y & g t ; & l t ; / D i a g r a m O b j e c t K e y & g t ; & l t ; D i a g r a m O b j e c t K e y & g t ; & l t ; K e y & g t ; M e a s u r e s \ C Y   Q T D & l t ; / K e y & g t ; & l t ; / D i a g r a m O b j e c t K e y & g t ; & l t ; D i a g r a m O b j e c t K e y & g t ; & l t ; K e y & g t ; M e a s u r e s \ C Y   Q T D \ T a g I n f o \ F o r m u l a & l t ; / K e y & g t ; & l t ; / D i a g r a m O b j e c t K e y & g t ; & l t ; D i a g r a m O b j e c t K e y & g t ; & l t ; K e y & g t ; M e a s u r e s \ C Y   Q T D \ T a g I n f o \ V a l u e & l t ; / K e y & g t ; & l t ; / D i a g r a m O b j e c t K e y & g t ; & l t ; D i a g r a m O b j e c t K e y & g t ; & l t ; K e y & g t ; M e a s u r e s \ C Y   Y T D & l t ; / K e y & g t ; & l t ; / D i a g r a m O b j e c t K e y & g t ; & l t ; D i a g r a m O b j e c t K e y & g t ; & l t ; K e y & g t ; M e a s u r e s \ C Y   Y T D \ T a g I n f o \ F o r m u l a & l t ; / K e y & g t ; & l t ; / D i a g r a m O b j e c t K e y & g t ; & l t ; D i a g r a m O b j e c t K e y & g t ; & l t ; K e y & g t ; M e a s u r e s \ C Y   Y T D \ T a g I n f o \ V a l u e & l t ; / K e y & g t ; & l t ; / D i a g r a m O b j e c t K e y & g t ; & l t ; D i a g r a m O b j e c t K e y & g t ; & l t ; K e y & g t ; M e a s u r e s \ L Y   N E T & l t ; / K e y & g t ; & l t ; / D i a g r a m O b j e c t K e y & g t ; & l t ; D i a g r a m O b j e c t K e y & g t ; & l t ; K e y & g t ; M e a s u r e s \ L Y   N E T \ T a g I n f o \ F o r m u l a & l t ; / K e y & g t ; & l t ; / D i a g r a m O b j e c t K e y & g t ; & l t ; D i a g r a m O b j e c t K e y & g t ; & l t ; K e y & g t ; M e a s u r e s \ L Y   N E T \ T a g I n f o \ V a l u e & l t ; / K e y & g t ; & l t ; / D i a g r a m O b j e c t K e y & g t ; & l t ; D i a g r a m O b j e c t K e y & g t ; & l t ; K e y & g t ; M e a s u r e s \ L Y   Q T D & l t ; / K e y & g t ; & l t ; / D i a g r a m O b j e c t K e y & g t ; & l t ; D i a g r a m O b j e c t K e y & g t ; & l t ; K e y & g t ; M e a s u r e s \ L Y   Q T D \ T a g I n f o \ F o r m u l a & l t ; / K e y & g t ; & l t ; / D i a g r a m O b j e c t K e y & g t ; & l t ; D i a g r a m O b j e c t K e y & g t ; & l t ; K e y & g t ; M e a s u r e s \ L Y   Q T D \ T a g I n f o \ V a l u e & l t ; / K e y & g t ; & l t ; / D i a g r a m O b j e c t K e y & g t ; & l t ; D i a g r a m O b j e c t K e y & g t ; & l t ; K e y & g t ; M e a s u r e s \ L Y   Y T D & l t ; / K e y & g t ; & l t ; / D i a g r a m O b j e c t K e y & g t ; & l t ; D i a g r a m O b j e c t K e y & g t ; & l t ; K e y & g t ; M e a s u r e s \ L Y   Y T D \ T a g I n f o \ F o r m u l a & l t ; / K e y & g t ; & l t ; / D i a g r a m O b j e c t K e y & g t ; & l t ; D i a g r a m O b j e c t K e y & g t ; & l t ; K e y & g t ; M e a s u r e s \ L Y   Y T D \ T a g I n f o \ V a l u e & l t ; / K e y & g t ; & l t ; / D i a g r a m O b j e c t K e y & g t ; & l t ; D i a g r a m O b j e c t K e y & g t ; & l t ; K e y & g t ; M e a s u r e s \ T o t a l & l t ; / K e y & g t ; & l t ; / D i a g r a m O b j e c t K e y & g t ; & l t ; D i a g r a m O b j e c t K e y & g t ; & l t ; K e y & g t ; M e a s u r e s \ T o t a l \ T a g I n f o \ F o r m u l a & l t ; / K e y & g t ; & l t ; / D i a g r a m O b j e c t K e y & g t ; & l t ; D i a g r a m O b j e c t K e y & g t ; & l t ; K e y & g t ; M e a s u r e s \ T o t a l \ T a g I n f o \ V a l u e & l t ; / K e y & g t ; & l t ; / D i a g r a m O b j e c t K e y & g t ; & l t ; D i a g r a m O b j e c t K e y & g t ; & l t ; K e y & g t ; M e a s u r e s \ Y O Y   N E T   % & l t ; / K e y & g t ; & l t ; / D i a g r a m O b j e c t K e y & g t ; & l t ; D i a g r a m O b j e c t K e y & g t ; & l t ; K e y & g t ; M e a s u r e s \ Y O Y   N E T   % \ T a g I n f o \ F o r m u l a & l t ; / K e y & g t ; & l t ; / D i a g r a m O b j e c t K e y & g t ; & l t ; D i a g r a m O b j e c t K e y & g t ; & l t ; K e y & g t ; M e a s u r e s \ Y O Y   N E T   % \ T a g I n f o \ V a l u e & l t ; / K e y & g t ; & l t ; / D i a g r a m O b j e c t K e y & g t ; & l t ; D i a g r a m O b j e c t K e y & g t ; & l t ; K e y & g t ; M e a s u r e s \ Y O Y   N E T   $ & l t ; / K e y & g t ; & l t ; / D i a g r a m O b j e c t K e y & g t ; & l t ; D i a g r a m O b j e c t K e y & g t ; & l t ; K e y & g t ; M e a s u r e s \ Y O Y   N E T   $ \ T a g I n f o \ F o r m u l a & l t ; / K e y & g t ; & l t ; / D i a g r a m O b j e c t K e y & g t ; & l t ; D i a g r a m O b j e c t K e y & g t ; & l t ; K e y & g t ; M e a s u r e s \ Y O Y   N E T   $ \ T a g I n f o \ V a l u e & l t ; / K e y & g t ; & l t ; / D i a g r a m O b j e c t K e y & g t ; & l t ; D i a g r a m O b j e c t K e y & g t ; & l t ; K e y & g t ; M e a s u r e s \ Y O Y   Q T D   $ & l t ; / K e y & g t ; & l t ; / D i a g r a m O b j e c t K e y & g t ; & l t ; D i a g r a m O b j e c t K e y & g t ; & l t ; K e y & g t ; M e a s u r e s \ Y O Y   Q T D   $ \ T a g I n f o \ F o r m u l a & l t ; / K e y & g t ; & l t ; / D i a g r a m O b j e c t K e y & g t ; & l t ; D i a g r a m O b j e c t K e y & g t ; & l t ; K e y & g t ; M e a s u r e s \ Y O Y   Q T D   $ \ T a g I n f o \ V a l u e & l t ; / K e y & g t ; & l t ; / D i a g r a m O b j e c t K e y & g t ; & l t ; D i a g r a m O b j e c t K e y & g t ; & l t ; K e y & g t ; M e a s u r e s \ Y O Y   Y T D   $ & l t ; / K e y & g t ; & l t ; / D i a g r a m O b j e c t K e y & g t ; & l t ; D i a g r a m O b j e c t K e y & g t ; & l t ; K e y & g t ; M e a s u r e s \ Y O Y   Y T D   $ \ T a g I n f o \ F o r m u l a & l t ; / K e y & g t ; & l t ; / D i a g r a m O b j e c t K e y & g t ; & l t ; D i a g r a m O b j e c t K e y & g t ; & l t ; K e y & g t ; M e a s u r e s \ Y O Y   Y T D   $ \ T a g I n f o \ V a l u e & l t ; / K e y & g t ; & l t ; / D i a g r a m O b j e c t K e y & g t ; & l t ; D i a g r a m O b j e c t K e y & g t ; & l t ; K e y & g t ; M e a s u r e s \ A v B   N E T   $ & l t ; / K e y & g t ; & l t ; / D i a g r a m O b j e c t K e y & g t ; & l t ; D i a g r a m O b j e c t K e y & g t ; & l t ; K e y & g t ; M e a s u r e s \ A v B   N E T   $ \ T a g I n f o \ F o r m u l a & l t ; / K e y & g t ; & l t ; / D i a g r a m O b j e c t K e y & g t ; & l t ; D i a g r a m O b j e c t K e y & g t ; & l t ; K e y & g t ; M e a s u r e s \ A v B   N E T   $ \ T a g I n f o \ V a l u e & l t ; / K e y & g t ; & l t ; / D i a g r a m O b j e c t K e y & g t ; & l t ; D i a g r a m O b j e c t K e y & g t ; & l t ; K e y & g t ; M e a s u r e s \ A v B   Q T D   $ & l t ; / K e y & g t ; & l t ; / D i a g r a m O b j e c t K e y & g t ; & l t ; D i a g r a m O b j e c t K e y & g t ; & l t ; K e y & g t ; M e a s u r e s \ A v B   Q T D   $ \ T a g I n f o \ F o r m u l a & l t ; / K e y & g t ; & l t ; / D i a g r a m O b j e c t K e y & g t ; & l t ; D i a g r a m O b j e c t K e y & g t ; & l t ; K e y & g t ; M e a s u r e s \ A v B   Q T D   $ \ T a g I n f o \ V a l u e & l t ; / K e y & g t ; & l t ; / D i a g r a m O b j e c t K e y & g t ; & l t ; D i a g r a m O b j e c t K e y & g t ; & l t ; K e y & g t ; M e a s u r e s \ A v B   Y T D   $ & l t ; / K e y & g t ; & l t ; / D i a g r a m O b j e c t K e y & g t ; & l t ; D i a g r a m O b j e c t K e y & g t ; & l t ; K e y & g t ; M e a s u r e s \ A v B   Y T D   $ \ T a g I n f o \ F o r m u l a & l t ; / K e y & g t ; & l t ; / D i a g r a m O b j e c t K e y & g t ; & l t ; D i a g r a m O b j e c t K e y & g t ; & l t ; K e y & g t ; M e a s u r e s \ A v B   Y T D   $ \ T a g I n f o \ V a l u e & l t ; / K e y & g t ; & l t ; / D i a g r a m O b j e c t K e y & g t ; & l t ; D i a g r a m O b j e c t K e y & g t ; & l t ; K e y & g t ; M e a s u r e s \ A v B   Q T D   % & l t ; / K e y & g t ; & l t ; / D i a g r a m O b j e c t K e y & g t ; & l t ; D i a g r a m O b j e c t K e y & g t ; & l t ; K e y & g t ; M e a s u r e s \ A v B   Q T D   % \ T a g I n f o \ F o r m u l a & l t ; / K e y & g t ; & l t ; / D i a g r a m O b j e c t K e y & g t ; & l t ; D i a g r a m O b j e c t K e y & g t ; & l t ; K e y & g t ; M e a s u r e s \ A v B   Q T D   % \ T a g I n f o \ V a l u e & l t ; / K e y & g t ; & l t ; / D i a g r a m O b j e c t K e y & g t ; & l t ; D i a g r a m O b j e c t K e y & g t ; & l t ; K e y & g t ; M e a s u r e s \ A v B   N E T   % & l t ; / K e y & g t ; & l t ; / D i a g r a m O b j e c t K e y & g t ; & l t ; D i a g r a m O b j e c t K e y & g t ; & l t ; K e y & g t ; M e a s u r e s \ A v B   N E T   % \ T a g I n f o \ F o r m u l a & l t ; / K e y & g t ; & l t ; / D i a g r a m O b j e c t K e y & g t ; & l t ; D i a g r a m O b j e c t K e y & g t ; & l t ; K e y & g t ; M e a s u r e s \ A v B   N E T   % \ T a g I n f o \ V a l u e & l t ; / K e y & g t ; & l t ; / D i a g r a m O b j e c t K e y & g t ; & l t ; D i a g r a m O b j e c t K e y & g t ; & l t ; K e y & g t ; M e a s u r e s \ A v B   Y T D   % & l t ; / K e y & g t ; & l t ; / D i a g r a m O b j e c t K e y & g t ; & l t ; D i a g r a m O b j e c t K e y & g t ; & l t ; K e y & g t ; M e a s u r e s \ A v B   Y T D   % \ T a g I n f o \ F o r m u l a & l t ; / K e y & g t ; & l t ; / D i a g r a m O b j e c t K e y & g t ; & l t ; D i a g r a m O b j e c t K e y & g t ; & l t ; K e y & g t ; M e a s u r e s \ A v B   Y T D   % \ T a g I n f o \ V a l u e & l t ; / K e y & g t ; & l t ; / D i a g r a m O b j e c t K e y & g t ; & l t ; D i a g r a m O b j e c t K e y & g t ; & l t ; K e y & g t ; M e a s u r e s \ Y O Y   Q T D   % & l t ; / K e y & g t ; & l t ; / D i a g r a m O b j e c t K e y & g t ; & l t ; D i a g r a m O b j e c t K e y & g t ; & l t ; K e y & g t ; M e a s u r e s \ Y O Y   Q T D   % \ T a g I n f o \ F o r m u l a & l t ; / K e y & g t ; & l t ; / D i a g r a m O b j e c t K e y & g t ; & l t ; D i a g r a m O b j e c t K e y & g t ; & l t ; K e y & g t ; M e a s u r e s \ Y O Y   Q T D   % \ T a g I n f o \ V a l u e & l t ; / K e y & g t ; & l t ; / D i a g r a m O b j e c t K e y & g t ; & l t ; D i a g r a m O b j e c t K e y & g t ; & l t ; K e y & g t ; M e a s u r e s \ Y O Y   Y T D   % & l t ; / K e y & g t ; & l t ; / D i a g r a m O b j e c t K e y & g t ; & l t ; D i a g r a m O b j e c t K e y & g t ; & l t ; K e y & g t ; M e a s u r e s \ Y O Y   Y T D   % \ T a g I n f o \ F o r m u l a & l t ; / K e y & g t ; & l t ; / D i a g r a m O b j e c t K e y & g t ; & l t ; D i a g r a m O b j e c t K e y & g t ; & l t ; K e y & g t ; M e a s u r e s \ Y O Y   Y T D   % \ T a g I n f o \ V a l u e & l t ; / K e y & g t ; & l t ; / D i a g r a m O b j e c t K e y & g t ; & l t ; D i a g r a m O b j e c t K e y & g t ; & l t ; K e y & g t ; M e a s u r e s \ D e b i t & l t ; / K e y & g t ; & l t ; / D i a g r a m O b j e c t K e y & g t ; & l t ; D i a g r a m O b j e c t K e y & g t ; & l t ; K e y & g t ; M e a s u r e s \ D e b i t \ T a g I n f o \ F o r m u l a & l t ; / K e y & g t ; & l t ; / D i a g r a m O b j e c t K e y & g t ; & l t ; D i a g r a m O b j e c t K e y & g t ; & l t ; K e y & g t ; M e a s u r e s \ D e b i t \ T a g I n f o \ V a l u e & l t ; / K e y & g t ; & l t ; / D i a g r a m O b j e c t K e y & g t ; & l t ; D i a g r a m O b j e c t K e y & g t ; & l t ; K e y & g t ; M e a s u r e s \ C r e d i t & l t ; / K e y & g t ; & l t ; / D i a g r a m O b j e c t K e y & g t ; & l t ; D i a g r a m O b j e c t K e y & g t ; & l t ; K e y & g t ; M e a s u r e s \ C r e d i t \ T a g I n f o \ F o r m u l a & l t ; / K e y & g t ; & l t ; / D i a g r a m O b j e c t K e y & g t ; & l t ; D i a g r a m O b j e c t K e y & g t ; & l t ; K e y & g t ; M e a s u r e s \ C r e d i t \ T a g I n f o \ V a l u e & l t ; / K e y & g t ; & l t ; / D i a g r a m O b j e c t K e y & g t ; & l t ; D i a g r a m O b j e c t K e y & g t ; & l t ; K e y & g t ; C o l u m n s \ B a t c h & l t ; / K e y & g t ; & l t ; / D i a g r a m O b j e c t K e y & g t ; & l t ; D i a g r a m O b j e c t K e y & g t ; & l t ; K e y & g t ; C o l u m n s \ B a t c h   T y p e & l t ; / K e y & g t ; & l t ; / D i a g r a m O b j e c t K e y & g t ; & l t ; D i a g r a m O b j e c t K e y & g t ; & l t ; K e y & g t ; C o l u m n s \ B a t c h S t a t u s & l t ; / K e y & g t ; & l t ; / D i a g r a m O b j e c t K e y & g t ; & l t ; D i a g r a m O b j e c t K e y & g t ; & l t ; K e y & g t ; C o l u m n s \ P o s t i n g   S e q u e n c e & l t ; / K e y & g t ; & l t ; / D i a g r a m O b j e c t K e y & g t ; & l t ; D i a g r a m O b j e c t K e y & g t ; & l t ; K e y & g t ; C o l u m n s \ E d i t e d   B y & l t ; / K e y & g t ; & l t ; / D i a g r a m O b j e c t K e y & g t ; & l t ; D i a g r a m O b j e c t K e y & g t ; & l t ; K e y & g t ; C o l u m n s \ E n t r y & l t ; / K e y & g t ; & l t ; / D i a g r a m O b j e c t K e y & g t ; & l t ; D i a g r a m O b j e c t K e y & g t ; & l t ; K e y & g t ; C o l u m n s \ A m o u t & l t ; / K e y & g t ; & l t ; / D i a g r a m O b j e c t K e y & g t ; & l t ; D i a g r a m O b j e c t K e y & g t ; & l t ; K e y & g t ; C o l u m n s \ Q u a n t i t y & l t ; / K e y & g t ; & l t ; / D i a g r a m O b j e c t K e y & g t ; & l t ; D i a g r a m O b j e c t K e y & g t ; & l t ; K e y & g t ; C o l u m n s \ P o s t i n g   D a t e & l t ; / K e y & g t ; & l t ; / D i a g r a m O b j e c t K e y & g t ; & l t ; D i a g r a m O b j e c t K e y & g t ; & l t ; K e y & g t ; C o l u m n s \ S o u r c e   L e d g e r & l t ; / K e y & g t ; & l t ; / D i a g r a m O b j e c t K e y & g t ; & l t ; D i a g r a m O b j e c t K e y & g t ; & l t ; K e y & g t ; C o l u m n s \ S o u r c e   T y p e & l t ; / K e y & g t ; & l t ; / D i a g r a m O b j e c t K e y & g t ; & l t ; D i a g r a m O b j e c t K e y & g t ; & l t ; K e y & g t ; C o l u m n s \ U n f o r m a t t e d   A c c o u n t & l t ; / K e y & g t ; & l t ; / D i a g r a m O b j e c t K e y & g t ; & l t ; D i a g r a m O b j e c t K e y & g t ; & l t ; K e y & g t ; C o l u m n s \ F i s c a l   P e r i o d & l t ; / K e y & g t ; & l t ; / D i a g r a m O b j e c t K e y & g t ; & l t ; D i a g r a m O b j e c t K e y & g t ; & l t ; K e y & g t ; C o l u m n s \ F i s c a l   Y e a r & l t ; / K e y & g t ; & l t ; / D i a g r a m O b j e c t K e y & g t ; & l t ; D i a g r a m O b j e c t K e y & g t ; & l t ; K e y & g t ; C o l u m n s \ E n t r y   D a t e & l t ; / K e y & g t ; & l t ; / D i a g r a m O b j e c t K e y & g t ; & l t ; D i a g r a m O b j e c t K e y & g t ; & l t ; K e y & g t ; C o l u m n s \ D R I L L D W N L K & l t ; / K e y & g t ; & l t ; / D i a g r a m O b j e c t K e y & g t ; & l t ; D i a g r a m O b j e c t K e y & g t ; & l t ; K e y & g t ; C o l u m n s \ D t & l t ; / K e y & g t ; & l t ; / D i a g r a m O b j e c t K e y & g t ; & l t ; D i a g r a m O b j e c t K e y & g t ; & l t ; K e y & g t ; C o l u m n s \ C r & 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C Y   N E T & l t ; / K e y & g t ; & l t ; / a : K e y & g t ; & l t ; a : V a l u e   i : t y p e = " M e a s u r e G r i d N o d e V i e w S t a t e " & g t ; & l t ; L a y e d O u t & g t ; t r u e & l t ; / L a y e d O u t & g t ; & l t ; / a : V a l u e & g t ; & l t ; / a : K e y V a l u e O f D i a g r a m O b j e c t K e y a n y T y p e z b w N T n L X & g t ; & l t ; a : K e y V a l u e O f D i a g r a m O b j e c t K e y a n y T y p e z b w N T n L X & g t ; & l t ; a : K e y & g t ; & l t ; K e y & g t ; M e a s u r e s \ C Y   N E T \ T a g I n f o \ F o r m u l a & l t ; / K e y & g t ; & l t ; / a : K e y & g t ; & l t ; a : V a l u e   i : t y p e = " M e a s u r e G r i d V i e w S t a t e I D i a g r a m T a g A d d i t i o n a l I n f o " / & g t ; & l t ; / a : K e y V a l u e O f D i a g r a m O b j e c t K e y a n y T y p e z b w N T n L X & g t ; & l t ; a : K e y V a l u e O f D i a g r a m O b j e c t K e y a n y T y p e z b w N T n L X & g t ; & l t ; a : K e y & g t ; & l t ; K e y & g t ; M e a s u r e s \ C Y   N E T \ T a g I n f o \ V a l u e & l t ; / K e y & g t ; & l t ; / a : K e y & g t ; & l t ; a : V a l u e   i : t y p e = " M e a s u r e G r i d V i e w S t a t e I D i a g r a m T a g A d d i t i o n a l I n f o " / & g t ; & l t ; / a : K e y V a l u e O f D i a g r a m O b j e c t K e y a n y T y p e z b w N T n L X & g t ; & l t ; a : K e y V a l u e O f D i a g r a m O b j e c t K e y a n y T y p e z b w N T n L X & g t ; & l t ; a : K e y & g t ; & l t ; K e y & g t ; M e a s u r e s \ C Y   Q T D & l t ; / K e y & g t ; & l t ; / a : K e y & g t ; & l t ; a : V a l u e   i : t y p e = " M e a s u r e G r i d N o d e V i e w S t a t e " & g t ; & l t ; L a y e d O u t & g t ; t r u e & l t ; / L a y e d O u t & g t ; & l t ; R o w & g t ; 1 & l t ; / R o w & g t ; & l t ; / a : V a l u e & g t ; & l t ; / a : K e y V a l u e O f D i a g r a m O b j e c t K e y a n y T y p e z b w N T n L X & g t ; & l t ; a : K e y V a l u e O f D i a g r a m O b j e c t K e y a n y T y p e z b w N T n L X & g t ; & l t ; a : K e y & g t ; & l t ; K e y & g t ; M e a s u r e s \ C Y   Q T D \ T a g I n f o \ F o r m u l a & l t ; / K e y & g t ; & l t ; / a : K e y & g t ; & l t ; a : V a l u e   i : t y p e = " M e a s u r e G r i d V i e w S t a t e I D i a g r a m T a g A d d i t i o n a l I n f o " / & g t ; & l t ; / a : K e y V a l u e O f D i a g r a m O b j e c t K e y a n y T y p e z b w N T n L X & g t ; & l t ; a : K e y V a l u e O f D i a g r a m O b j e c t K e y a n y T y p e z b w N T n L X & g t ; & l t ; a : K e y & g t ; & l t ; K e y & g t ; M e a s u r e s \ C Y   Q T D \ T a g I n f o \ V a l u e & l t ; / K e y & g t ; & l t ; / a : K e y & g t ; & l t ; a : V a l u e   i : t y p e = " M e a s u r e G r i d V i e w S t a t e I D i a g r a m T a g A d d i t i o n a l I n f o " / & g t ; & l t ; / a : K e y V a l u e O f D i a g r a m O b j e c t K e y a n y T y p e z b w N T n L X & g t ; & l t ; a : K e y V a l u e O f D i a g r a m O b j e c t K e y a n y T y p e z b w N T n L X & g t ; & l t ; a : K e y & g t ; & l t ; K e y & g t ; M e a s u r e s \ C Y   Y T D & l t ; / K e y & g t ; & l t ; / a : K e y & g t ; & l t ; a : V a l u e   i : t y p e = " M e a s u r e G r i d N o d e V i e w S t a t e " & g t ; & l t ; L a y e d O u t & g t ; t r u e & l t ; / L a y e d O u t & g t ; & l t ; R o w & g t ; 2 & l t ; / R o w & g t ; & l t ; / a : V a l u e & g t ; & l t ; / a : K e y V a l u e O f D i a g r a m O b j e c t K e y a n y T y p e z b w N T n L X & g t ; & l t ; a : K e y V a l u e O f D i a g r a m O b j e c t K e y a n y T y p e z b w N T n L X & g t ; & l t ; a : K e y & g t ; & l t ; K e y & g t ; M e a s u r e s \ C Y   Y T D \ T a g I n f o \ F o r m u l a & l t ; / K e y & g t ; & l t ; / a : K e y & g t ; & l t ; a : V a l u e   i : t y p e = " M e a s u r e G r i d V i e w S t a t e I D i a g r a m T a g A d d i t i o n a l I n f o " / & g t ; & l t ; / a : K e y V a l u e O f D i a g r a m O b j e c t K e y a n y T y p e z b w N T n L X & g t ; & l t ; a : K e y V a l u e O f D i a g r a m O b j e c t K e y a n y T y p e z b w N T n L X & g t ; & l t ; a : K e y & g t ; & l t ; K e y & g t ; M e a s u r e s \ C Y   Y T D \ T a g I n f o \ V a l u e & l t ; / K e y & g t ; & l t ; / a : K e y & g t ; & l t ; a : V a l u e   i : t y p e = " M e a s u r e G r i d V i e w S t a t e I D i a g r a m T a g A d d i t i o n a l I n f o " / & g t ; & l t ; / a : K e y V a l u e O f D i a g r a m O b j e c t K e y a n y T y p e z b w N T n L X & g t ; & l t ; a : K e y V a l u e O f D i a g r a m O b j e c t K e y a n y T y p e z b w N T n L X & g t ; & l t ; a : K e y & g t ; & l t ; K e y & g t ; M e a s u r e s \ L Y   N E T & l t ; / K e y & g t ; & l t ; / a : K e y & g t ; & l t ; a : V a l u e   i : t y p e = " M e a s u r e G r i d N o d e V i e w S t a t e " & g t ; & l t ; C o l u m n & g t ; 1 & l t ; / C o l u m n & g t ; & l t ; L a y e d O u t & g t ; t r u e & l t ; / L a y e d O u t & g t ; & l t ; / a : V a l u e & g t ; & l t ; / a : K e y V a l u e O f D i a g r a m O b j e c t K e y a n y T y p e z b w N T n L X & g t ; & l t ; a : K e y V a l u e O f D i a g r a m O b j e c t K e y a n y T y p e z b w N T n L X & g t ; & l t ; a : K e y & g t ; & l t ; K e y & g t ; M e a s u r e s \ L Y   N E T \ T a g I n f o \ F o r m u l a & l t ; / K e y & g t ; & l t ; / a : K e y & g t ; & l t ; a : V a l u e   i : t y p e = " M e a s u r e G r i d V i e w S t a t e I D i a g r a m T a g A d d i t i o n a l I n f o " / & g t ; & l t ; / a : K e y V a l u e O f D i a g r a m O b j e c t K e y a n y T y p e z b w N T n L X & g t ; & l t ; a : K e y V a l u e O f D i a g r a m O b j e c t K e y a n y T y p e z b w N T n L X & g t ; & l t ; a : K e y & g t ; & l t ; K e y & g t ; M e a s u r e s \ L Y   N E T \ T a g I n f o \ V a l u e & l t ; / K e y & g t ; & l t ; / a : K e y & g t ; & l t ; a : V a l u e   i : t y p e = " M e a s u r e G r i d V i e w S t a t e I D i a g r a m T a g A d d i t i o n a l I n f o " / & g t ; & l t ; / a : K e y V a l u e O f D i a g r a m O b j e c t K e y a n y T y p e z b w N T n L X & g t ; & l t ; a : K e y V a l u e O f D i a g r a m O b j e c t K e y a n y T y p e z b w N T n L X & g t ; & l t ; a : K e y & g t ; & l t ; K e y & g t ; M e a s u r e s \ L Y   Q T D & l t ; / K e y & g t ; & l t ; / a : K e y & g t ; & l t ; a : V a l u e   i : t y p e = " M e a s u r e G r i d N o d e V i e w S t a t e " & g t ; & l t ; C o l u m n & g t ; 1 & l t ; / C o l u m n & g t ; & l t ; L a y e d O u t & g t ; t r u e & l t ; / L a y e d O u t & g t ; & l t ; R o w & g t ; 1 & l t ; / R o w & g t ; & l t ; / a : V a l u e & g t ; & l t ; / a : K e y V a l u e O f D i a g r a m O b j e c t K e y a n y T y p e z b w N T n L X & g t ; & l t ; a : K e y V a l u e O f D i a g r a m O b j e c t K e y a n y T y p e z b w N T n L X & g t ; & l t ; a : K e y & g t ; & l t ; K e y & g t ; M e a s u r e s \ L Y   Q T D \ T a g I n f o \ F o r m u l a & l t ; / K e y & g t ; & l t ; / a : K e y & g t ; & l t ; a : V a l u e   i : t y p e = " M e a s u r e G r i d V i e w S t a t e I D i a g r a m T a g A d d i t i o n a l I n f o " / & g t ; & l t ; / a : K e y V a l u e O f D i a g r a m O b j e c t K e y a n y T y p e z b w N T n L X & g t ; & l t ; a : K e y V a l u e O f D i a g r a m O b j e c t K e y a n y T y p e z b w N T n L X & g t ; & l t ; a : K e y & g t ; & l t ; K e y & g t ; M e a s u r e s \ L Y   Q T D \ T a g I n f o \ V a l u e & l t ; / K e y & g t ; & l t ; / a : K e y & g t ; & l t ; a : V a l u e   i : t y p e = " M e a s u r e G r i d V i e w S t a t e I D i a g r a m T a g A d d i t i o n a l I n f o " / & g t ; & l t ; / a : K e y V a l u e O f D i a g r a m O b j e c t K e y a n y T y p e z b w N T n L X & g t ; & l t ; a : K e y V a l u e O f D i a g r a m O b j e c t K e y a n y T y p e z b w N T n L X & g t ; & l t ; a : K e y & g t ; & l t ; K e y & g t ; M e a s u r e s \ L Y   Y T D & l t ; / K e y & g t ; & l t ; / a : K e y & g t ; & l t ; a : V a l u e   i : t y p e = " M e a s u r e G r i d N o d e V i e w S t a t e " & g t ; & l t ; C o l u m n & g t ; 1 & l t ; / C o l u m n & g t ; & l t ; L a y e d O u t & g t ; t r u e & l t ; / L a y e d O u t & g t ; & l t ; R o w & g t ; 2 & l t ; / R o w & g t ; & l t ; / a : V a l u e & g t ; & l t ; / a : K e y V a l u e O f D i a g r a m O b j e c t K e y a n y T y p e z b w N T n L X & g t ; & l t ; a : K e y V a l u e O f D i a g r a m O b j e c t K e y a n y T y p e z b w N T n L X & g t ; & l t ; a : K e y & g t ; & l t ; K e y & g t ; M e a s u r e s \ L Y   Y T D \ T a g I n f o \ F o r m u l a & l t ; / K e y & g t ; & l t ; / a : K e y & g t ; & l t ; a : V a l u e   i : t y p e = " M e a s u r e G r i d V i e w S t a t e I D i a g r a m T a g A d d i t i o n a l I n f o " / & g t ; & l t ; / a : K e y V a l u e O f D i a g r a m O b j e c t K e y a n y T y p e z b w N T n L X & g t ; & l t ; a : K e y V a l u e O f D i a g r a m O b j e c t K e y a n y T y p e z b w N T n L X & g t ; & l t ; a : K e y & g t ; & l t ; K e y & g t ; M e a s u r e s \ L Y   Y T D \ T a g I n f o \ V a l u e & l t ; / K e y & g t ; & l t ; / a : K e y & g t ; & l t ; a : V a l u e   i : t y p e = " M e a s u r e G r i d V i e w S t a t e I D i a g r a m T a g A d d i t i o n a l I n f o " / & g t ; & l t ; / a : K e y V a l u e O f D i a g r a m O b j e c t K e y a n y T y p e z b w N T n L X & g t ; & l t ; a : K e y V a l u e O f D i a g r a m O b j e c t K e y a n y T y p e z b w N T n L X & g t ; & l t ; a : K e y & g t ; & l t ; K e y & g t ; M e a s u r e s \ T o t a l & l t ; / K e y & g t ; & l t ; / a : K e y & g t ; & l t ; a : V a l u e   i : t y p e = " M e a s u r e G r i d N o d e V i e w S t a t e " & g t ; & l t ; C o l u m n & g t ; 2 & l t ; / C o l u m n & g t ; & l t ; L a y e d O u t & g t ; t r u e & l t ; / L a y e d O u t & g t ; & l t ; / a : V a l u e & g t ; & l t ; / a : K e y V a l u e O f D i a g r a m O b j e c t K e y a n y T y p e z b w N T n L X & g t ; & l t ; a : K e y V a l u e O f D i a g r a m O b j e c t K e y a n y T y p e z b w N T n L X & g t ; & l t ; a : K e y & g t ; & l t ; K e y & g t ; M e a s u r e s \ T o t a l \ T a g I n f o \ F o r m u l a & l t ; / K e y & g t ; & l t ; / a : K e y & g t ; & l t ; a : V a l u e   i : t y p e = " M e a s u r e G r i d V i e w S t a t e I D i a g r a m T a g A d d i t i o n a l I n f o " / & g t ; & l t ; / a : K e y V a l u e O f D i a g r a m O b j e c t K e y a n y T y p e z b w N T n L X & g t ; & l t ; a : K e y V a l u e O f D i a g r a m O b j e c t K e y a n y T y p e z b w N T n L X & g t ; & l t ; a : K e y & g t ; & l t ; K e y & g t ; M e a s u r e s \ T o t a l \ T a g I n f o \ V a l u e & l t ; / K e y & g t ; & l t ; / a : K e y & g t ; & l t ; a : V a l u e   i : t y p e = " M e a s u r e G r i d V i e w S t a t e I D i a g r a m T a g A d d i t i o n a l I n f o " / & g t ; & l t ; / a : K e y V a l u e O f D i a g r a m O b j e c t K e y a n y T y p e z b w N T n L X & g t ; & l t ; a : K e y V a l u e O f D i a g r a m O b j e c t K e y a n y T y p e z b w N T n L X & g t ; & l t ; a : K e y & g t ; & l t ; K e y & g t ; M e a s u r e s \ Y O Y   N E T   % & l t ; / K e y & g t ; & l t ; / a : K e y & g t ; & l t ; a : V a l u e   i : t y p e = " M e a s u r e G r i d N o d e V i e w S t a t e " & g t ; & l t ; L a y e d O u t & g t ; t r u e & l t ; / L a y e d O u t & g t ; & l t ; R o w & g t ; 3 & l t ; / R o w & g t ; & l t ; / a : V a l u e & g t ; & l t ; / a : K e y V a l u e O f D i a g r a m O b j e c t K e y a n y T y p e z b w N T n L X & g t ; & l t ; a : K e y V a l u e O f D i a g r a m O b j e c t K e y a n y T y p e z b w N T n L X & g t ; & l t ; a : K e y & g t ; & l t ; K e y & g t ; M e a s u r e s \ Y O Y   N E T   % \ T a g I n f o \ F o r m u l a & l t ; / K e y & g t ; & l t ; / a : K e y & g t ; & l t ; a : V a l u e   i : t y p e = " M e a s u r e G r i d V i e w S t a t e I D i a g r a m T a g A d d i t i o n a l I n f o " / & g t ; & l t ; / a : K e y V a l u e O f D i a g r a m O b j e c t K e y a n y T y p e z b w N T n L X & g t ; & l t ; a : K e y V a l u e O f D i a g r a m O b j e c t K e y a n y T y p e z b w N T n L X & g t ; & l t ; a : K e y & g t ; & l t ; K e y & g t ; M e a s u r e s \ Y O Y   N E T   % \ T a g I n f o \ V a l u e & l t ; / K e y & g t ; & l t ; / a : K e y & g t ; & l t ; a : V a l u e   i : t y p e = " M e a s u r e G r i d V i e w S t a t e I D i a g r a m T a g A d d i t i o n a l I n f o " / & g t ; & l t ; / a : K e y V a l u e O f D i a g r a m O b j e c t K e y a n y T y p e z b w N T n L X & g t ; & l t ; a : K e y V a l u e O f D i a g r a m O b j e c t K e y a n y T y p e z b w N T n L X & g t ; & l t ; a : K e y & g t ; & l t ; K e y & g t ; M e a s u r e s \ Y O Y   N E T   $ & l t ; / K e y & g t ; & l t ; / a : K e y & g t ; & l t ; a : V a l u e   i : t y p e = " M e a s u r e G r i d N o d e V i e w S t a t e " & g t ; & l t ; L a y e d O u t & g t ; t r u e & l t ; / L a y e d O u t & g t ; & l t ; R o w & g t ; 4 & l t ; / R o w & g t ; & l t ; / a : V a l u e & g t ; & l t ; / a : K e y V a l u e O f D i a g r a m O b j e c t K e y a n y T y p e z b w N T n L X & g t ; & l t ; a : K e y V a l u e O f D i a g r a m O b j e c t K e y a n y T y p e z b w N T n L X & g t ; & l t ; a : K e y & g t ; & l t ; K e y & g t ; M e a s u r e s \ Y O Y   N E T   $ \ T a g I n f o \ F o r m u l a & l t ; / K e y & g t ; & l t ; / a : K e y & g t ; & l t ; a : V a l u e   i : t y p e = " M e a s u r e G r i d V i e w S t a t e I D i a g r a m T a g A d d i t i o n a l I n f o " / & g t ; & l t ; / a : K e y V a l u e O f D i a g r a m O b j e c t K e y a n y T y p e z b w N T n L X & g t ; & l t ; a : K e y V a l u e O f D i a g r a m O b j e c t K e y a n y T y p e z b w N T n L X & g t ; & l t ; a : K e y & g t ; & l t ; K e y & g t ; M e a s u r e s \ Y O Y   N E T   $ \ T a g I n f o \ V a l u e & l t ; / K e y & g t ; & l t ; / a : K e y & g t ; & l t ; a : V a l u e   i : t y p e = " M e a s u r e G r i d V i e w S t a t e I D i a g r a m T a g A d d i t i o n a l I n f o " / & g t ; & l t ; / a : K e y V a l u e O f D i a g r a m O b j e c t K e y a n y T y p e z b w N T n L X & g t ; & l t ; a : K e y V a l u e O f D i a g r a m O b j e c t K e y a n y T y p e z b w N T n L X & g t ; & l t ; a : K e y & g t ; & l t ; K e y & g t ; M e a s u r e s \ Y O Y   Q T D   $ & l t ; / K e y & g t ; & l t ; / a : K e y & g t ; & l t ; a : V a l u e   i : t y p e = " M e a s u r e G r i d N o d e V i e w S t a t e " & g t ; & l t ; L a y e d O u t & g t ; t r u e & l t ; / L a y e d O u t & g t ; & l t ; R o w & g t ; 5 & l t ; / R o w & g t ; & l t ; / a : V a l u e & g t ; & l t ; / a : K e y V a l u e O f D i a g r a m O b j e c t K e y a n y T y p e z b w N T n L X & g t ; & l t ; a : K e y V a l u e O f D i a g r a m O b j e c t K e y a n y T y p e z b w N T n L X & g t ; & l t ; a : K e y & g t ; & l t ; K e y & g t ; M e a s u r e s \ Y O Y   Q T D   $ \ T a g I n f o \ F o r m u l a & l t ; / K e y & g t ; & l t ; / a : K e y & g t ; & l t ; a : V a l u e   i : t y p e = " M e a s u r e G r i d V i e w S t a t e I D i a g r a m T a g A d d i t i o n a l I n f o " / & g t ; & l t ; / a : K e y V a l u e O f D i a g r a m O b j e c t K e y a n y T y p e z b w N T n L X & g t ; & l t ; a : K e y V a l u e O f D i a g r a m O b j e c t K e y a n y T y p e z b w N T n L X & g t ; & l t ; a : K e y & g t ; & l t ; K e y & g t ; M e a s u r e s \ Y O Y   Q T D   $ \ T a g I n f o \ V a l u e & l t ; / K e y & g t ; & l t ; / a : K e y & g t ; & l t ; a : V a l u e   i : t y p e = " M e a s u r e G r i d V i e w S t a t e I D i a g r a m T a g A d d i t i o n a l I n f o " / & g t ; & l t ; / a : K e y V a l u e O f D i a g r a m O b j e c t K e y a n y T y p e z b w N T n L X & g t ; & l t ; a : K e y V a l u e O f D i a g r a m O b j e c t K e y a n y T y p e z b w N T n L X & g t ; & l t ; a : K e y & g t ; & l t ; K e y & g t ; M e a s u r e s \ Y O Y   Y T D   $ & l t ; / K e y & g t ; & l t ; / a : K e y & g t ; & l t ; a : V a l u e   i : t y p e = " M e a s u r e G r i d N o d e V i e w S t a t e " & g t ; & l t ; L a y e d O u t & g t ; t r u e & l t ; / L a y e d O u t & g t ; & l t ; R o w & g t ; 6 & l t ; / R o w & g t ; & l t ; / a : V a l u e & g t ; & l t ; / a : K e y V a l u e O f D i a g r a m O b j e c t K e y a n y T y p e z b w N T n L X & g t ; & l t ; a : K e y V a l u e O f D i a g r a m O b j e c t K e y a n y T y p e z b w N T n L X & g t ; & l t ; a : K e y & g t ; & l t ; K e y & g t ; M e a s u r e s \ Y O Y   Y T D   $ \ T a g I n f o \ F o r m u l a & l t ; / K e y & g t ; & l t ; / a : K e y & g t ; & l t ; a : V a l u e   i : t y p e = " M e a s u r e G r i d V i e w S t a t e I D i a g r a m T a g A d d i t i o n a l I n f o " / & g t ; & l t ; / a : K e y V a l u e O f D i a g r a m O b j e c t K e y a n y T y p e z b w N T n L X & g t ; & l t ; a : K e y V a l u e O f D i a g r a m O b j e c t K e y a n y T y p e z b w N T n L X & g t ; & l t ; a : K e y & g t ; & l t ; K e y & g t ; M e a s u r e s \ Y O Y   Y T D   $ \ T a g I n f o \ V a l u e & l t ; / K e y & g t ; & l t ; / a : K e y & g t ; & l t ; a : V a l u e   i : t y p e = " M e a s u r e G r i d V i e w S t a t e I D i a g r a m T a g A d d i t i o n a l I n f o " / & g t ; & l t ; / a : K e y V a l u e O f D i a g r a m O b j e c t K e y a n y T y p e z b w N T n L X & g t ; & l t ; a : K e y V a l u e O f D i a g r a m O b j e c t K e y a n y T y p e z b w N T n L X & g t ; & l t ; a : K e y & g t ; & l t ; K e y & g t ; M e a s u r e s \ A v B   N E T   $ & l t ; / K e y & g t ; & l t ; / a : K e y & g t ; & l t ; a : V a l u e   i : t y p e = " M e a s u r e G r i d N o d e V i e w S t a t e " & g t ; & l t ; L a y e d O u t & g t ; t r u e & l t ; / L a y e d O u t & g t ; & l t ; R o w & g t ; 7 & l t ; / R o w & g t ; & l t ; / a : V a l u e & g t ; & l t ; / a : K e y V a l u e O f D i a g r a m O b j e c t K e y a n y T y p e z b w N T n L X & g t ; & l t ; a : K e y V a l u e O f D i a g r a m O b j e c t K e y a n y T y p e z b w N T n L X & g t ; & l t ; a : K e y & g t ; & l t ; K e y & g t ; M e a s u r e s \ A v B   N E T   $ \ T a g I n f o \ F o r m u l a & l t ; / K e y & g t ; & l t ; / a : K e y & g t ; & l t ; a : V a l u e   i : t y p e = " M e a s u r e G r i d V i e w S t a t e I D i a g r a m T a g A d d i t i o n a l I n f o " / & g t ; & l t ; / a : K e y V a l u e O f D i a g r a m O b j e c t K e y a n y T y p e z b w N T n L X & g t ; & l t ; a : K e y V a l u e O f D i a g r a m O b j e c t K e y a n y T y p e z b w N T n L X & g t ; & l t ; a : K e y & g t ; & l t ; K e y & g t ; M e a s u r e s \ A v B   N E T   $ \ T a g I n f o \ V a l u e & l t ; / K e y & g t ; & l t ; / a : K e y & g t ; & l t ; a : V a l u e   i : t y p e = " M e a s u r e G r i d V i e w S t a t e I D i a g r a m T a g A d d i t i o n a l I n f o " / & g t ; & l t ; / a : K e y V a l u e O f D i a g r a m O b j e c t K e y a n y T y p e z b w N T n L X & g t ; & l t ; a : K e y V a l u e O f D i a g r a m O b j e c t K e y a n y T y p e z b w N T n L X & g t ; & l t ; a : K e y & g t ; & l t ; K e y & g t ; M e a s u r e s \ A v B   Q T D   $ & l t ; / K e y & g t ; & l t ; / a : K e y & g t ; & l t ; a : V a l u e   i : t y p e = " M e a s u r e G r i d N o d e V i e w S t a t e " & g t ; & l t ; L a y e d O u t & g t ; t r u e & l t ; / L a y e d O u t & g t ; & l t ; R o w & g t ; 8 & l t ; / R o w & g t ; & l t ; / a : V a l u e & g t ; & l t ; / a : K e y V a l u e O f D i a g r a m O b j e c t K e y a n y T y p e z b w N T n L X & g t ; & l t ; a : K e y V a l u e O f D i a g r a m O b j e c t K e y a n y T y p e z b w N T n L X & g t ; & l t ; a : K e y & g t ; & l t ; K e y & g t ; M e a s u r e s \ A v B   Q T D   $ \ T a g I n f o \ F o r m u l a & l t ; / K e y & g t ; & l t ; / a : K e y & g t ; & l t ; a : V a l u e   i : t y p e = " M e a s u r e G r i d V i e w S t a t e I D i a g r a m T a g A d d i t i o n a l I n f o " / & g t ; & l t ; / a : K e y V a l u e O f D i a g r a m O b j e c t K e y a n y T y p e z b w N T n L X & g t ; & l t ; a : K e y V a l u e O f D i a g r a m O b j e c t K e y a n y T y p e z b w N T n L X & g t ; & l t ; a : K e y & g t ; & l t ; K e y & g t ; M e a s u r e s \ A v B   Q T D   $ \ T a g I n f o \ V a l u e & l t ; / K e y & g t ; & l t ; / a : K e y & g t ; & l t ; a : V a l u e   i : t y p e = " M e a s u r e G r i d V i e w S t a t e I D i a g r a m T a g A d d i t i o n a l I n f o " / & g t ; & l t ; / a : K e y V a l u e O f D i a g r a m O b j e c t K e y a n y T y p e z b w N T n L X & g t ; & l t ; a : K e y V a l u e O f D i a g r a m O b j e c t K e y a n y T y p e z b w N T n L X & g t ; & l t ; a : K e y & g t ; & l t ; K e y & g t ; M e a s u r e s \ A v B   Y T D   $ & l t ; / K e y & g t ; & l t ; / a : K e y & g t ; & l t ; a : V a l u e   i : t y p e = " M e a s u r e G r i d N o d e V i e w S t a t e " & g t ; & l t ; L a y e d O u t & g t ; t r u e & l t ; / L a y e d O u t & g t ; & l t ; R o w & g t ; 9 & l t ; / R o w & g t ; & l t ; / a : V a l u e & g t ; & l t ; / a : K e y V a l u e O f D i a g r a m O b j e c t K e y a n y T y p e z b w N T n L X & g t ; & l t ; a : K e y V a l u e O f D i a g r a m O b j e c t K e y a n y T y p e z b w N T n L X & g t ; & l t ; a : K e y & g t ; & l t ; K e y & g t ; M e a s u r e s \ A v B   Y T D   $ \ T a g I n f o \ F o r m u l a & l t ; / K e y & g t ; & l t ; / a : K e y & g t ; & l t ; a : V a l u e   i : t y p e = " M e a s u r e G r i d V i e w S t a t e I D i a g r a m T a g A d d i t i o n a l I n f o " / & g t ; & l t ; / a : K e y V a l u e O f D i a g r a m O b j e c t K e y a n y T y p e z b w N T n L X & g t ; & l t ; a : K e y V a l u e O f D i a g r a m O b j e c t K e y a n y T y p e z b w N T n L X & g t ; & l t ; a : K e y & g t ; & l t ; K e y & g t ; M e a s u r e s \ A v B   Y T D   $ \ T a g I n f o \ V a l u e & l t ; / K e y & g t ; & l t ; / a : K e y & g t ; & l t ; a : V a l u e   i : t y p e = " M e a s u r e G r i d V i e w S t a t e I D i a g r a m T a g A d d i t i o n a l I n f o " / & g t ; & l t ; / a : K e y V a l u e O f D i a g r a m O b j e c t K e y a n y T y p e z b w N T n L X & g t ; & l t ; a : K e y V a l u e O f D i a g r a m O b j e c t K e y a n y T y p e z b w N T n L X & g t ; & l t ; a : K e y & g t ; & l t ; K e y & g t ; M e a s u r e s \ A v B   Q T D   % & l t ; / K e y & g t ; & l t ; / a : K e y & g t ; & l t ; a : V a l u e   i : t y p e = " M e a s u r e G r i d N o d e V i e w S t a t e " & g t ; & l t ; L a y e d O u t & g t ; t r u e & l t ; / L a y e d O u t & g t ; & l t ; R o w & g t ; 1 0 & l t ; / R o w & g t ; & l t ; / a : V a l u e & g t ; & l t ; / a : K e y V a l u e O f D i a g r a m O b j e c t K e y a n y T y p e z b w N T n L X & g t ; & l t ; a : K e y V a l u e O f D i a g r a m O b j e c t K e y a n y T y p e z b w N T n L X & g t ; & l t ; a : K e y & g t ; & l t ; K e y & g t ; M e a s u r e s \ A v B   Q T D   % \ T a g I n f o \ F o r m u l a & l t ; / K e y & g t ; & l t ; / a : K e y & g t ; & l t ; a : V a l u e   i : t y p e = " M e a s u r e G r i d V i e w S t a t e I D i a g r a m T a g A d d i t i o n a l I n f o " / & g t ; & l t ; / a : K e y V a l u e O f D i a g r a m O b j e c t K e y a n y T y p e z b w N T n L X & g t ; & l t ; a : K e y V a l u e O f D i a g r a m O b j e c t K e y a n y T y p e z b w N T n L X & g t ; & l t ; a : K e y & g t ; & l t ; K e y & g t ; M e a s u r e s \ A v B   Q T D   % \ T a g I n f o \ V a l u e & l t ; / K e y & g t ; & l t ; / a : K e y & g t ; & l t ; a : V a l u e   i : t y p e = " M e a s u r e G r i d V i e w S t a t e I D i a g r a m T a g A d d i t i o n a l I n f o " / & g t ; & l t ; / a : K e y V a l u e O f D i a g r a m O b j e c t K e y a n y T y p e z b w N T n L X & g t ; & l t ; a : K e y V a l u e O f D i a g r a m O b j e c t K e y a n y T y p e z b w N T n L X & g t ; & l t ; a : K e y & g t ; & l t ; K e y & g t ; M e a s u r e s \ A v B   N E T   % & l t ; / K e y & g t ; & l t ; / a : K e y & g t ; & l t ; a : V a l u e   i : t y p e = " M e a s u r e G r i d N o d e V i e w S t a t e " & g t ; & l t ; L a y e d O u t & g t ; t r u e & l t ; / L a y e d O u t & g t ; & l t ; R o w & g t ; 1 1 & l t ; / R o w & g t ; & l t ; / a : V a l u e & g t ; & l t ; / a : K e y V a l u e O f D i a g r a m O b j e c t K e y a n y T y p e z b w N T n L X & g t ; & l t ; a : K e y V a l u e O f D i a g r a m O b j e c t K e y a n y T y p e z b w N T n L X & g t ; & l t ; a : K e y & g t ; & l t ; K e y & g t ; M e a s u r e s \ A v B   N E T   % \ T a g I n f o \ F o r m u l a & l t ; / K e y & g t ; & l t ; / a : K e y & g t ; & l t ; a : V a l u e   i : t y p e = " M e a s u r e G r i d V i e w S t a t e I D i a g r a m T a g A d d i t i o n a l I n f o " / & g t ; & l t ; / a : K e y V a l u e O f D i a g r a m O b j e c t K e y a n y T y p e z b w N T n L X & g t ; & l t ; a : K e y V a l u e O f D i a g r a m O b j e c t K e y a n y T y p e z b w N T n L X & g t ; & l t ; a : K e y & g t ; & l t ; K e y & g t ; M e a s u r e s \ A v B   N E T   % \ T a g I n f o \ V a l u e & l t ; / K e y & g t ; & l t ; / a : K e y & g t ; & l t ; a : V a l u e   i : t y p e = " M e a s u r e G r i d V i e w S t a t e I D i a g r a m T a g A d d i t i o n a l I n f o " / & g t ; & l t ; / a : K e y V a l u e O f D i a g r a m O b j e c t K e y a n y T y p e z b w N T n L X & g t ; & l t ; a : K e y V a l u e O f D i a g r a m O b j e c t K e y a n y T y p e z b w N T n L X & g t ; & l t ; a : K e y & g t ; & l t ; K e y & g t ; M e a s u r e s \ A v B   Y T D   % & l t ; / K e y & g t ; & l t ; / a : K e y & g t ; & l t ; a : V a l u e   i : t y p e = " M e a s u r e G r i d N o d e V i e w S t a t e " & g t ; & l t ; L a y e d O u t & g t ; t r u e & l t ; / L a y e d O u t & g t ; & l t ; R o w & g t ; 1 2 & l t ; / R o w & g t ; & l t ; / a : V a l u e & g t ; & l t ; / a : K e y V a l u e O f D i a g r a m O b j e c t K e y a n y T y p e z b w N T n L X & g t ; & l t ; a : K e y V a l u e O f D i a g r a m O b j e c t K e y a n y T y p e z b w N T n L X & g t ; & l t ; a : K e y & g t ; & l t ; K e y & g t ; M e a s u r e s \ A v B   Y T D   % \ T a g I n f o \ F o r m u l a & l t ; / K e y & g t ; & l t ; / a : K e y & g t ; & l t ; a : V a l u e   i : t y p e = " M e a s u r e G r i d V i e w S t a t e I D i a g r a m T a g A d d i t i o n a l I n f o " / & g t ; & l t ; / a : K e y V a l u e O f D i a g r a m O b j e c t K e y a n y T y p e z b w N T n L X & g t ; & l t ; a : K e y V a l u e O f D i a g r a m O b j e c t K e y a n y T y p e z b w N T n L X & g t ; & l t ; a : K e y & g t ; & l t ; K e y & g t ; M e a s u r e s \ A v B   Y T D   % \ T a g I n f o \ V a l u e & l t ; / K e y & g t ; & l t ; / a : K e y & g t ; & l t ; a : V a l u e   i : t y p e = " M e a s u r e G r i d V i e w S t a t e I D i a g r a m T a g A d d i t i o n a l I n f o " / & g t ; & l t ; / a : K e y V a l u e O f D i a g r a m O b j e c t K e y a n y T y p e z b w N T n L X & g t ; & l t ; a : K e y V a l u e O f D i a g r a m O b j e c t K e y a n y T y p e z b w N T n L X & g t ; & l t ; a : K e y & g t ; & l t ; K e y & g t ; M e a s u r e s \ Y O Y   Q T D   % & l t ; / K e y & g t ; & l t ; / a : K e y & g t ; & l t ; a : V a l u e   i : t y p e = " M e a s u r e G r i d N o d e V i e w S t a t e " & g t ; & l t ; L a y e d O u t & g t ; t r u e & l t ; / L a y e d O u t & g t ; & l t ; R o w & g t ; 1 3 & l t ; / R o w & g t ; & l t ; / a : V a l u e & g t ; & l t ; / a : K e y V a l u e O f D i a g r a m O b j e c t K e y a n y T y p e z b w N T n L X & g t ; & l t ; a : K e y V a l u e O f D i a g r a m O b j e c t K e y a n y T y p e z b w N T n L X & g t ; & l t ; a : K e y & g t ; & l t ; K e y & g t ; M e a s u r e s \ Y O Y   Q T D   % \ T a g I n f o \ F o r m u l a & l t ; / K e y & g t ; & l t ; / a : K e y & g t ; & l t ; a : V a l u e   i : t y p e = " M e a s u r e G r i d V i e w S t a t e I D i a g r a m T a g A d d i t i o n a l I n f o " / & g t ; & l t ; / a : K e y V a l u e O f D i a g r a m O b j e c t K e y a n y T y p e z b w N T n L X & g t ; & l t ; a : K e y V a l u e O f D i a g r a m O b j e c t K e y a n y T y p e z b w N T n L X & g t ; & l t ; a : K e y & g t ; & l t ; K e y & g t ; M e a s u r e s \ Y O Y   Q T D   % \ T a g I n f o \ V a l u e & l t ; / K e y & g t ; & l t ; / a : K e y & g t ; & l t ; a : V a l u e   i : t y p e = " M e a s u r e G r i d V i e w S t a t e I D i a g r a m T a g A d d i t i o n a l I n f o " / & g t ; & l t ; / a : K e y V a l u e O f D i a g r a m O b j e c t K e y a n y T y p e z b w N T n L X & g t ; & l t ; a : K e y V a l u e O f D i a g r a m O b j e c t K e y a n y T y p e z b w N T n L X & g t ; & l t ; a : K e y & g t ; & l t ; K e y & g t ; M e a s u r e s \ Y O Y   Y T D   % & l t ; / K e y & g t ; & l t ; / a : K e y & g t ; & l t ; a : V a l u e   i : t y p e = " M e a s u r e G r i d N o d e V i e w S t a t e " & g t ; & l t ; L a y e d O u t & g t ; t r u e & l t ; / L a y e d O u t & g t ; & l t ; R o w & g t ; 1 4 & l t ; / R o w & g t ; & l t ; / a : V a l u e & g t ; & l t ; / a : K e y V a l u e O f D i a g r a m O b j e c t K e y a n y T y p e z b w N T n L X & g t ; & l t ; a : K e y V a l u e O f D i a g r a m O b j e c t K e y a n y T y p e z b w N T n L X & g t ; & l t ; a : K e y & g t ; & l t ; K e y & g t ; M e a s u r e s \ Y O Y   Y T D   % \ T a g I n f o \ F o r m u l a & l t ; / K e y & g t ; & l t ; / a : K e y & g t ; & l t ; a : V a l u e   i : t y p e = " M e a s u r e G r i d V i e w S t a t e I D i a g r a m T a g A d d i t i o n a l I n f o " / & g t ; & l t ; / a : K e y V a l u e O f D i a g r a m O b j e c t K e y a n y T y p e z b w N T n L X & g t ; & l t ; a : K e y V a l u e O f D i a g r a m O b j e c t K e y a n y T y p e z b w N T n L X & g t ; & l t ; a : K e y & g t ; & l t ; K e y & g t ; M e a s u r e s \ Y O Y   Y T D   % \ T a g I n f o \ V a l u e & l t ; / K e y & g t ; & l t ; / a : K e y & g t ; & l t ; a : V a l u e   i : t y p e = " M e a s u r e G r i d V i e w S t a t e I D i a g r a m T a g A d d i t i o n a l I n f o " / & g t ; & l t ; / a : K e y V a l u e O f D i a g r a m O b j e c t K e y a n y T y p e z b w N T n L X & g t ; & l t ; a : K e y V a l u e O f D i a g r a m O b j e c t K e y a n y T y p e z b w N T n L X & g t ; & l t ; a : K e y & g t ; & l t ; K e y & g t ; M e a s u r e s \ D e b i t & l t ; / K e y & g t ; & l t ; / a : K e y & g t ; & l t ; a : V a l u e   i : t y p e = " M e a s u r e G r i d N o d e V i e w S t a t e " & g t ; & l t ; C o l u m n & g t ; 2 & l t ; / C o l u m n & g t ; & l t ; L a y e d O u t & g t ; t r u e & l t ; / L a y e d O u t & g t ; & l t ; R o w & g t ; 1 & l t ; / R o w & g t ; & l t ; / a : V a l u e & g t ; & l t ; / a : K e y V a l u e O f D i a g r a m O b j e c t K e y a n y T y p e z b w N T n L X & g t ; & l t ; a : K e y V a l u e O f D i a g r a m O b j e c t K e y a n y T y p e z b w N T n L X & g t ; & l t ; a : K e y & g t ; & l t ; K e y & g t ; M e a s u r e s \ D e b i t \ T a g I n f o \ F o r m u l a & l t ; / K e y & g t ; & l t ; / a : K e y & g t ; & l t ; a : V a l u e   i : t y p e = " M e a s u r e G r i d V i e w S t a t e I D i a g r a m T a g A d d i t i o n a l I n f o " / & g t ; & l t ; / a : K e y V a l u e O f D i a g r a m O b j e c t K e y a n y T y p e z b w N T n L X & g t ; & l t ; a : K e y V a l u e O f D i a g r a m O b j e c t K e y a n y T y p e z b w N T n L X & g t ; & l t ; a : K e y & g t ; & l t ; K e y & g t ; M e a s u r e s \ D e b i t \ T a g I n f o \ V a l u e & l t ; / K e y & g t ; & l t ; / a : K e y & g t ; & l t ; a : V a l u e   i : t y p e = " M e a s u r e G r i d V i e w S t a t e I D i a g r a m T a g A d d i t i o n a l I n f o " / & g t ; & l t ; / a : K e y V a l u e O f D i a g r a m O b j e c t K e y a n y T y p e z b w N T n L X & g t ; & l t ; a : K e y V a l u e O f D i a g r a m O b j e c t K e y a n y T y p e z b w N T n L X & g t ; & l t ; a : K e y & g t ; & l t ; K e y & g t ; M e a s u r e s \ C r e d i t & l t ; / K e y & g t ; & l t ; / a : K e y & g t ; & l t ; a : V a l u e   i : t y p e = " M e a s u r e G r i d N o d e V i e w S t a t e " & g t ; & l t ; C o l u m n & g t ; 2 & l t ; / C o l u m n & g t ; & l t ; L a y e d O u t & g t ; t r u e & l t ; / L a y e d O u t & g t ; & l t ; R o w & g t ; 2 & l t ; / R o w & g t ; & l t ; / a : V a l u e & g t ; & l t ; / a : K e y V a l u e O f D i a g r a m O b j e c t K e y a n y T y p e z b w N T n L X & g t ; & l t ; a : K e y V a l u e O f D i a g r a m O b j e c t K e y a n y T y p e z b w N T n L X & g t ; & l t ; a : K e y & g t ; & l t ; K e y & g t ; M e a s u r e s \ C r e d i t \ T a g I n f o \ F o r m u l a & l t ; / K e y & g t ; & l t ; / a : K e y & g t ; & l t ; a : V a l u e   i : t y p e = " M e a s u r e G r i d V i e w S t a t e I D i a g r a m T a g A d d i t i o n a l I n f o " / & g t ; & l t ; / a : K e y V a l u e O f D i a g r a m O b j e c t K e y a n y T y p e z b w N T n L X & g t ; & l t ; a : K e y V a l u e O f D i a g r a m O b j e c t K e y a n y T y p e z b w N T n L X & g t ; & l t ; a : K e y & g t ; & l t ; K e y & g t ; M e a s u r e s \ C r e d i t \ T a g I n f o \ V a l u e & l t ; / K e y & g t ; & l t ; / a : K e y & g t ; & l t ; a : V a l u e   i : t y p e = " M e a s u r e G r i d V i e w S t a t e I D i a g r a m T a g A d d i t i o n a l I n f o " / & g t ; & l t ; / a : K e y V a l u e O f D i a g r a m O b j e c t K e y a n y T y p e z b w N T n L X & g t ; & l t ; a : K e y V a l u e O f D i a g r a m O b j e c t K e y a n y T y p e z b w N T n L X & g t ; & l t ; a : K e y & g t ; & l t ; K e y & g t ; C o l u m n s \ B a t c h & l t ; / K e y & g t ; & l t ; / a : K e y & g t ; & l t ; a : V a l u e   i : t y p e = " M e a s u r e G r i d N o d e V i e w S t a t e " & g t ; & l t ; L a y e d O u t & g t ; t r u e & l t ; / L a y e d O u t & g t ; & l t ; / a : V a l u e & g t ; & l t ; / a : K e y V a l u e O f D i a g r a m O b j e c t K e y a n y T y p e z b w N T n L X & g t ; & l t ; a : K e y V a l u e O f D i a g r a m O b j e c t K e y a n y T y p e z b w N T n L X & g t ; & l t ; a : K e y & g t ; & l t ; K e y & g t ; C o l u m n s \ B a t c h   T y p e & l t ; / K e y & g t ; & l t ; / a : K e y & g t ; & l t ; a : V a l u e   i : t y p e = " M e a s u r e G r i d N o d e V i e w S t a t e " & g t ; & l t ; C o l u m n & g t ; 1 & l t ; / C o l u m n & g t ; & l t ; L a y e d O u t & g t ; t r u e & l t ; / L a y e d O u t & g t ; & l t ; / a : V a l u e & g t ; & l t ; / a : K e y V a l u e O f D i a g r a m O b j e c t K e y a n y T y p e z b w N T n L X & g t ; & l t ; a : K e y V a l u e O f D i a g r a m O b j e c t K e y a n y T y p e z b w N T n L X & g t ; & l t ; a : K e y & g t ; & l t ; K e y & g t ; C o l u m n s \ B a t c h S t a t u s & l t ; / K e y & g t ; & l t ; / a : K e y & g t ; & l t ; a : V a l u e   i : t y p e = " M e a s u r e G r i d N o d e V i e w S t a t e " & g t ; & l t ; C o l u m n & g t ; 2 & l t ; / C o l u m n & g t ; & l t ; L a y e d O u t & g t ; t r u e & l t ; / L a y e d O u t & g t ; & l t ; / a : V a l u e & g t ; & l t ; / a : K e y V a l u e O f D i a g r a m O b j e c t K e y a n y T y p e z b w N T n L X & g t ; & l t ; a : K e y V a l u e O f D i a g r a m O b j e c t K e y a n y T y p e z b w N T n L X & g t ; & l t ; a : K e y & g t ; & l t ; K e y & g t ; C o l u m n s \ P o s t i n g   S e q u e n c e & l t ; / K e y & g t ; & l t ; / a : K e y & g t ; & l t ; a : V a l u e   i : t y p e = " M e a s u r e G r i d N o d e V i e w S t a t e " & g t ; & l t ; C o l u m n & g t ; 3 & l t ; / C o l u m n & g t ; & l t ; L a y e d O u t & g t ; t r u e & l t ; / L a y e d O u t & g t ; & l t ; / a : V a l u e & g t ; & l t ; / a : K e y V a l u e O f D i a g r a m O b j e c t K e y a n y T y p e z b w N T n L X & g t ; & l t ; a : K e y V a l u e O f D i a g r a m O b j e c t K e y a n y T y p e z b w N T n L X & g t ; & l t ; a : K e y & g t ; & l t ; K e y & g t ; C o l u m n s \ E d i t e d   B y & l t ; / K e y & g t ; & l t ; / a : K e y & g t ; & l t ; a : V a l u e   i : t y p e = " M e a s u r e G r i d N o d e V i e w S t a t e " & g t ; & l t ; C o l u m n & g t ; 4 & l t ; / C o l u m n & g t ; & l t ; L a y e d O u t & g t ; t r u e & l t ; / L a y e d O u t & g t ; & l t ; / a : V a l u e & g t ; & l t ; / a : K e y V a l u e O f D i a g r a m O b j e c t K e y a n y T y p e z b w N T n L X & g t ; & l t ; a : K e y V a l u e O f D i a g r a m O b j e c t K e y a n y T y p e z b w N T n L X & g t ; & l t ; a : K e y & g t ; & l t ; K e y & g t ; C o l u m n s \ E n t r y & l t ; / K e y & g t ; & l t ; / a : K e y & g t ; & l t ; a : V a l u e   i : t y p e = " M e a s u r e G r i d N o d e V i e w S t a t e " & g t ; & l t ; C o l u m n & g t ; 5 & l t ; / C o l u m n & g t ; & l t ; L a y e d O u t & g t ; t r u e & l t ; / L a y e d O u t & g t ; & l t ; / a : V a l u e & g t ; & l t ; / a : K e y V a l u e O f D i a g r a m O b j e c t K e y a n y T y p e z b w N T n L X & g t ; & l t ; a : K e y V a l u e O f D i a g r a m O b j e c t K e y a n y T y p e z b w N T n L X & g t ; & l t ; a : K e y & g t ; & l t ; K e y & g t ; C o l u m n s \ A m o u t & l t ; / K e y & g t ; & l t ; / a : K e y & g t ; & l t ; a : V a l u e   i : t y p e = " M e a s u r e G r i d N o d e V i e w S t a t e " & g t ; & l t ; C o l u m n & g t ; 6 & l t ; / C o l u m n & g t ; & l t ; L a y e d O u t & g t ; t r u e & l t ; / L a y e d O u t & g t ; & l t ; / a : V a l u e & g t ; & l t ; / a : K e y V a l u e O f D i a g r a m O b j e c t K e y a n y T y p e z b w N T n L X & g t ; & l t ; a : K e y V a l u e O f D i a g r a m O b j e c t K e y a n y T y p e z b w N T n L X & g t ; & l t ; a : K e y & g t ; & l t ; K e y & g t ; C o l u m n s \ Q u a n t i t y & l t ; / K e y & g t ; & l t ; / a : K e y & g t ; & l t ; a : V a l u e   i : t y p e = " M e a s u r e G r i d N o d e V i e w S t a t e " & g t ; & l t ; C o l u m n & g t ; 7 & l t ; / C o l u m n & g t ; & l t ; L a y e d O u t & g t ; t r u e & l t ; / L a y e d O u t & g t ; & l t ; / a : V a l u e & g t ; & l t ; / a : K e y V a l u e O f D i a g r a m O b j e c t K e y a n y T y p e z b w N T n L X & g t ; & l t ; a : K e y V a l u e O f D i a g r a m O b j e c t K e y a n y T y p e z b w N T n L X & g t ; & l t ; a : K e y & g t ; & l t ; K e y & g t ; C o l u m n s \ P o s t i n g   D a t e & l t ; / K e y & g t ; & l t ; / a : K e y & g t ; & l t ; a : V a l u e   i : t y p e = " M e a s u r e G r i d N o d e V i e w S t a t e " & g t ; & l t ; C o l u m n & g t ; 8 & l t ; / C o l u m n & g t ; & l t ; L a y e d O u t & g t ; t r u e & l t ; / L a y e d O u t & g t ; & l t ; / a : V a l u e & g t ; & l t ; / a : K e y V a l u e O f D i a g r a m O b j e c t K e y a n y T y p e z b w N T n L X & g t ; & l t ; a : K e y V a l u e O f D i a g r a m O b j e c t K e y a n y T y p e z b w N T n L X & g t ; & l t ; a : K e y & g t ; & l t ; K e y & g t ; C o l u m n s \ S o u r c e   L e d g e r & l t ; / K e y & g t ; & l t ; / a : K e y & g t ; & l t ; a : V a l u e   i : t y p e = " M e a s u r e G r i d N o d e V i e w S t a t e " & g t ; & l t ; C o l u m n & g t ; 9 & l t ; / C o l u m n & g t ; & l t ; L a y e d O u t & g t ; t r u e & l t ; / L a y e d O u t & g t ; & l t ; / a : V a l u e & g t ; & l t ; / a : K e y V a l u e O f D i a g r a m O b j e c t K e y a n y T y p e z b w N T n L X & g t ; & l t ; a : K e y V a l u e O f D i a g r a m O b j e c t K e y a n y T y p e z b w N T n L X & g t ; & l t ; a : K e y & g t ; & l t ; K e y & g t ; C o l u m n s \ S o u r c e   T y p e & l t ; / K e y & g t ; & l t ; / a : K e y & g t ; & l t ; a : V a l u e   i : t y p e = " M e a s u r e G r i d N o d e V i e w S t a t e " & g t ; & l t ; C o l u m n & g t ; 1 0 & l t ; / C o l u m n & g t ; & l t ; L a y e d O u t & g t ; t r u e & l t ; / L a y e d O u t & g t ; & l t ; / a : V a l u e & g t ; & l t ; / a : K e y V a l u e O f D i a g r a m O b j e c t K e y a n y T y p e z b w N T n L X & g t ; & l t ; a : K e y V a l u e O f D i a g r a m O b j e c t K e y a n y T y p e z b w N T n L X & g t ; & l t ; a : K e y & g t ; & l t ; K e y & g t ; C o l u m n s \ U n f o r m a t t e d   A c c o u n t & l t ; / K e y & g t ; & l t ; / a : K e y & g t ; & l t ; a : V a l u e   i : t y p e = " M e a s u r e G r i d N o d e V i e w S t a t e " & g t ; & l t ; C o l u m n & g t ; 1 1 & l t ; / C o l u m n & g t ; & l t ; L a y e d O u t & g t ; t r u e & l t ; / L a y e d O u t & g t ; & l t ; / a : V a l u e & g t ; & l t ; / a : K e y V a l u e O f D i a g r a m O b j e c t K e y a n y T y p e z b w N T n L X & g t ; & l t ; a : K e y V a l u e O f D i a g r a m O b j e c t K e y a n y T y p e z b w N T n L X & g t ; & l t ; a : K e y & g t ; & l t ; K e y & g t ; C o l u m n s \ F i s c a l   P e r i o d & l t ; / K e y & g t ; & l t ; / a : K e y & g t ; & l t ; a : V a l u e   i : t y p e = " M e a s u r e G r i d N o d e V i e w S t a t e " & g t ; & l t ; C o l u m n & g t ; 1 2 & l t ; / C o l u m n & g t ; & l t ; L a y e d O u t & g t ; t r u e & l t ; / L a y e d O u t & g t ; & l t ; / a : V a l u e & g t ; & l t ; / a : K e y V a l u e O f D i a g r a m O b j e c t K e y a n y T y p e z b w N T n L X & g t ; & l t ; a : K e y V a l u e O f D i a g r a m O b j e c t K e y a n y T y p e z b w N T n L X & g t ; & l t ; a : K e y & g t ; & l t ; K e y & g t ; C o l u m n s \ F i s c a l   Y e a r & l t ; / K e y & g t ; & l t ; / a : K e y & g t ; & l t ; a : V a l u e   i : t y p e = " M e a s u r e G r i d N o d e V i e w S t a t e " & g t ; & l t ; C o l u m n & g t ; 1 3 & l t ; / C o l u m n & g t ; & l t ; L a y e d O u t & g t ; t r u e & l t ; / L a y e d O u t & g t ; & l t ; / a : V a l u e & g t ; & l t ; / a : K e y V a l u e O f D i a g r a m O b j e c t K e y a n y T y p e z b w N T n L X & g t ; & l t ; a : K e y V a l u e O f D i a g r a m O b j e c t K e y a n y T y p e z b w N T n L X & g t ; & l t ; a : K e y & g t ; & l t ; K e y & g t ; C o l u m n s \ E n t r y   D a t e & l t ; / K e y & g t ; & l t ; / a : K e y & g t ; & l t ; a : V a l u e   i : t y p e = " M e a s u r e G r i d N o d e V i e w S t a t e " & g t ; & l t ; C o l u m n & g t ; 1 4 & l t ; / C o l u m n & g t ; & l t ; L a y e d O u t & g t ; t r u e & l t ; / L a y e d O u t & g t ; & l t ; / a : V a l u e & g t ; & l t ; / a : K e y V a l u e O f D i a g r a m O b j e c t K e y a n y T y p e z b w N T n L X & g t ; & l t ; a : K e y V a l u e O f D i a g r a m O b j e c t K e y a n y T y p e z b w N T n L X & g t ; & l t ; a : K e y & g t ; & l t ; K e y & g t ; C o l u m n s \ D R I L L D W N L K & l t ; / K e y & g t ; & l t ; / a : K e y & g t ; & l t ; a : V a l u e   i : t y p e = " M e a s u r e G r i d N o d e V i e w S t a t e " & g t ; & l t ; C o l u m n & g t ; 1 5 & l t ; / C o l u m n & g t ; & l t ; L a y e d O u t & g t ; t r u e & l t ; / L a y e d O u t & g t ; & l t ; / a : V a l u e & g t ; & l t ; / a : K e y V a l u e O f D i a g r a m O b j e c t K e y a n y T y p e z b w N T n L X & g t ; & l t ; a : K e y V a l u e O f D i a g r a m O b j e c t K e y a n y T y p e z b w N T n L X & g t ; & l t ; a : K e y & g t ; & l t ; K e y & g t ; C o l u m n s \ D t & l t ; / K e y & g t ; & l t ; / a : K e y & g t ; & l t ; a : V a l u e   i : t y p e = " M e a s u r e G r i d N o d e V i e w S t a t e " & g t ; & l t ; C o l u m n & g t ; 1 6 & l t ; / C o l u m n & g t ; & l t ; L a y e d O u t & g t ; t r u e & l t ; / L a y e d O u t & g t ; & l t ; / a : V a l u e & g t ; & l t ; / a : K e y V a l u e O f D i a g r a m O b j e c t K e y a n y T y p e z b w N T n L X & g t ; & l t ; a : K e y V a l u e O f D i a g r a m O b j e c t K e y a n y T y p e z b w N T n L X & g t ; & l t ; a : K e y & g t ; & l t ; K e y & g t ; C o l u m n s \ C r & l t ; / K e y & g t ; & l t ; / a : K e y & g t ; & l t ; a : V a l u e   i : t y p e = " M e a s u r e G r i d N o d e V i e w S t a t e " & g t ; & l t ; C o l u m n & g t ; 1 7 & l t ; / C o l u m n & g t ; & l t ; L a y e d O u t & g t ; t r u e & l t ; / L a y e d O u t & g t ; & l t ; / a : V a l u e & g t ; & l t ; / a : K e y V a l u e O f D i a g r a m O b j e c t K e y a n y T y p e z b w N T n L X & g t ; & l t ; / V i e w S t a t e s & g t ; & l t ; / D i a g r a m M a n a g e r . S e r i a l i z a b l e D i a g r a m & g t ; & l t ; / A r r a y O f D i a g r a m M a n a g e r . S e r i a l i z a b l e D i a g r a m & g t ; < / C u s t o m C o n t e n t > < / G e m i n i > 
</file>

<file path=customXml/item22.xml>��< ? x m l   v e r s i o n = " 1 . 0 "   e n c o d i n g = " U T F - 1 6 " ? > < G e m i n i   x m l n s = " h t t p : / / g e m i n i / p i v o t c u s t o m i z a t i o n / T a b l e X M L _ C u s t o m e r   G r o u p _ b 2 b 3 7 4 1 d - 1 c 7 9 - 4 1 c d - b 9 b e - 0 e 7 5 7 4 0 5 2 0 d 2 " > < 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 / & g t ; & l t ; C o l u m n W i d t h s & g t ; & l t ; i t e m & g t ; & l t ; k e y & g t ; & l t ; s t r i n g & g t ; G r o u p   C o d e & l t ; / s t r i n g & g t ; & l t ; / k e y & g t ; & l t ; v a l u e & g t ; & l t ; i n t & g t ; 1 0 9 & l t ; / i n t & g t ; & l t ; / v a l u e & g t ; & l t ; / i t e m & g t ; & l t ; i t e m & g t ; & l t ; k e y & g t ; & l t ; s t r i n g & g t ; D e s c r i p t i o n & l t ; / s t r i n g & g t ; & l t ; / k e y & g t ; & l t ; v a l u e & g t ; & l t ; i n t & g t ; 1 0 6 & l t ; / i n t & g t ; & l t ; / v a l u e & g t ; & l t ; / i t e m & g t ; & l t ; i t e m & g t ; & l t ; k e y & g t ; & l t ; s t r i n g & g t ; S t a t u s & l t ; / s t r i n g & g t ; & l t ; / k e y & g t ; & l t ; v a l u e & g t ; & l t ; i n t & g t ; 7 4 & l t ; / i n t & g t ; & l t ; / v a l u e & g t ; & l t ; / i t e m & g t ; & l t ; i t e m & g t ; & l t ; k e y & g t ; & l t ; s t r i n g & g t ; A c c o u n t   S e t & l t ; / s t r i n g & g t ; & l t ; / k e y & g t ; & l t ; v a l u e & g t ; & l t ; i n t & g t ; 1 0 9 & l t ; / i n t & g t ; & l t ; / v a l u e & g t ; & l t ; / i t e m & g t ; & l t ; i t e m & g t ; & l t ; k e y & g t ; & l t ; s t r i n g & g t ; T e r m s & l t ; / s t r i n g & g t ; & l t ; / k e y & g t ; & l t ; v a l u e & g t ; & l t ; i n t & g t ; 7 3 & l t ; / i n t & g t ; & l t ; / v a l u e & g t ; & l t ; / i t e m & g t ; & l t ; / C o l u m n W i d t h s & g t ; & l t ; C o l u m n D i s p l a y I n d e x & g t ; & l t ; i t e m & g t ; & l t ; k e y & g t ; & l t ; s t r i n g & g t ; G r o u p   C o d e & l t ; / s t r i n g & g t ; & l t ; / k e y & g t ; & l t ; v a l u e & g t ; & l t ; i n t & g t ; 0 & l t ; / i n t & g t ; & l t ; / v a l u e & g t ; & l t ; / i t e m & g t ; & l t ; i t e m & g t ; & l t ; k e y & g t ; & l t ; s t r i n g & g t ; D e s c r i p t i o n & l t ; / s t r i n g & g t ; & l t ; / k e y & g t ; & l t ; v a l u e & g t ; & l t ; i n t & g t ; 1 & l t ; / i n t & g t ; & l t ; / v a l u e & g t ; & l t ; / i t e m & g t ; & l t ; i t e m & g t ; & l t ; k e y & g t ; & l t ; s t r i n g & g t ; S t a t u s & l t ; / s t r i n g & g t ; & l t ; / k e y & g t ; & l t ; v a l u e & g t ; & l t ; i n t & g t ; 2 & l t ; / i n t & g t ; & l t ; / v a l u e & g t ; & l t ; / i t e m & g t ; & l t ; i t e m & g t ; & l t ; k e y & g t ; & l t ; s t r i n g & g t ; A c c o u n t   S e t & l t ; / s t r i n g & g t ; & l t ; / k e y & g t ; & l t ; v a l u e & g t ; & l t ; i n t & g t ; 3 & l t ; / i n t & g t ; & l t ; / v a l u e & g t ; & l t ; / i t e m & g t ; & l t ; i t e m & g t ; & l t ; k e y & g t ; & l t ; s t r i n g & g t ; T e r m s & l t ; / s t r i n g & g t ; & l t ; / k e y & g t ; & l t ; v a l u e & g t ; & l t ; i n t & g t ; 4 & l t ; / i n t & g t ; & l t ; / v a l u e & g t ; & l t ; / i t e m & g t ; & l t ; / C o l u m n D i s p l a y I n d e x & g t ; & l t ; C o l u m n F r o z e n   / & g t ; & l t ; C o l u m n C h e c k e d   / & g t ; & l t ; C o l u m n F i l t e r   / & g t ; & l t ; S e l e c t i o n F i l t e r   / & g t ; & l t ; F i l t e r P a r a m e t e r s   / & g t ; & l t ; I s S o r t D e s c e n d i n g & g t ; f a l s e & l t ; / I s S o r t D e s c e n d i n g & g t ; & l t ; / T a b l e W i d g e t G r i d S e r i a l i z a t i o n & g t ; < / C u s t o m C o n t e n t > < / G e m i n i > 
</file>

<file path=customXml/item23.xml>��< ? x m l   v e r s i o n = " 1 . 0 "   e n c o d i n g = " U T F - 1 6 " ? > < G e m i n i   x m l n s = " h t t p : / / g e m i n i / p i v o t c u s t o m i z a t i o n / T a b l e X M L _ C O A _ d 3 b 6 e f b c - a e f b - 4 5 9 5 - 8 3 1 0 - d 7 e b 6 5 4 1 f 1 8 e " > < 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 / & g t ; & l t ; C o l u m n W i d t h s & g t ; & l t ; i t e m & g t ; & l t ; k e y & g t ; & l t ; s t r i n g & g t ; U n f o r m a t t e d   A c c o u n t & l t ; / s t r i n g & g t ; & l t ; / k e y & g t ; & l t ; v a l u e & g t ; & l t ; i n t & g t ; 1 6 9 & l t ; / i n t & g t ; & l t ; / v a l u e & g t ; & l t ; / i t e m & g t ; & l t ; i t e m & g t ; & l t ; k e y & g t ; & l t ; s t r i n g & g t ; D e s c r i p t i o n & l t ; / s t r i n g & g t ; & l t ; / k e y & g t ; & l t ; v a l u e & g t ; & l t ; i n t & g t ; 1 0 6 & l t ; / i n t & g t ; & l t ; / v a l u e & g t ; & l t ; / i t e m & g t ; & l t ; i t e m & g t ; & l t ; k e y & g t ; & l t ; s t r i n g & g t ; A c c o u n t   T y p e & l t ; / s t r i n g & g t ; & l t ; / k e y & g t ; & l t ; v a l u e & g t ; & l t ; i n t & g t ; 1 1 8 & l t ; / i n t & g t ; & l t ; / v a l u e & g t ; & l t ; / i t e m & g t ; & l t ; i t e m & g t ; & l t ; k e y & g t ; & l t ; s t r i n g & g t ; N o r m a l   B a l a n c e & l t ; / s t r i n g & g t ; & l t ; / k e y & g t ; & l t ; v a l u e & g t ; & l t ; i n t & g t ; 1 3 3 & l t ; / i n t & g t ; & l t ; / v a l u e & g t ; & l t ; / i t e m & g t ; & l t ; i t e m & g t ; & l t ; k e y & g t ; & l t ; s t r i n g & g t ; S t a t u s & l t ; / s t r i n g & g t ; & l t ; / k e y & g t ; & l t ; v a l u e & g t ; & l t ; i n t & g t ; 7 4 & l t ; / i n t & g t ; & l t ; / v a l u e & g t ; & l t ; / i t e m & g t ; & l t ; i t e m & g t ; & l t ; k e y & g t ; & l t ; s t r i n g & g t ; Q u a n t i t i e s   A l l o w e d & l t ; / s t r i n g & g t ; & l t ; / k e y & g t ; & l t ; v a l u e & g t ; & l t ; i n t & g t ; 1 5 4 & l t ; / i n t & g t ; & l t ; / v a l u e & g t ; & l t ; / i t e m & g t ; & l t ; i t e m & g t ; & l t ; k e y & g t ; & l t ; s t r i n g & g t ; A c c o u n t   G r o u p   C o d e & l t ; / s t r i n g & g t ; & l t ; / k e y & g t ; & l t ; v a l u e & g t ; & l t ; i n t & g t ; 1 6 2 & l t ; / i n t & g t ; & l t ; / v a l u e & g t ; & l t ; / i t e m & g t ; & l t ; i t e m & g t ; & l t ; k e y & g t ; & l t ; s t r i n g & g t ; A c c o u n t   G r o u p & l t ; / s t r i n g & g t ; & l t ; / k e y & g t ; & l t ; v a l u e & g t ; & l t ; i n t & g t ; 1 2 7 & l t ; / i n t & g t ; & l t ; / v a l u e & g t ; & l t ; / i t e m & g t ; & l t ; i t e m & g t ; & l t ; k e y & g t ; & l t ; s t r i n g & g t ; S t r u c t u r e   C o d e & l t ; / s t r i n g & g t ; & l t ; / k e y & g t ; & l t ; v a l u e & g t ; & l t ; i n t & g t ; 1 2 8 & l t ; / i n t & g t ; & l t ; / v a l u e & g t ; & l t ; / i t e m & g t ; & l t ; i t e m & g t ; & l t ; k e y & g t ; & l t ; s t r i n g & g t ; A c c o u n t   N u m b e r & l t ; / s t r i n g & g t ; & l t ; / k e y & g t ; & l t ; v a l u e & g t ; & l t ; i n t & g t ; 1 4 0 & l t ; / i n t & g t ; & l t ; / v a l u e & g t ; & l t ; / i t e m & g t ; & l t ; i t e m & g t ; & l t ; k e y & g t ; & l t ; s t r i n g & g t ; A c c o u n t   S e g m e n t   C o d e   1 & l t ; / s t r i n g & g t ; & l t ; / k e y & g t ; & l t ; v a l u e & g t ; & l t ; i n t & g t ; 1 8 9 & l t ; / i n t & g t ; & l t ; / v a l u e & g t ; & l t ; / i t e m & g t ; & l t ; i t e m & g t ; & l t ; k e y & g t ; & l t ; s t r i n g & g t ; A c c o u n t   S e g m e n t   C o d e   2 & l t ; / s t r i n g & g t ; & l t ; / k e y & g t ; & l t ; v a l u e & g t ; & l t ; i n t & g t ; 1 8 9 & l t ; / i n t & g t ; & l t ; / v a l u e & g t ; & l t ; / i t e m & g t ; & l t ; i t e m & g t ; & l t ; k e y & g t ; & l t ; s t r i n g & g t ; A c c o u n t   S e g m e n t   C o d e   3 & l t ; / s t r i n g & g t ; & l t ; / k e y & g t ; & l t ; v a l u e & g t ; & l t ; i n t & g t ; 1 8 9 & l t ; / i n t & g t ; & l t ; / v a l u e & g t ; & l t ; / i t e m & g t ; & l t ; / C o l u m n W i d t h s & g t ; & l t ; C o l u m n D i s p l a y I n d e x & g t ; & l t ; i t e m & g t ; & l t ; k e y & g t ; & l t ; s t r i n g & g t ; U n f o r m a t t e d   A c c o u n t & l t ; / s t r i n g & g t ; & l t ; / k e y & g t ; & l t ; v a l u e & g t ; & l t ; i n t & g t ; 0 & l t ; / i n t & g t ; & l t ; / v a l u e & g t ; & l t ; / i t e m & g t ; & l t ; i t e m & g t ; & l t ; k e y & g t ; & l t ; s t r i n g & g t ; D e s c r i p t i o n & l t ; / s t r i n g & g t ; & l t ; / k e y & g t ; & l t ; v a l u e & g t ; & l t ; i n t & g t ; 1 & l t ; / i n t & g t ; & l t ; / v a l u e & g t ; & l t ; / i t e m & g t ; & l t ; i t e m & g t ; & l t ; k e y & g t ; & l t ; s t r i n g & g t ; A c c o u n t   T y p e & l t ; / s t r i n g & g t ; & l t ; / k e y & g t ; & l t ; v a l u e & g t ; & l t ; i n t & g t ; 2 & l t ; / i n t & g t ; & l t ; / v a l u e & g t ; & l t ; / i t e m & g t ; & l t ; i t e m & g t ; & l t ; k e y & g t ; & l t ; s t r i n g & g t ; N o r m a l   B a l a n c e & l t ; / s t r i n g & g t ; & l t ; / k e y & g t ; & l t ; v a l u e & g t ; & l t ; i n t & g t ; 1 2 & l t ; / i n t & g t ; & l t ; / v a l u e & g t ; & l t ; / i t e m & g t ; & l t ; i t e m & g t ; & l t ; k e y & g t ; & l t ; s t r i n g & g t ; S t a t u s & l t ; / s t r i n g & g t ; & l t ; / k e y & g t ; & l t ; v a l u e & g t ; & l t ; i n t & g t ; 3 & l t ; / i n t & g t ; & l t ; / v a l u e & g t ; & l t ; / i t e m & g t ; & l t ; i t e m & g t ; & l t ; k e y & g t ; & l t ; s t r i n g & g t ; Q u a n t i t i e s   A l l o w e d & l t ; / s t r i n g & g t ; & l t ; / k e y & g t ; & l t ; v a l u e & g t ; & l t ; i n t & g t ; 4 & l t ; / i n t & g t ; & l t ; / v a l u e & g t ; & l t ; / i t e m & g t ; & l t ; i t e m & g t ; & l t ; k e y & g t ; & l t ; s t r i n g & g t ; A c c o u n t   G r o u p   C o d e & l t ; / s t r i n g & g t ; & l t ; / k e y & g t ; & l t ; v a l u e & g t ; & l t ; i n t & g t ; 5 & l t ; / i n t & g t ; & l t ; / v a l u e & g t ; & l t ; / i t e m & g t ; & l t ; i t e m & g t ; & l t ; k e y & g t ; & l t ; s t r i n g & g t ; A c c o u n t   G r o u p & l t ; / s t r i n g & g t ; & l t ; / k e y & g t ; & l t ; v a l u e & g t ; & l t ; i n t & g t ; 6 & l t ; / i n t & g t ; & l t ; / v a l u e & g t ; & l t ; / i t e m & g t ; & l t ; i t e m & g t ; & l t ; k e y & g t ; & l t ; s t r i n g & g t ; S t r u c t u r e   C o d e & l t ; / s t r i n g & g t ; & l t ; / k e y & g t ; & l t ; v a l u e & g t ; & l t ; i n t & g t ; 7 & l t ; / i n t & g t ; & l t ; / v a l u e & g t ; & l t ; / i t e m & g t ; & l t ; i t e m & g t ; & l t ; k e y & g t ; & l t ; s t r i n g & g t ; A c c o u n t   N u m b e r & l t ; / s t r i n g & g t ; & l t ; / k e y & g t ; & l t ; v a l u e & g t ; & l t ; i n t & g t ; 8 & l t ; / i n t & g t ; & l t ; / v a l u e & g t ; & l t ; / i t e m & g t ; & l t ; i t e m & g t ; & l t ; k e y & g t ; & l t ; s t r i n g & g t ; A c c o u n t   S e g m e n t   C o d e   1 & l t ; / s t r i n g & g t ; & l t ; / k e y & g t ; & l t ; v a l u e & g t ; & l t ; i n t & g t ; 9 & l t ; / i n t & g t ; & l t ; / v a l u e & g t ; & l t ; / i t e m & g t ; & l t ; i t e m & g t ; & l t ; k e y & g t ; & l t ; s t r i n g & g t ; A c c o u n t   S e g m e n t   C o d e   2 & l t ; / s t r i n g & g t ; & l t ; / k e y & g t ; & l t ; v a l u e & g t ; & l t ; i n t & g t ; 1 0 & l t ; / i n t & g t ; & l t ; / v a l u e & g t ; & l t ; / i t e m & g t ; & l t ; i t e m & g t ; & l t ; k e y & g t ; & l t ; s t r i n g & g t ; A c c o u n t   S e g m e n t   C o d e   3 & l t ; / s t r i n g & g t ; & l t ; / k e y & g t ; & l t ; v a l u e & g t ; & l t ; i n t & g t ; 1 1 & l t ; / i n t & g t ; & l t ; / v a l u e & g t ; & l t ; / i t e m & g t ; & l t ; / C o l u m n D i s p l a y I n d e x & g t ; & l t ; C o l u m n F r o z e n   / & g t ; & l t ; C o l u m n C h e c k e d   / & g t ; & l t ; C o l u m n F i l t e r   / & g t ; & l t ; S e l e c t i o n F i l t e r   / & g t ; & l t ; F i l t e r P a r a m e t e r s   / & g t ; & l t ; I s S o r t D e s c e n d i n g & g t ; f a l s e & l t ; / I s S o r t D e s c e n d i n g & g t ; & l t ; / T a b l e W i d g e t G r i d S e r i a l i z a t i o n & g t ; < / C u s t o m C o n t e n t > < / G e m i n i > 
</file>

<file path=customXml/item24.xml>��< ? x m l   v e r s i o n = " 1 . 0 "   e n c o d i n g = " U T F - 1 6 " ? > < G e m i n i   x m l n s = " h t t p : / / g e m i n i / p i v o t c u s t o m i z a t i o n / T a b l e X M L _ V e n d o r _ d 2 6 7 e 8 e 4 - 9 4 4 8 - 4 2 e b - b f 8 d - 7 9 0 5 3 7 e 0 b 6 d 7 " > < C u s t o m C o n t e n t > < ! [ C D A T A [ < T a b l e W i d g e t G r i d S e r i a l i z a t i o n   x m l n s : x s d = " h t t p : / / w w w . w 3 . o r g / 2 0 0 1 / X M L S c h e m a "   x m l n s : x s i = " h t t p : / / w w w . w 3 . o r g / 2 0 0 1 / X M L S c h e m a - i n s t a n c e " > < C o l u m n S u g g e s t e d T y p e   / > < C o l u m n F o r m a t   / > < C o l u m n A c c u r a c y   / > < C o l u m n C u r r e n c y S y m b o l   / > < C o l u m n P o s i t i v e P a t t e r n   / > < C o l u m n N e g a t i v e P a t t e r n   / > < C o l u m n W i d t h s > < i t e m > < k e y > < s t r i n g > V e n d o r   N u m b e r < / s t r i n g > < / k e y > < v a l u e > < i n t > 1 3 5 < / i n t > < / v a l u e > < / i t e m > < i t e m > < k e y > < s t r i n g > V e n d o r   N a m e < / s t r i n g > < / k e y > < v a l u e > < i n t > 1 2 1 < / i n t > < / v a l u e > < / i t e m > < i t e m > < k e y > < s t r i n g > V e n d o r   S h o r t   N a m e < / s t r i n g > < / k e y > < v a l u e > < i n t > 1 5 7 < / i n t > < / v a l u e > < / i t e m > < i t e m > < k e y > < s t r i n g > G r o u p   C o d e < / s t r i n g > < / k e y > < v a l u e > < i n t > 1 0 9 < / i n t > < / v a l u e > < / i t e m > < i t e m > < k e y > < s t r i n g > S t a t u s < / s t r i n g > < / k e y > < v a l u e > < i n t > 7 4 < / i n t > < / v a l u e > < / i t e m > < i t e m > < k e y > < s t r i n g > O n   H o l d < / s t r i n g > < / k e y > < v a l u e > < i n t > 8 6 < / i n t > < / v a l u e > < / i t e m > < i t e m > < k e y > < s t r i n g > C i t y < / s t r i n g > < / k e y > < v a l u e > < i n t > 6 0 < / i n t > < / v a l u e > < / i t e m > < i t e m > < k e y > < s t r i n g > S t a t e < / s t r i n g > < / k e y > < v a l u e > < i n t > 6 8 < / i n t > < / v a l u e > < / i t e m > < i t e m > < k e y > < s t r i n g > Z i p < / s t r i n g > < / k e y > < v a l u e > < i n t > 5 5 < / i n t > < / v a l u e > < / i t e m > < i t e m > < k e y > < s t r i n g > C o u n t r y < / s t r i n g > < / k e y > < v a l u e > < i n t > 8 5 < / i n t > < / v a l u e > < / i t e m > < i t e m > < k e y > < s t r i n g > C o n t a c t < / s t r i n g > < / k e y > < v a l u e > < i n t > 8 3 < / i n t > < / v a l u e > < / i t e m > < i t e m > < k e y > < s t r i n g > A c c o u n t   S e t < / s t r i n g > < / k e y > < v a l u e > < i n t > 1 0 9 < / i n t > < / v a l u e > < / i t e m > < i t e m > < k e y > < s t r i n g > B a n k   C o d e < / s t r i n g > < / k e y > < v a l u e > < i n t > 1 0 1 < / i n t > < / v a l u e > < / i t e m > < i t e m > < k e y > < s t r i n g > T e r m s < / s t r i n g > < / k e y > < v a l u e > < i n t > 7 3 < / i n t > < / v a l u e > < / i t e m > < i t e m > < k e y > < s t r i n g > C r e d i t   L i m i t < / s t r i n g > < / k e y > < v a l u e > < i n t > 1 0 8 < / i n t > < / v a l u e > < / i t e m > < / C o l u m n W i d t h s > < C o l u m n D i s p l a y I n d e x > < i t e m > < k e y > < s t r i n g > V e n d o r   N u m b e r < / s t r i n g > < / k e y > < v a l u e > < i n t > 0 < / i n t > < / v a l u e > < / i t e m > < i t e m > < k e y > < s t r i n g > V e n d o r   N a m e < / s t r i n g > < / k e y > < v a l u e > < i n t > 1 < / i n t > < / v a l u e > < / i t e m > < i t e m > < k e y > < s t r i n g > V e n d o r   S h o r t   N a m e < / s t r i n g > < / k e y > < v a l u e > < i n t > 2 < / i n t > < / v a l u e > < / i t e m > < i t e m > < k e y > < s t r i n g > G r o u p   C o d e < / s t r i n g > < / k e y > < v a l u e > < i n t > 3 < / i n t > < / v a l u e > < / i t e m > < i t e m > < k e y > < s t r i n g > S t a t u s < / s t r i n g > < / k e y > < v a l u e > < i n t > 4 < / i n t > < / v a l u e > < / i t e m > < i t e m > < k e y > < s t r i n g > O n   H o l d < / s t r i n g > < / k e y > < v a l u e > < i n t > 5 < / i n t > < / v a l u e > < / i t e m > < i t e m > < k e y > < s t r i n g > C i t y < / s t r i n g > < / k e y > < v a l u e > < i n t > 6 < / i n t > < / v a l u e > < / i t e m > < i t e m > < k e y > < s t r i n g > S t a t e < / s t r i n g > < / k e y > < v a l u e > < i n t > 7 < / i n t > < / v a l u e > < / i t e m > < i t e m > < k e y > < s t r i n g > Z i p < / s t r i n g > < / k e y > < v a l u e > < i n t > 8 < / i n t > < / v a l u e > < / i t e m > < i t e m > < k e y > < s t r i n g > C o u n t r y < / s t r i n g > < / k e y > < v a l u e > < i n t > 9 < / i n t > < / v a l u e > < / i t e m > < i t e m > < k e y > < s t r i n g > C o n t a c t < / s t r i n g > < / k e y > < v a l u e > < i n t > 1 0 < / i n t > < / v a l u e > < / i t e m > < i t e m > < k e y > < s t r i n g > A c c o u n t   S e t < / s t r i n g > < / k e y > < v a l u e > < i n t > 1 1 < / i n t > < / v a l u e > < / i t e m > < i t e m > < k e y > < s t r i n g > B a n k   C o d e < / s t r i n g > < / k e y > < v a l u e > < i n t > 1 2 < / i n t > < / v a l u e > < / i t e m > < i t e m > < k e y > < s t r i n g > T e r m s < / s t r i n g > < / k e y > < v a l u e > < i n t > 1 3 < / i n t > < / v a l u e > < / i t e m > < i t e m > < k e y > < s t r i n g > C r e d i t   L i m i t < / s t r i n g > < / k e y > < v a l u e > < i n t > 1 4 < / 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7 9 b d e f 7 e - 8 3 7 2 - 4 f f 0 - a 1 6 5 - a 5 f a 4 7 d 8 b 3 9 7 " > < C u s t o m C o n t e n t > < ! [ C D A T A [ < ? x m l   v e r s i o n = " 1 . 0 "   e n c o d i n g = " u t f - 1 6 " ? > < S e t t i n g s > < C a l c u l a t e d F i e l d s > < i t e m > < M e a s u r e N a m e > D o c u m e n t   A m o u n t < / M e a s u r e N a m e > < D i s p l a y N a m e > D o c u m e n t   A m o u n t < / D i s p l a y N a m e > < V i s i b l e > F a l s e < / V i s i b l e > < / i t e m > < i t e m > < M e a s u r e N a m e > P a y m e n t   A m o u n t < / M e a s u r e N a m e > < D i s p l a y N a m e > P a y m e n t   A m o u n t < / D i s p l a y N a m e > < V i s i b l e > F a l s e < / V i s i b l e > < / i t e m > < i t e m > < M e a s u r e N a m e > D o c u m e n t   B a l a n c e < / M e a s u r e N a m e > < D i s p l a y N a m e > D o c u m e n t   B a l a n c e < / D i s p l a y N a m e > < V i s i b l e > F a l s e < / V i s i b l e > < / i t e m > < i t e m > < M e a s u r e N a m e > A g e d   B a l a n c e < / M e a s u r e N a m e > < D i s p l a y N a m e > A g e d   B a l a n c e < / D i s p l a y N a m e > < V i s i b l e > F a l s e < / V i s i b l e > < / i t e m > < i t e m > < M e a s u r e N a m e > M A T B i l l i n g < / M e a s u r e N a m e > < D i s p l a y N a m e > M A T B i l l i n g < / D i s p l a y N a m e > < V i s i b l e > F a l s e < / V i s i b l e > < / i t e m > < i t e m > < M e a s u r e N a m e > D S O < / M e a s u r e N a m e > < D i s p l a y N a m e > D S O < / D i s p l a y N a m e > < V i s i b l e > F a l s e < / V i s i b l e > < / i t e m > < i t e m > < M e a s u r e N a m e > A P   D o c u m e n t   A m o u n t < / M e a s u r e N a m e > < D i s p l a y N a m e > A P   D o c u m e n t   A m o u n t < / D i s p l a y N a m e > < V i s i b l e > F a l s e < / V i s i b l e > < / i t e m > < i t e m > < M e a s u r e N a m e > A P   P a y m e n t   A m o u n t < / M e a s u r e N a m e > < D i s p l a y N a m e > A P   P a y m e n t   A m o u n t < / D i s p l a y N a m e > < V i s i b l e > F a l s e < / V i s i b l e > < / i t e m > < i t e m > < M e a s u r e N a m e > A P   D o c u m e n t   B a l a n c e < / M e a s u r e N a m e > < D i s p l a y N a m e > A P   D o c u m e n t   B a l a n c e < / D i s p l a y N a m e > < V i s i b l e > F a l s e < / V i s i b l e > < / i t e m > < i t e m > < M e a s u r e N a m e > A P   A g e d   B a l a n c e < / M e a s u r e N a m e > < D i s p l a y N a m e > A P   A g e d   B a l a n c e < / D i s p l a y N a m e > < V i s i b l e > F a l s e < / V i s i b l e > < / i t e m > < i t e m > < M e a s u r e N a m e > A P   M A T I n v o i c e < / M e a s u r e N a m e > < D i s p l a y N a m e > A P   M A T I n v o i c e < / D i s p l a y N a m e > < V i s i b l e > F a l s e < / V i s i b l e > < / i t e m > < i t e m > < M e a s u r e N a m e > D P O < / M e a s u r e N a m e > < D i s p l a y N a m e > D P O < / D i s p l a y N a m e > < V i s i b l e > F a l s e < / V i s i b l e > < / i t e m > < i t e m > < M e a s u r e N a m e > T r a n s a c t i o n   A m o u n t < / M e a s u r e N a m e > < D i s p l a y N a m e > T r a n s a c t i o n   A m o u n t < / D i s p l a y N a m e > < V i s i b l e > T r u e < / V i s i b l e > < / i t e m > < i t e m > < M e a s u r e N a m e > A P   T r a n s a c t i o n   A m o u n t < / M e a s u r e N a m e > < D i s p l a y N a m e > A P   T r a n s a c t i o n   A m o u n t < / D i s p l a y N a m e > < V i s i b l e > F a l s e < / V i s i b l e > < / i t e m > < i t e m > < M e a s u r e N a m e > T r a n s a c t i o n   A m o u n t   P m t < / M e a s u r e N a m e > < D i s p l a y N a m e > T r a n s a c t i o n   A m o u n t   P m t < / D i s p l a y N a m e > < V i s i b l e > T r u e < / V i s i b l e > < / i t e m > < i t e m > < M e a s u r e N a m e > T r a n s a c t i o n   C o u n t < / M e a s u r e N a m e > < D i s p l a y N a m e > T r a n s a c t i o n   C o u n t < / D i s p l a y N a m e > < V i s i b l e > T r u e < / V i s i b l e > < / i t e m > < i t e m > < M e a s u r e N a m e > T r a n s a c t i o n   P m t   C o u n t < / M e a s u r e N a m e > < D i s p l a y N a m e > T r a n s a c t i o n   P m t   C o u n t < / D i s p l a y N a m e > < V i s i b l e > T r u e < / V i s i b l e > < / i t e m > < i t e m > < M e a s u r e N a m e > T r a n s a c t i o n   A m o u n t   Y T D < / M e a s u r e N a m e > < D i s p l a y N a m e > T r a n s a c t i o n   A m o u n t   Y T D < / D i s p l a y N a m e > < V i s i b l e > T r u e < / V i s i b l e > < / i t e m > < i t e m > < M e a s u r e N a m e > T r a n s a c t i o n   C o u n t   Y T D < / M e a s u r e N a m e > < D i s p l a y N a m e > T r a n s a c t i o n   C o u n t   Y T D < / D i s p l a y N a m e > < V i s i b l e > T r u e < / V i s i b l e > < / i t e m > < i t e m > < M e a s u r e N a m e > T r a n s a c t i o n   A m o u n t   P m t   Y T D < / M e a s u r e N a m e > < D i s p l a y N a m e > T r a n s a c t i o n   A m o u n t   P m t   Y T D < / D i s p l a y N a m e > < V i s i b l e > T r u e < / V i s i b l e > < / i t e m > < i t e m > < M e a s u r e N a m e > T r a n s a c t i o n   P m t   C o u n t   Y T D < / M e a s u r e N a m e > < D i s p l a y N a m e > T r a n s a c t i o n   P m t   C o u n t   Y T D < / D i s p l a y N a m e > < V i s i b l e > F a l s e < / V i s i b l e > < / i t e m > < i t e m > < M e a s u r e N a m e > A P   T r a n s a c t i o n   C o u n t < / M e a s u r e N a m e > < D i s p l a y N a m e > A P   T r a n s a c t i o n   C o u n t < / D i s p l a y N a m e > < V i s i b l e > F a l s e < / V i s i b l e > < / i t e m > < i t e m > < M e a s u r e N a m e > A P   T r a n s a c t i o n   A m o u n t   P m t < / M e a s u r e N a m e > < D i s p l a y N a m e > A P   T r a n s a c t i o n   A m o u n t   P m t < / D i s p l a y N a m e > < V i s i b l e > F a l s e < / V i s i b l e > < / i t e m > < i t e m > < M e a s u r e N a m e > A P   T r a n s a c t i o n   P m t   C o u n t < / M e a s u r e N a m e > < D i s p l a y N a m e > A P   T r a n s a c t i o n   P m t   C o u n t < / D i s p l a y N a m e > < V i s i b l e > F a l s e < / V i s i b l e > < / i t e m > < i t e m > < M e a s u r e N a m e > A P   P a y m e n t   A m o u n t   Y T D < / M e a s u r e N a m e > < D i s p l a y N a m e > A P   P a y m e n t   A m o u n t   Y T D < / D i s p l a y N a m e > < V i s i b l e > F a l s e < / V i s i b l e > < / i t e m > < i t e m > < M e a s u r e N a m e > A P   T r a n s a c t i o n   A m o u n t   Y T D < / M e a s u r e N a m e > < D i s p l a y N a m e > A P   T r a n s a c t i o n   A m o u n t   Y T D < / D i s p l a y N a m e > < V i s i b l e > F a l s e < / V i s i b l e > < / i t e m > < i t e m > < M e a s u r e N a m e > A P   T r a n s a c t i o n   C o u n t   Y T D < / M e a s u r e N a m e > < D i s p l a y N a m e > A P   T r a n s a c t i o n   C o u n t   Y T D < / D i s p l a y N a m e > < V i s i b l e > F a l s e < / V i s i b l e > < / i t e m > < i t e m > < M e a s u r e N a m e > A P   T r a n s a c t i o n   P m t   C o u n t   Y T D < / M e a s u r e N a m e > < D i s p l a y N a m e > A P   T r a n s a c t i o n   P m t   C o u n t   Y T D < / D i s p l a y N a m e > < V i s i b l e > F a l s e < / V i s i b l e > < / i t e m > < i t e m > < M e a s u r e N a m e > C Y   N E T < / M e a s u r e N a m e > < D i s p l a y N a m e > C Y   N E T < / D i s p l a y N a m e > < V i s i b l e > F a l s e < / V i s i b l e > < / i t e m > < i t e m > < M e a s u r e N a m e > C Y   Q T D < / M e a s u r e N a m e > < D i s p l a y N a m e > C Y   Q T D < / D i s p l a y N a m e > < V i s i b l e > F a l s e < / V i s i b l e > < / i t e m > < i t e m > < M e a s u r e N a m e > C Y   Y T D < / M e a s u r e N a m e > < D i s p l a y N a m e > C Y   Y T D < / D i s p l a y N a m e > < V i s i b l e > F a l s e < / V i s i b l e > < / i t e m > < i t e m > < M e a s u r e N a m e > L Y   N E T < / M e a s u r e N a m e > < D i s p l a y N a m e > L Y   N E T < / D i s p l a y N a m e > < V i s i b l e > F a l s e < / V i s i b l e > < / i t e m > < i t e m > < M e a s u r e N a m e > L Y   Q T D < / M e a s u r e N a m e > < D i s p l a y N a m e > L Y   Q T D < / D i s p l a y N a m e > < V i s i b l e > F a l s e < / V i s i b l e > < / i t e m > < i t e m > < M e a s u r e N a m e > L Y   Y T D < / M e a s u r e N a m e > < D i s p l a y N a m e > L Y   Y T D < / D i s p l a y N a m e > < V i s i b l e > F a l s e < / V i s i b l e > < / i t e m > < i t e m > < M e a s u r e N a m e > T o t a l < / M e a s u r e N a m e > < D i s p l a y N a m e > T o t a l < / D i s p l a y N a m e > < V i s i b l e > F a l s e < / V i s i b l e > < / i t e m > < i t e m > < M e a s u r e N a m e > B G T   N E T < / M e a s u r e N a m e > < D i s p l a y N a m e > B G T   N E T < / D i s p l a y N a m e > < V i s i b l e > F a l s e < / V i s i b l e > < / i t e m > < i t e m > < M e a s u r e N a m e > B G T   Q T D < / M e a s u r e N a m e > < D i s p l a y N a m e > B G T   Q T D < / D i s p l a y N a m e > < V i s i b l e > F a l s e < / V i s i b l e > < / i t e m > < i t e m > < M e a s u r e N a m e > B G T   Y T D < / M e a s u r e N a m e > < D i s p l a y N a m e > B G T   Y T D < / D i s p l a y N a m e > < V i s i b l e > F a l s e < / V i s i b l e > < / i t e m > < i t e m > < M e a s u r e N a m e > C Y   B A L < / M e a s u r e N a m e > < D i s p l a y N a m e > C Y   B A L < / D i s p l a y N a m e > < V i s i b l e > F a l s e < / V i s i b l e > < / i t e m > < i t e m > < M e a s u r e N a m e > L Y   B A L < / M e a s u r e N a m e > < D i s p l a y N a m e > L Y   B A L < / D i s p l a y N a m e > < V i s i b l e > F a l s e < / V i s i b l e > < / i t e m > < i t e m > < M e a s u r e N a m e > Y O Y   N E T   % < / M e a s u r e N a m e > < D i s p l a y N a m e > Y O Y   N E T   % < / D i s p l a y N a m e > < V i s i b l e > F a l s e < / V i s i b l e > < / i t e m > < i t e m > < M e a s u r e N a m e > Y O Y   N E T   $ < / M e a s u r e N a m e > < D i s p l a y N a m e > Y O Y   N E T   $ < / D i s p l a y N a m e > < V i s i b l e > F a l s e < / V i s i b l e > < / i t e m > < i t e m > < M e a s u r e N a m e > Y O Y   B A L   $ < / M e a s u r e N a m e > < D i s p l a y N a m e > Y O Y   B A L   $ < / D i s p l a y N a m e > < V i s i b l e > F a l s e < / V i s i b l e > < / i t e m > < i t e m > < M e a s u r e N a m e > Y O Y   Q T D   $ < / M e a s u r e N a m e > < D i s p l a y N a m e > Y O Y   Q T D   $ < / D i s p l a y N a m e > < V i s i b l e > F a l s e < / V i s i b l e > < / i t e m > < i t e m > < M e a s u r e N a m e > Y O Y   Y T D   $ < / M e a s u r e N a m e > < D i s p l a y N a m e > Y O Y   Y T D   $ < / D i s p l a y N a m e > < V i s i b l e > F a l s e < / V i s i b l e > < / i t e m > < i t e m > < M e a s u r e N a m e > A v B   N E T   $ < / M e a s u r e N a m e > < D i s p l a y N a m e > A v B   N E T   $ < / D i s p l a y N a m e > < V i s i b l e > F a l s e < / V i s i b l e > < / i t e m > < i t e m > < M e a s u r e N a m e > A v B   Q T D   $ < / M e a s u r e N a m e > < D i s p l a y N a m e > A v B   Q T D   $ < / D i s p l a y N a m e > < V i s i b l e > F a l s e < / V i s i b l e > < / i t e m > < i t e m > < M e a s u r e N a m e > A v B   Y T D   $ < / M e a s u r e N a m e > < D i s p l a y N a m e > A v B   Y T D   $ < / D i s p l a y N a m e > < V i s i b l e > F a l s e < / V i s i b l e > < / i t e m > < i t e m > < M e a s u r e N a m e > A v B   Q T D   % < / M e a s u r e N a m e > < D i s p l a y N a m e > A v B   Q T D   % < / D i s p l a y N a m e > < V i s i b l e > F a l s e < / V i s i b l e > < / i t e m > < i t e m > < M e a s u r e N a m e > A v B   N E T   % < / M e a s u r e N a m e > < D i s p l a y N a m e > A v B   N E T   % < / D i s p l a y N a m e > < V i s i b l e > F a l s e < / V i s i b l e > < / i t e m > < i t e m > < M e a s u r e N a m e > A v B   Y T D   % < / M e a s u r e N a m e > < D i s p l a y N a m e > A v B   Y T D   % < / D i s p l a y N a m e > < V i s i b l e > F a l s e < / V i s i b l e > < / i t e m > < i t e m > < M e a s u r e N a m e > Y O Y   Q T D   % < / M e a s u r e N a m e > < D i s p l a y N a m e > Y O Y   Q T D   % < / D i s p l a y N a m e > < V i s i b l e > F a l s e < / V i s i b l e > < / i t e m > < i t e m > < M e a s u r e N a m e > Y O Y   Y T D   % < / M e a s u r e N a m e > < D i s p l a y N a m e > Y O Y   Y T D   % < / D i s p l a y N a m e > < V i s i b l e > F a l s e < / V i s i b l e > < / i t e m > < i t e m > < M e a s u r e N a m e > Y O Y   B A L   % < / M e a s u r e N a m e > < D i s p l a y N a m e > Y O Y   B A L   % < / D i s p l a y N a m e > < V i s i b l e > F a l s e < / V i s i b l e > < / i t e m > < i t e m > < M e a s u r e N a m e > A P   A g e d   C a s h   R e q u i r e m e n t s < / M e a s u r e N a m e > < D i s p l a y N a m e > A P   A g e d   C a s h   R e q u i r e m e n t s < / D i s p l a y N a m e > < V i s i b l e > F a l s e < / V i s i b l e > < / i t e m > < i t e m > < M e a s u r e N a m e > A P   C u r r e n t   A m o u n t < / M e a s u r e N a m e > < D i s p l a y N a m e > A P   C u r r e n t   A m o u n t < / D i s p l a y N a m e > < V i s i b l e > F a l s e < / V i s i b l e > < / i t e m > < i t e m > < M e a s u r e N a m e > D a y s   O v e r < / M e a s u r e N a m e > < D i s p l a y N a m e > D a y s   O v e r < / D i s p l a y N a m e > < V i s i b l e > F a l s e < / V i s i b l e > < / i t e m > < i t e m > < M e a s u r e N a m e > A P   D a y s   O v e r < / M e a s u r e N a m e > < D i s p l a y N a m e > A P   D a y s   O v e r < / D i s p l a y N a m e > < V i s i b l e > F a l s e < / V i s i b l e > < / i t e m > < i t e m > < M e a s u r e N a m e > C u r r e n t   A m o u n t < / M e a s u r e N a m e > < D i s p l a y N a m e > C u r r e n t   A m o u n t < / D i s p l a y N a m e > < V i s i b l e > F a l s e < / V i s i b l e > < / i t e m > < i t e m > < M e a s u r e N a m e > D e b i t < / M e a s u r e N a m e > < D i s p l a y N a m e > D e b i t < / D i s p l a y N a m e > < V i s i b l e > F a l s e < / V i s i b l e > < / i t e m > < i t e m > < M e a s u r e N a m e > C r e d i t < / M e a s u r e N a m e > < D i s p l a y N a m e > C r e d i t < / D i s p l a y N a m e > < V i s i b l e > F a l s e < / V i s i b l e > < / i t e m > < / C a l c u l a t e d F i e l d s > < H S l i c e r s S h a p e > 0 ; 0 ; 0 ; 0 < / H S l i c e r s S h a p e > < V S l i c e r s S h a p e > 0 ; 0 ; 0 ; 0 < / V S l i c e r s S h a p e > < S l i c e r S h e e t N a m e > C a s h   F o r e c a s t < / S l i c e r S h e e t N a m e > < S A H o s t H a s h > 1 0 1 7 7 4 2 2 8 4 < / S A H o s t H a s h > < G e m i n i F i e l d L i s t V i s i b l e > T r u e < / G e m i n i F i e l d L i s t V i s i b l e > < / S e t t i n g s > ] ] > < / C u s t o m C o n t e n t > < / G e m i n i > 
</file>

<file path=customXml/item26.xml>��< ? x m l   v e r s i o n = " 1 . 0 "   e n c o d i n g = " U T F - 1 6 " ? > < G e m i n i   x m l n s = " h t t p : / / g e m i n i / p i v o t c u s t o m i z a t i o n / T a b l e X M L _ G L   E n t r i e s _ 6 f 0 2 1 1 7 3 - 5 e 6 c - 4 3 0 1 - 9 4 1 8 - 3 c 9 d e 2 3 0 5 b e 8 " > < C u s t o m C o n t e n t > & l t ; T a b l e W i d g e t G r i d S e r i a l i z a t i o n   x m l n s : x s d = " h t t p : / / w w w . w 3 . o r g / 2 0 0 1 / X M L S c h e m a "   x m l n s : x s i = " h t t p : / / w w w . w 3 . o r g / 2 0 0 1 / X M L S c h e m a - i n s t a n c e " & g t ; & l t ; C o l u m n S u g g e s t e d T y p e & g t ; & l t ; i t e m & g t ; & l t ; k e y & g t ; & l t ; s t r i n g & g t ; P o s t i n g   D a t e & l t ; / s t r i n g & g t ; & l t ; / k e y & g t ; & l t ; v a l u e & g t ; & l t ; s t r i n g & g t ; E m p t y & l t ; / s t r i n g & g t ; & l t ; / v a l u e & g t ; & l t ; / i t e m & g t ; & l t ; i t e m & g t ; & l t ; k e y & g t ; & l t ; s t r i n g & g t ; P o s t i n g   S e q u e n c e & l t ; / s t r i n g & g t ; & l t ; / k e y & g t ; & l t ; v a l u e & g t ; & l t ; s t r i n g & g t ; E m p t y & l t ; / s t r i n g & g t ; & l t ; / v a l u e & g t ; & l t ; / i t e m & g t ; & l t ; / C o l u m n S u g g e s t e d T y p e & g t ; & l t ; C o l u m n F o r m a t   / & g t ; & l t ; C o l u m n A c c u r a c y   / & g t ; & l t ; C o l u m n C u r r e n c y S y m b o l   / & g t ; & l t ; C o l u m n P o s i t i v e P a t t e r n   / & g t ; & l t ; C o l u m n N e g a t i v e P a t t e r n   / & g t ; & l t ; C o l u m n W i d t h s & g t ; & l t ; i t e m & g t ; & l t ; k e y & g t ; & l t ; s t r i n g & g t ; B a t c h & l t ; / s t r i n g & g t ; & l t ; / k e y & g t ; & l t ; v a l u e & g t ; & l t ; i n t & g t ; 7 0 & l t ; / i n t & g t ; & l t ; / v a l u e & g t ; & l t ; / i t e m & g t ; & l t ; i t e m & g t ; & l t ; k e y & g t ; & l t ; s t r i n g & g t ; B a t c h   T y p e & l t ; / s t r i n g & g t ; & l t ; / k e y & g t ; & l t ; v a l u e & g t ; & l t ; i n t & g t ; 1 0 2 & l t ; / i n t & g t ; & l t ; / v a l u e & g t ; & l t ; / i t e m & g t ; & l t ; i t e m & g t ; & l t ; k e y & g t ; & l t ; s t r i n g & g t ; B a t c h S t a t u s & l t ; / s t r i n g & g t ; & l t ; / k e y & g t ; & l t ; v a l u e & g t ; & l t ; i n t & g t ; 1 0 8 & l t ; / i n t & g t ; & l t ; / v a l u e & g t ; & l t ; / i t e m & g t ; & l t ; i t e m & g t ; & l t ; k e y & g t ; & l t ; s t r i n g & g t ; P o s t i n g   S e q u e n c e & l t ; / s t r i n g & g t ; & l t ; / k e y & g t ; & l t ; v a l u e & g t ; & l t ; i n t & g t ; 1 4 5 & l t ; / i n t & g t ; & l t ; / v a l u e & g t ; & l t ; / i t e m & g t ; & l t ; i t e m & g t ; & l t ; k e y & g t ; & l t ; s t r i n g & g t ; E d i t e d   B y & l t ; / s t r i n g & g t ; & l t ; / k e y & g t ; & l t ; v a l u e & g t ; & l t ; i n t & g t ; 9 4 & l t ; / i n t & g t ; & l t ; / v a l u e & g t ; & l t ; / i t e m & g t ; & l t ; i t e m & g t ; & l t ; k e y & g t ; & l t ; s t r i n g & g t ; E n t r y & l t ; / s t r i n g & g t ; & l t ; / k e y & g t ; & l t ; v a l u e & g t ; & l t ; i n t & g t ; 6 8 & l t ; / i n t & g t ; & l t ; / v a l u e & g t ; & l t ; / i t e m & g t ; & l t ; i t e m & g t ; & l t ; k e y & g t ; & l t ; s t r i n g & g t ; A m o u t & l t ; / s t r i n g & g t ; & l t ; / k e y & g t ; & l t ; v a l u e & g t ; & l t ; i n t & g t ; 7 8 & l t ; / i n t & g t ; & l t ; / v a l u e & g t ; & l t ; / i t e m & g t ; & l t ; i t e m & g t ; & l t ; k e y & g t ; & l t ; s t r i n g & g t ; Q u a n t i t y & l t ; / s t r i n g & g t ; & l t ; / k e y & g t ; & l t ; v a l u e & g t ; & l t ; i n t & g t ; 8 9 & l t ; / i n t & g t ; & l t ; / v a l u e & g t ; & l t ; / i t e m & g t ; & l t ; i t e m & g t ; & l t ; k e y & g t ; & l t ; s t r i n g & g t ; P o s t i n g   D a t e & l t ; / s t r i n g & g t ; & l t ; / k e y & g t ; & l t ; v a l u e & g t ; & l t ; i n t & g t ; 1 1 3 & l t ; / i n t & g t ; & l t ; / v a l u e & g t ; & l t ; / i t e m & g t ; & l t ; i t e m & g t ; & l t ; k e y & g t ; & l t ; s t r i n g & g t ; S o u r c e   L e d g e r & l t ; / s t r i n g & g t ; & l t ; / k e y & g t ; & l t ; v a l u e & g t ; & l t ; i n t & g t ; 1 2 3 & l t ; / i n t & g t ; & l t ; / v a l u e & g t ; & l t ; / i t e m & g t ; & l t ; i t e m & g t ; & l t ; k e y & g t ; & l t ; s t r i n g & g t ; S o u r c e   T y p e & l t ; / s t r i n g & g t ; & l t ; / k e y & g t ; & l t ; v a l u e & g t ; & l t ; i n t & g t ; 1 1 0 & l t ; / i n t & g t ; & l t ; / v a l u e & g t ; & l t ; / i t e m & g t ; & l t ; i t e m & g t ; & l t ; k e y & g t ; & l t ; s t r i n g & g t ; U n f o r m a t t e d   A c c o u n t & l t ; / s t r i n g & g t ; & l t ; / k e y & g t ; & l t ; v a l u e & g t ; & l t ; i n t & g t ; 1 6 9 & l t ; / i n t & g t ; & l t ; / v a l u e & g t ; & l t ; / i t e m & g t ; & l t ; i t e m & g t ; & l t ; k e y & g t ; & l t ; s t r i n g & g t ; F i s c a l   P e r i o d & l t ; / s t r i n g & g t ; & l t ; / k e y & g t ; & l t ; v a l u e & g t ; & l t ; i n t & g t ; 1 1 4 & l t ; / i n t & g t ; & l t ; / v a l u e & g t ; & l t ; / i t e m & g t ; & l t ; i t e m & g t ; & l t ; k e y & g t ; & l t ; s t r i n g & g t ; F i s c a l   Y e a r & l t ; / s t r i n g & g t ; & l t ; / k e y & g t ; & l t ; v a l u e & g t ; & l t ; i n t & g t ; 9 9 & l t ; / i n t & g t ; & l t ; / v a l u e & g t ; & l t ; / i t e m & g t ; & l t ; i t e m & g t ; & l t ; k e y & g t ; & l t ; s t r i n g & g t ; E n t r y   D a t e & l t ; / s t r i n g & g t ; & l t ; / k e y & g t ; & l t ; v a l u e & g t ; & l t ; i n t & g t ; 1 0 0 & l t ; / i n t & g t ; & l t ; / v a l u e & g t ; & l t ; / i t e m & g t ; & l t ; i t e m & g t ; & l t ; k e y & g t ; & l t ; s t r i n g & g t ; D R I L L D W N L K & l t ; / s t r i n g & g t ; & l t ; / k e y & g t ; & l t ; v a l u e & g t ; & l t ; i n t & g t ; 1 1 5 & l t ; / i n t & g t ; & l t ; / v a l u e & g t ; & l t ; / i t e m & g t ; & l t ; i t e m & g t ; & l t ; k e y & g t ; & l t ; s t r i n g & g t ; D t & l t ; / s t r i n g & g t ; & l t ; / k e y & g t ; & l t ; v a l u e & g t ; & l t ; i n t & g t ; 5 0 & l t ; / i n t & g t ; & l t ; / v a l u e & g t ; & l t ; / i t e m & g t ; & l t ; i t e m & g t ; & l t ; k e y & g t ; & l t ; s t r i n g & g t ; C r & l t ; / s t r i n g & g t ; & l t ; / k e y & g t ; & l t ; v a l u e & g t ; & l t ; i n t & g t ; 4 9 & l t ; / i n t & g t ; & l t ; / v a l u e & g t ; & l t ; / i t e m & g t ; & l t ; / C o l u m n W i d t h s & g t ; & l t ; C o l u m n D i s p l a y I n d e x & g t ; & l t ; i t e m & g t ; & l t ; k e y & g t ; & l t ; s t r i n g & g t ; B a t c h & l t ; / s t r i n g & g t ; & l t ; / k e y & g t ; & l t ; v a l u e & g t ; & l t ; i n t & g t ; 0 & l t ; / i n t & g t ; & l t ; / v a l u e & g t ; & l t ; / i t e m & g t ; & l t ; i t e m & g t ; & l t ; k e y & g t ; & l t ; s t r i n g & g t ; B a t c h   T y p e & l t ; / s t r i n g & g t ; & l t ; / k e y & g t ; & l t ; v a l u e & g t ; & l t ; i n t & g t ; 1 & l t ; / i n t & g t ; & l t ; / v a l u e & g t ; & l t ; / i t e m & g t ; & l t ; i t e m & g t ; & l t ; k e y & g t ; & l t ; s t r i n g & g t ; B a t c h S t a t u s & l t ; / s t r i n g & g t ; & l t ; / k e y & g t ; & l t ; v a l u e & g t ; & l t ; i n t & g t ; 2 & l t ; / i n t & g t ; & l t ; / v a l u e & g t ; & l t ; / i t e m & g t ; & l t ; i t e m & g t ; & l t ; k e y & g t ; & l t ; s t r i n g & g t ; P o s t i n g   S e q u e n c e & l t ; / s t r i n g & g t ; & l t ; / k e y & g t ; & l t ; v a l u e & g t ; & l t ; i n t & g t ; 3 & l t ; / i n t & g t ; & l t ; / v a l u e & g t ; & l t ; / i t e m & g t ; & l t ; i t e m & g t ; & l t ; k e y & g t ; & l t ; s t r i n g & g t ; E d i t e d   B y & l t ; / s t r i n g & g t ; & l t ; / k e y & g t ; & l t ; v a l u e & g t ; & l t ; i n t & g t ; 4 & l t ; / i n t & g t ; & l t ; / v a l u e & g t ; & l t ; / i t e m & g t ; & l t ; i t e m & g t ; & l t ; k e y & g t ; & l t ; s t r i n g & g t ; E n t r y & l t ; / s t r i n g & g t ; & l t ; / k e y & g t ; & l t ; v a l u e & g t ; & l t ; i n t & g t ; 5 & l t ; / i n t & g t ; & l t ; / v a l u e & g t ; & l t ; / i t e m & g t ; & l t ; i t e m & g t ; & l t ; k e y & g t ; & l t ; s t r i n g & g t ; A m o u t & l t ; / s t r i n g & g t ; & l t ; / k e y & g t ; & l t ; v a l u e & g t ; & l t ; i n t & g t ; 6 & l t ; / i n t & g t ; & l t ; / v a l u e & g t ; & l t ; / i t e m & g t ; & l t ; i t e m & g t ; & l t ; k e y & g t ; & l t ; s t r i n g & g t ; Q u a n t i t y & l t ; / s t r i n g & g t ; & l t ; / k e y & g t ; & l t ; v a l u e & g t ; & l t ; i n t & g t ; 7 & l t ; / i n t & g t ; & l t ; / v a l u e & g t ; & l t ; / i t e m & g t ; & l t ; i t e m & g t ; & l t ; k e y & g t ; & l t ; s t r i n g & g t ; P o s t i n g   D a t e & l t ; / s t r i n g & g t ; & l t ; / k e y & g t ; & l t ; v a l u e & g t ; & l t ; i n t & g t ; 8 & l t ; / i n t & g t ; & l t ; / v a l u e & g t ; & l t ; / i t e m & g t ; & l t ; i t e m & g t ; & l t ; k e y & g t ; & l t ; s t r i n g & g t ; S o u r c e   L e d g e r & l t ; / s t r i n g & g t ; & l t ; / k e y & g t ; & l t ; v a l u e & g t ; & l t ; i n t & g t ; 9 & l t ; / i n t & g t ; & l t ; / v a l u e & g t ; & l t ; / i t e m & g t ; & l t ; i t e m & g t ; & l t ; k e y & g t ; & l t ; s t r i n g & g t ; S o u r c e   T y p e & l t ; / s t r i n g & g t ; & l t ; / k e y & g t ; & l t ; v a l u e & g t ; & l t ; i n t & g t ; 1 0 & l t ; / i n t & g t ; & l t ; / v a l u e & g t ; & l t ; / i t e m & g t ; & l t ; i t e m & g t ; & l t ; k e y & g t ; & l t ; s t r i n g & g t ; U n f o r m a t t e d   A c c o u n t & l t ; / s t r i n g & g t ; & l t ; / k e y & g t ; & l t ; v a l u e & g t ; & l t ; i n t & g t ; 1 1 & l t ; / i n t & g t ; & l t ; / v a l u e & g t ; & l t ; / i t e m & g t ; & l t ; i t e m & g t ; & l t ; k e y & g t ; & l t ; s t r i n g & g t ; F i s c a l   P e r i o d & l t ; / s t r i n g & g t ; & l t ; / k e y & g t ; & l t ; v a l u e & g t ; & l t ; i n t & g t ; 1 2 & l t ; / i n t & g t ; & l t ; / v a l u e & g t ; & l t ; / i t e m & g t ; & l t ; i t e m & g t ; & l t ; k e y & g t ; & l t ; s t r i n g & g t ; F i s c a l   Y e a r & l t ; / s t r i n g & g t ; & l t ; / k e y & g t ; & l t ; v a l u e & g t ; & l t ; i n t & g t ; 1 3 & l t ; / i n t & g t ; & l t ; / v a l u e & g t ; & l t ; / i t e m & g t ; & l t ; i t e m & g t ; & l t ; k e y & g t ; & l t ; s t r i n g & g t ; E n t r y   D a t e & l t ; / s t r i n g & g t ; & l t ; / k e y & g t ; & l t ; v a l u e & g t ; & l t ; i n t & g t ; 1 4 & l t ; / i n t & g t ; & l t ; / v a l u e & g t ; & l t ; / i t e m & g t ; & l t ; i t e m & g t ; & l t ; k e y & g t ; & l t ; s t r i n g & g t ; D R I L L D W N L K & l t ; / s t r i n g & g t ; & l t ; / k e y & g t ; & l t ; v a l u e & g t ; & l t ; i n t & g t ; 1 5 & l t ; / i n t & g t ; & l t ; / v a l u e & g t ; & l t ; / i t e m & g t ; & l t ; i t e m & g t ; & l t ; k e y & g t ; & l t ; s t r i n g & g t ; D t & l t ; / s t r i n g & g t ; & l t ; / k e y & g t ; & l t ; v a l u e & g t ; & l t ; i n t & g t ; 1 6 & l t ; / i n t & g t ; & l t ; / v a l u e & g t ; & l t ; / i t e m & g t ; & l t ; i t e m & g t ; & l t ; k e y & g t ; & l t ; s t r i n g & g t ; C r & l t ; / s t r i n g & g t ; & l t ; / k e y & g t ; & l t ; v a l u e & g t ; & l t ; i n t & g t ; 1 7 & l t ; / i n t & g t ; & l t ; / v a l u e & g t ; & l t ; / i t e m & g t ; & l t ; / C o l u m n D i s p l a y I n d e x & g t ; & l t ; C o l u m n F r o z e n   / & g t ; & l t ; C o l u m n C h e c k e d   / & g t ; & l t ; C o l u m n F i l t e r   / & g t ; & l t ; S e l e c t i o n F i l t e r   / & g t ; & l t ; F i l t e r P a r a m e t e r s   / & g t ; & l t ; I s S o r t D e s c e n d i n g & g t ; f a l s e & l t ; / I s S o r t D e s c e n d i n g & g t ; & l t ; / T a b l e W i d g e t G r i d S e r i a l i z a t i o n & g t ; < / C u s t o m C o n t e n t > < / G e m i n i > 
</file>

<file path=customXml/item27.xml>��< ? x m l   v e r s i o n = " 1 . 0 "   e n c o d i n g = " U T F - 1 6 " ? > < G e m i n i   x m l n s = " h t t p : / / g e m i n i / p i v o t c u s t o m i z a t i o n / 0 a 1 0 e 2 e e - 8 9 e 2 - 4 9 e b - a c d d - 9 2 2 7 9 4 f 5 0 4 0 9 " > < C u s t o m C o n t e n t > < ! [ C D A T A [ < ? x m l   v e r s i o n = " 1 . 0 "   e n c o d i n g = " u t f - 1 6 " ? > < S e t t i n g s > < C a l c u l a t e d F i e l d s > < i t e m > < M e a s u r e N a m e > D o c u m e n t   A m o u n t < / M e a s u r e N a m e > < D i s p l a y N a m e > D o c u m e n t   A m o u n t < / D i s p l a y N a m e > < V i s i b l e > F a l s e < / V i s i b l e > < / i t e m > < i t e m > < M e a s u r e N a m e > P a y m e n t   A m o u n t < / M e a s u r e N a m e > < D i s p l a y N a m e > P a y m e n t   A m o u n t < / D i s p l a y N a m e > < V i s i b l e > F a l s e < / V i s i b l e > < / i t e m > < i t e m > < M e a s u r e N a m e > D o c u m e n t   B a l a n c e < / M e a s u r e N a m e > < D i s p l a y N a m e > D o c u m e n t   B a l a n c e < / D i s p l a y N a m e > < V i s i b l e > F a l s e < / V i s i b l e > < / i t e m > < i t e m > < M e a s u r e N a m e > A g e d   B a l a n c e < / M e a s u r e N a m e > < D i s p l a y N a m e > A g e d   B a l a n c e < / D i s p l a y N a m e > < V i s i b l e > F a l s e < / V i s i b l e > < / i t e m > < i t e m > < M e a s u r e N a m e > M A T B i l l i n g < / M e a s u r e N a m e > < D i s p l a y N a m e > M A T B i l l i n g < / D i s p l a y N a m e > < V i s i b l e > F a l s e < / V i s i b l e > < / i t e m > < i t e m > < M e a s u r e N a m e > D S O < / M e a s u r e N a m e > < D i s p l a y N a m e > D S O < / D i s p l a y N a m e > < V i s i b l e > F a l s e < / V i s i b l e > < / i t e m > < i t e m > < M e a s u r e N a m e > A P   D o c u m e n t   A m o u n t < / M e a s u r e N a m e > < D i s p l a y N a m e > A P   D o c u m e n t   A m o u n t < / D i s p l a y N a m e > < V i s i b l e > F a l s e < / V i s i b l e > < / i t e m > < i t e m > < M e a s u r e N a m e > A P   P a y m e n t   A m o u n t < / M e a s u r e N a m e > < D i s p l a y N a m e > A P   P a y m e n t   A m o u n t < / D i s p l a y N a m e > < V i s i b l e > F a l s e < / V i s i b l e > < / i t e m > < i t e m > < M e a s u r e N a m e > A P   D o c u m e n t   B a l a n c e < / M e a s u r e N a m e > < D i s p l a y N a m e > A P   D o c u m e n t   B a l a n c e < / D i s p l a y N a m e > < V i s i b l e > F a l s e < / V i s i b l e > < / i t e m > < i t e m > < M e a s u r e N a m e > A P   A g e d   B a l a n c e < / M e a s u r e N a m e > < D i s p l a y N a m e > A P   A g e d   B a l a n c e < / D i s p l a y N a m e > < V i s i b l e > F a l s e < / V i s i b l e > < / i t e m > < i t e m > < M e a s u r e N a m e > A P   M A T I n v o i c e < / M e a s u r e N a m e > < D i s p l a y N a m e > A P   M A T I n v o i c e < / D i s p l a y N a m e > < V i s i b l e > F a l s e < / V i s i b l e > < / i t e m > < i t e m > < M e a s u r e N a m e > D P O < / M e a s u r e N a m e > < D i s p l a y N a m e > D P O < / D i s p l a y N a m e > < V i s i b l e > F a l s e < / V i s i b l e > < / i t e m > < i t e m > < M e a s u r e N a m e > T r a n s a c t i o n   A m o u n t < / M e a s u r e N a m e > < D i s p l a y N a m e > T r a n s a c t i o n   A m o u n t < / D i s p l a y N a m e > < V i s i b l e > F a l s e < / V i s i b l e > < / i t e m > < i t e m > < M e a s u r e N a m e > A P   T r a n s a c t i o n   A m o u n t < / M e a s u r e N a m e > < D i s p l a y N a m e > A P   T r a n s a c t i o n   A m o u n t < / D i s p l a y N a m e > < V i s i b l e > F a l s e < / V i s i b l e > < / i t e m > < i t e m > < M e a s u r e N a m e > T r a n s a c t i o n   A m o u n t   P m t < / M e a s u r e N a m e > < D i s p l a y N a m e > T r a n s a c t i o n   A m o u n t   P m t < / D i s p l a y N a m e > < V i s i b l e > F a l s e < / V i s i b l e > < / i t e m > < i t e m > < M e a s u r e N a m e > T r a n s a c t i o n   C o u n t < / M e a s u r e N a m e > < D i s p l a y N a m e > T r a n s a c t i o n   C o u n t < / D i s p l a y N a m e > < V i s i b l e > F a l s e < / V i s i b l e > < / i t e m > < i t e m > < M e a s u r e N a m e > T r a n s a c t i o n   P m t   C o u n t < / M e a s u r e N a m e > < D i s p l a y N a m e > T r a n s a c t i o n   P m t   C o u n t < / D i s p l a y N a m e > < V i s i b l e > F a l s e < / V i s i b l e > < / i t e m > < i t e m > < M e a s u r e N a m e > T r a n s a c t i o n   A m o u n t   Y T D < / M e a s u r e N a m e > < D i s p l a y N a m e > T r a n s a c t i o n   A m o u n t   Y T D < / D i s p l a y N a m e > < V i s i b l e > F a l s e < / V i s i b l e > < / i t e m > < i t e m > < M e a s u r e N a m e > T r a n s a c t i o n   C o u n t   Y T D < / M e a s u r e N a m e > < D i s p l a y N a m e > T r a n s a c t i o n   C o u n t   Y T D < / D i s p l a y N a m e > < V i s i b l e > F a l s e < / V i s i b l e > < / i t e m > < i t e m > < M e a s u r e N a m e > T r a n s a c t i o n   A m o u n t   P m t   Y T D < / M e a s u r e N a m e > < D i s p l a y N a m e > T r a n s a c t i o n   A m o u n t   P m t   Y T D < / D i s p l a y N a m e > < V i s i b l e > F a l s e < / V i s i b l e > < / i t e m > < i t e m > < M e a s u r e N a m e > T r a n s a c t i o n   P m t   C o u n t   Y T D < / M e a s u r e N a m e > < D i s p l a y N a m e > T r a n s a c t i o n   P m t   C o u n t   Y T D < / D i s p l a y N a m e > < V i s i b l e > F a l s e < / V i s i b l e > < / i t e m > < i t e m > < M e a s u r e N a m e > A P   T r a n s a c t i o n   C o u n t < / M e a s u r e N a m e > < D i s p l a y N a m e > A P   T r a n s a c t i o n   C o u n t < / D i s p l a y N a m e > < V i s i b l e > F a l s e < / V i s i b l e > < / i t e m > < i t e m > < M e a s u r e N a m e > A P   T r a n s a c t i o n   A m o u n t   P m t < / M e a s u r e N a m e > < D i s p l a y N a m e > A P   T r a n s a c t i o n   A m o u n t   P m t < / D i s p l a y N a m e > < V i s i b l e > F a l s e < / V i s i b l e > < / i t e m > < i t e m > < M e a s u r e N a m e > A P   T r a n s a c t i o n   P m t   C o u n t < / M e a s u r e N a m e > < D i s p l a y N a m e > A P   T r a n s a c t i o n   P m t   C o u n t < / D i s p l a y N a m e > < V i s i b l e > F a l s e < / V i s i b l e > < / i t e m > < i t e m > < M e a s u r e N a m e > A P   P a y m e n t   A m o u n t   Y T D < / M e a s u r e N a m e > < D i s p l a y N a m e > A P   P a y m e n t   A m o u n t   Y T D < / D i s p l a y N a m e > < V i s i b l e > F a l s e < / V i s i b l e > < / i t e m > < i t e m > < M e a s u r e N a m e > A P   T r a n s a c t i o n   A m o u n t   Y T D < / M e a s u r e N a m e > < D i s p l a y N a m e > A P   T r a n s a c t i o n   A m o u n t   Y T D < / D i s p l a y N a m e > < V i s i b l e > F a l s e < / V i s i b l e > < / i t e m > < i t e m > < M e a s u r e N a m e > A P   T r a n s a c t i o n   C o u n t   Y T D < / M e a s u r e N a m e > < D i s p l a y N a m e > A P   T r a n s a c t i o n   C o u n t   Y T D < / D i s p l a y N a m e > < V i s i b l e > F a l s e < / V i s i b l e > < / i t e m > < i t e m > < M e a s u r e N a m e > A P   T r a n s a c t i o n   P m t   C o u n t   Y T D < / M e a s u r e N a m e > < D i s p l a y N a m e > A P   T r a n s a c t i o n   P m t   C o u n t   Y T D < / D i s p l a y N a m e > < V i s i b l e > F a l s e < / V i s i b l e > < / i t e m > < i t e m > < M e a s u r e N a m e > C Y   N E T < / M e a s u r e N a m e > < D i s p l a y N a m e > C Y   N E T < / D i s p l a y N a m e > < V i s i b l e > F a l s e < / V i s i b l e > < / i t e m > < i t e m > < M e a s u r e N a m e > C Y   Q T D < / M e a s u r e N a m e > < D i s p l a y N a m e > C Y   Q T D < / D i s p l a y N a m e > < V i s i b l e > F a l s e < / V i s i b l e > < / i t e m > < i t e m > < M e a s u r e N a m e > C Y   Y T D < / M e a s u r e N a m e > < D i s p l a y N a m e > C Y   Y T D < / D i s p l a y N a m e > < V i s i b l e > F a l s e < / V i s i b l e > < / i t e m > < i t e m > < M e a s u r e N a m e > L Y   N E T < / M e a s u r e N a m e > < D i s p l a y N a m e > L Y   N E T < / D i s p l a y N a m e > < V i s i b l e > F a l s e < / V i s i b l e > < / i t e m > < i t e m > < M e a s u r e N a m e > L Y   Q T D < / M e a s u r e N a m e > < D i s p l a y N a m e > L Y   Q T D < / D i s p l a y N a m e > < V i s i b l e > F a l s e < / V i s i b l e > < / i t e m > < i t e m > < M e a s u r e N a m e > L Y   Y T D < / M e a s u r e N a m e > < D i s p l a y N a m e > L Y   Y T D < / D i s p l a y N a m e > < V i s i b l e > F a l s e < / V i s i b l e > < / i t e m > < i t e m > < M e a s u r e N a m e > T o t a l < / M e a s u r e N a m e > < D i s p l a y N a m e > T o t a l < / D i s p l a y N a m e > < V i s i b l e > F a l s e < / V i s i b l e > < / i t e m > < i t e m > < M e a s u r e N a m e > B G T   N E T < / M e a s u r e N a m e > < D i s p l a y N a m e > B G T   N E T < / D i s p l a y N a m e > < V i s i b l e > F a l s e < / V i s i b l e > < / i t e m > < i t e m > < M e a s u r e N a m e > B G T   Q T D < / M e a s u r e N a m e > < D i s p l a y N a m e > B G T   Q T D < / D i s p l a y N a m e > < V i s i b l e > F a l s e < / V i s i b l e > < / i t e m > < i t e m > < M e a s u r e N a m e > B G T   Y T D < / M e a s u r e N a m e > < D i s p l a y N a m e > B G T   Y T D < / D i s p l a y N a m e > < V i s i b l e > F a l s e < / V i s i b l e > < / i t e m > < i t e m > < M e a s u r e N a m e > C Y   B A L < / M e a s u r e N a m e > < D i s p l a y N a m e > C Y   B A L < / D i s p l a y N a m e > < V i s i b l e > F a l s e < / V i s i b l e > < / i t e m > < i t e m > < M e a s u r e N a m e > L Y   B A L < / M e a s u r e N a m e > < D i s p l a y N a m e > L Y   B A L < / D i s p l a y N a m e > < V i s i b l e > F a l s e < / V i s i b l e > < / i t e m > < i t e m > < M e a s u r e N a m e > Y O Y   N E T   % < / M e a s u r e N a m e > < D i s p l a y N a m e > Y O Y   N E T   % < / D i s p l a y N a m e > < V i s i b l e > F a l s e < / V i s i b l e > < / i t e m > < i t e m > < M e a s u r e N a m e > Y O Y   N E T   $ < / M e a s u r e N a m e > < D i s p l a y N a m e > Y O Y   N E T   $ < / D i s p l a y N a m e > < V i s i b l e > F a l s e < / V i s i b l e > < / i t e m > < i t e m > < M e a s u r e N a m e > Y O Y   B A L   $ < / M e a s u r e N a m e > < D i s p l a y N a m e > Y O Y   B A L   $ < / D i s p l a y N a m e > < V i s i b l e > F a l s e < / V i s i b l e > < / i t e m > < i t e m > < M e a s u r e N a m e > Y O Y   Q T D   $ < / M e a s u r e N a m e > < D i s p l a y N a m e > Y O Y   Q T D   $ < / D i s p l a y N a m e > < V i s i b l e > F a l s e < / V i s i b l e > < / i t e m > < i t e m > < M e a s u r e N a m e > Y O Y   Y T D   $ < / M e a s u r e N a m e > < D i s p l a y N a m e > Y O Y   Y T D   $ < / D i s p l a y N a m e > < V i s i b l e > F a l s e < / V i s i b l e > < / i t e m > < i t e m > < M e a s u r e N a m e > A v B   N E T   $ < / M e a s u r e N a m e > < D i s p l a y N a m e > A v B   N E T   $ < / D i s p l a y N a m e > < V i s i b l e > F a l s e < / V i s i b l e > < / i t e m > < i t e m > < M e a s u r e N a m e > A v B   Q T D   $ < / M e a s u r e N a m e > < D i s p l a y N a m e > A v B   Q T D   $ < / D i s p l a y N a m e > < V i s i b l e > F a l s e < / V i s i b l e > < / i t e m > < i t e m > < M e a s u r e N a m e > A v B   Y T D   $ < / M e a s u r e N a m e > < D i s p l a y N a m e > A v B   Y T D   $ < / D i s p l a y N a m e > < V i s i b l e > F a l s e < / V i s i b l e > < / i t e m > < i t e m > < M e a s u r e N a m e > A v B   Q T D   % < / M e a s u r e N a m e > < D i s p l a y N a m e > A v B   Q T D   % < / D i s p l a y N a m e > < V i s i b l e > F a l s e < / V i s i b l e > < / i t e m > < i t e m > < M e a s u r e N a m e > A v B   N E T   % < / M e a s u r e N a m e > < D i s p l a y N a m e > A v B   N E T   % < / D i s p l a y N a m e > < V i s i b l e > F a l s e < / V i s i b l e > < / i t e m > < i t e m > < M e a s u r e N a m e > A v B   Y T D   % < / M e a s u r e N a m e > < D i s p l a y N a m e > A v B   Y T D   % < / D i s p l a y N a m e > < V i s i b l e > F a l s e < / V i s i b l e > < / i t e m > < i t e m > < M e a s u r e N a m e > Y O Y   Q T D   % < / M e a s u r e N a m e > < D i s p l a y N a m e > Y O Y   Q T D   % < / D i s p l a y N a m e > < V i s i b l e > F a l s e < / V i s i b l e > < / i t e m > < i t e m > < M e a s u r e N a m e > Y O Y   Y T D   % < / M e a s u r e N a m e > < D i s p l a y N a m e > Y O Y   Y T D   % < / D i s p l a y N a m e > < V i s i b l e > F a l s e < / V i s i b l e > < / i t e m > < i t e m > < M e a s u r e N a m e > Y O Y   B A L   % < / M e a s u r e N a m e > < D i s p l a y N a m e > Y O Y   B A L   % < / D i s p l a y N a m e > < V i s i b l e > F a l s e < / V i s i b l e > < / i t e m > < i t e m > < M e a s u r e N a m e > A P   A g e d   C a s h   R e q u i r e m e n t s < / M e a s u r e N a m e > < D i s p l a y N a m e > A P   A g e d   C a s h   R e q u i r e m e n t s < / D i s p l a y N a m e > < V i s i b l e > T r u e < / V i s i b l e > < / i t e m > < i t e m > < M e a s u r e N a m e > A P   C u r r e n t   A m o u n t < / M e a s u r e N a m e > < D i s p l a y N a m e > A P   C u r r e n t   A m o u n t < / D i s p l a y N a m e > < V i s i b l e > F a l s e < / V i s i b l e > < / i t e m > < i t e m > < M e a s u r e N a m e > D a y s   O v e r < / M e a s u r e N a m e > < D i s p l a y N a m e > D a y s   O v e r < / D i s p l a y N a m e > < V i s i b l e > F a l s e < / V i s i b l e > < / i t e m > < i t e m > < M e a s u r e N a m e > A P   D a y s   O v e r < / M e a s u r e N a m e > < D i s p l a y N a m e > A P   D a y s   O v e r < / D i s p l a y N a m e > < V i s i b l e > F a l s e < / V i s i b l e > < / i t e m > < i t e m > < M e a s u r e N a m e > C u r r e n t   A m o u n t < / M e a s u r e N a m e > < D i s p l a y N a m e > C u r r e n t   A m o u n t < / D i s p l a y N a m e > < V i s i b l e > F a l s e < / V i s i b l e > < / i t e m > < i t e m > < M e a s u r e N a m e > D e b i t < / M e a s u r e N a m e > < D i s p l a y N a m e > D e b i t < / D i s p l a y N a m e > < V i s i b l e > F a l s e < / V i s i b l e > < / i t e m > < i t e m > < M e a s u r e N a m e > C r e d i t < / M e a s u r e N a m e > < D i s p l a y N a m e > C r e d i t < / D i s p l a y N a m e > < V i s i b l e > F a l s e < / V i s i b l e > < / i t e m > < i t e m > < M e a s u r e N a m e > A g e d   R e c e i v a b l e < / M e a s u r e N a m e > < D i s p l a y N a m e > A g e d   R e c e i v a b l e < / D i s p l a y N a m e > < V i s i b l e > F a l s e < / V i s i b l e > < / i t e m > < / C a l c u l a t e d F i e l d s > < H S l i c e r s S h a p e > 0 ; 0 ; 0 ; 0 < / H S l i c e r s S h a p e > < V S l i c e r s S h a p e > 0 ; 0 ; 0 ; 0 < / V S l i c e r s S h a p e > < S l i c e r S h e e t N a m e > A g e d   C a s h   R e q u i r e m e n t s < / S l i c e r S h e e t N a m e > < S A H o s t H a s h > 9 5 1 5 1 4 5 3 3 < / S A H o s t H a s h > < G e m i n i F i e l d L i s t V i s i b l e > T r u e < / G e m i n i F i e l d L i s t V i s i b l e > < / S e t t i n g s > ] ] > < / C u s t o m C o n t e n t > < / G e m i n i > 
</file>

<file path=customXml/item28.xml>��< ? x m l   v e r s i o n = " 1 . 0 "   e n c o d i n g = " U T F - 1 6 " ? > < G e m i n i   x m l n s = " h t t p : / / g e m i n i / p i v o t c u s t o m i z a t i o n / S a n d b o x N o n E m p t y " > < C u s t o m C o n t e n t > < ! [ C D A T A [ 1 ] ] > < / C u s t o m C o n t e n t > < / G e m i n i > 
</file>

<file path=customXml/item29.xml>��< ? x m l   v e r s i o n = " 1 . 0 "   e n c o d i n g = " U T F - 1 6 " ? > < G e m i n i   x m l n s = " h t t p : / / g e m i n i / p i v o t c u s t o m i z a t i o n / P o w e r P i v o t V e r s i o n " > < C u s t o m C o n t e n t > < ! [ C D A T A [ 2 0 1 1 . 1 1 0 . 2 8 0 9 . 2 7 ] ] > < / C u s t o m C o n t e n t > < / G e m i n i > 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30.xml>��< ? x m l   v e r s i o n = " 1 . 0 "   e n c o d i n g = " U T F - 1 6 " ? > < G e m i n i   x m l n s = " h t t p : / / g e m i n i / p i v o t c u s t o m i z a t i o n / T a b l e X M L _ A g e A s O f - 9 4 0 3 d 7 2 3 - 5 0 5 0 - 4 6 0 6 - a b 0 5 - d 9 7 d e a d 9 b 4 a 0 " > < 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 / & g t ; & l t ; C o l u m n W i d t h s & g t ; & l t ; i t e m & g t ; & l t ; k e y & g t ; & l t ; s t r i n g & g t ; A g e - A s - O f   D a y & l t ; / s t r i n g & g t ; & l t ; / k e y & g t ; & l t ; v a l u e & g t ; & l t ; i n t & g t ; 1 2 6 & l t ; / i n t & g t ; & l t ; / v a l u e & g t ; & l t ; / i t e m & g t ; & l t ; i t e m & g t ; & l t ; k e y & g t ; & l t ; s t r i n g & g t ; A g e - A s - O f   M o n t h & l t ; / s t r i n g & g t ; & l t ; / k e y & g t ; & l t ; v a l u e & g t ; & l t ; i n t & g t ; 1 4 4 & l t ; / i n t & g t ; & l t ; / v a l u e & g t ; & l t ; / i t e m & g t ; & l t ; i t e m & g t ; & l t ; k e y & g t ; & l t ; s t r i n g & g t ; A g e   A s   O f & l t ; / s t r i n g & g t ; & l t ; / k e y & g t ; & l t ; v a l u e & g t ; & l t ; i n t & g t ; 9 6 & l t ; / i n t & g t ; & l t ; / v a l u e & g t ; & l t ; / i t e m & g t ; & l t ; i t e m & g t ; & l t ; k e y & g t ; & l t ; s t r i n g & g t ; A g e - A s - O f   Y e a r & l t ; / s t r i n g & g t ; & l t ; / k e y & g t ; & l t ; v a l u e & g t ; & l t ; i n t & g t ; 1 2 9 & l t ; / i n t & g t ; & l t ; / v a l u e & g t ; & l t ; / i t e m & g t ; & l t ; / C o l u m n W i d t h s & g t ; & l t ; C o l u m n D i s p l a y I n d e x & g t ; & l t ; i t e m & g t ; & l t ; k e y & g t ; & l t ; s t r i n g & g t ; A g e - A s - O f   D a y & l t ; / s t r i n g & g t ; & l t ; / k e y & g t ; & l t ; v a l u e & g t ; & l t ; i n t & g t ; 3 & l t ; / i n t & g t ; & l t ; / v a l u e & g t ; & l t ; / i t e m & g t ; & l t ; i t e m & g t ; & l t ; k e y & g t ; & l t ; s t r i n g & g t ; A g e - A s - O f   M o n t h & l t ; / s t r i n g & g t ; & l t ; / k e y & g t ; & l t ; v a l u e & g t ; & l t ; i n t & g t ; 2 & l t ; / i n t & g t ; & l t ; / v a l u e & g t ; & l t ; / i t e m & g t ; & l t ; i t e m & g t ; & l t ; k e y & g t ; & l t ; s t r i n g & g t ; A g e   A s   O f & l t ; / s t r i n g & g t ; & l t ; / k e y & g t ; & l t ; v a l u e & g t ; & l t ; i n t & g t ; 0 & l t ; / i n t & g t ; & l t ; / v a l u e & g t ; & l t ; / i t e m & g t ; & l t ; i t e m & g t ; & l t ; k e y & g t ; & l t ; s t r i n g & g t ; A g e - A s - O f   Y e a r & l t ; / s t r i n g & g t ; & l t ; / k e y & g t ; & l t ; v a l u e & g t ; & l t ; i n t & g t ; 1 & l t ; / i n t & g t ; & l t ; / v a l u e & g t ; & l t ; / i t e m & g t ; & l t ; / C o l u m n D i s p l a y I n d e x & g t ; & l t ; C o l u m n F r o z e n   / & g t ; & l t ; C o l u m n C h e c k e d   / & g t ; & l t ; C o l u m n F i l t e r   / & g t ; & l t ; S e l e c t i o n F i l t e r   / & g t ; & l t ; F i l t e r P a r a m e t e r s   / & g t ; & l t ; I s S o r t D e s c e n d i n g & g t ; f a l s e & l t ; / I s S o r t D e s c e n d i n g & g t ; & l t ; / T a b l e W i d g e t G r i d S e r i a l i z a t i o n & g t ; < / C u s t o m C o n t e n t > < / G e m i n i > 
</file>

<file path=customXml/item31.xml>��< ? x m l   v e r s i o n = " 1 . 0 "   e n c o d i n g = " U T F - 1 6 " ? > < G e m i n i   x m l n s = " h t t p : / / g e m i n i / p i v o t c u s t o m i z a t i o n / 0 1 b 4 0 4 8 a - c f 5 3 - 4 8 1 b - 9 c 1 c - 3 e 1 d 2 6 e 5 7 3 b 6 " > < C u s t o m C o n t e n t > < ! [ C D A T A [ < ? x m l   v e r s i o n = " 1 . 0 "   e n c o d i n g = " u t f - 1 6 " ? > < S e t t i n g s > < C a l c u l a t e d F i e l d s > < i t e m > < M e a s u r e N a m e > D o c u m e n t   A m o u n t < / M e a s u r e N a m e > < D i s p l a y N a m e > D o c u m e n t   A m o u n t < / D i s p l a y N a m e > < V i s i b l e > F a l s e < / V i s i b l e > < / i t e m > < i t e m > < M e a s u r e N a m e > P a y m e n t   A m o u n t < / M e a s u r e N a m e > < D i s p l a y N a m e > P a y m e n t   A m o u n t < / D i s p l a y N a m e > < V i s i b l e > F a l s e < / V i s i b l e > < / i t e m > < i t e m > < M e a s u r e N a m e > D o c u m e n t   B a l a n c e < / M e a s u r e N a m e > < D i s p l a y N a m e > D o c u m e n t   B a l a n c e < / D i s p l a y N a m e > < V i s i b l e > F a l s e < / V i s i b l e > < / i t e m > < i t e m > < M e a s u r e N a m e > A g e d   B a l a n c e < / M e a s u r e N a m e > < D i s p l a y N a m e > A g e d   B a l a n c e < / D i s p l a y N a m e > < V i s i b l e > F a l s e < / V i s i b l e > < / i t e m > < i t e m > < M e a s u r e N a m e > M A T B i l l i n g < / M e a s u r e N a m e > < D i s p l a y N a m e > M A T B i l l i n g < / D i s p l a y N a m e > < V i s i b l e > F a l s e < / V i s i b l e > < / i t e m > < i t e m > < M e a s u r e N a m e > D S O < / M e a s u r e N a m e > < D i s p l a y N a m e > D S O < / D i s p l a y N a m e > < V i s i b l e > F a l s e < / V i s i b l e > < / i t e m > < i t e m > < M e a s u r e N a m e > A P   D o c u m e n t   A m o u n t < / M e a s u r e N a m e > < D i s p l a y N a m e > A P   D o c u m e n t   A m o u n t < / D i s p l a y N a m e > < V i s i b l e > F a l s e < / V i s i b l e > < / i t e m > < i t e m > < M e a s u r e N a m e > A P   P a y m e n t   A m o u n t < / M e a s u r e N a m e > < D i s p l a y N a m e > A P   P a y m e n t   A m o u n t < / D i s p l a y N a m e > < V i s i b l e > F a l s e < / V i s i b l e > < / i t e m > < i t e m > < M e a s u r e N a m e > A P   D o c u m e n t   B a l a n c e < / M e a s u r e N a m e > < D i s p l a y N a m e > A P   D o c u m e n t   B a l a n c e < / D i s p l a y N a m e > < V i s i b l e > F a l s e < / V i s i b l e > < / i t e m > < i t e m > < M e a s u r e N a m e > A P   A g e d   B a l a n c e < / M e a s u r e N a m e > < D i s p l a y N a m e > A P   A g e d   B a l a n c e < / D i s p l a y N a m e > < V i s i b l e > F a l s e < / V i s i b l e > < / i t e m > < i t e m > < M e a s u r e N a m e > A P   M A T I n v o i c e < / M e a s u r e N a m e > < D i s p l a y N a m e > A P   M A T I n v o i c e < / D i s p l a y N a m e > < V i s i b l e > F a l s e < / V i s i b l e > < / i t e m > < i t e m > < M e a s u r e N a m e > D P O < / M e a s u r e N a m e > < D i s p l a y N a m e > D P O < / D i s p l a y N a m e > < V i s i b l e > F a l s e < / V i s i b l e > < / i t e m > < i t e m > < M e a s u r e N a m e > T r a n s a c t i o n   A m o u n t < / M e a s u r e N a m e > < D i s p l a y N a m e > T r a n s a c t i o n   A m o u n t < / D i s p l a y N a m e > < V i s i b l e > F a l s e < / V i s i b l e > < / i t e m > < i t e m > < M e a s u r e N a m e > A P   T r a n s a c t i o n   A m o u n t < / M e a s u r e N a m e > < D i s p l a y N a m e > A P   T r a n s a c t i o n   A m o u n t < / D i s p l a y N a m e > < V i s i b l e > F a l s e < / V i s i b l e > < / i t e m > < i t e m > < M e a s u r e N a m e > T r a n s a c t i o n   A m o u n t   P m t < / M e a s u r e N a m e > < D i s p l a y N a m e > T r a n s a c t i o n   A m o u n t   P m t < / D i s p l a y N a m e > < V i s i b l e > F a l s e < / V i s i b l e > < / i t e m > < i t e m > < M e a s u r e N a m e > T r a n s a c t i o n   C o u n t < / M e a s u r e N a m e > < D i s p l a y N a m e > T r a n s a c t i o n   C o u n t < / D i s p l a y N a m e > < V i s i b l e > F a l s e < / V i s i b l e > < / i t e m > < i t e m > < M e a s u r e N a m e > T r a n s a c t i o n   P m t   C o u n t < / M e a s u r e N a m e > < D i s p l a y N a m e > T r a n s a c t i o n   P m t   C o u n t < / D i s p l a y N a m e > < V i s i b l e > F a l s e < / V i s i b l e > < / i t e m > < i t e m > < M e a s u r e N a m e > T r a n s a c t i o n   A m o u n t   Y T D < / M e a s u r e N a m e > < D i s p l a y N a m e > T r a n s a c t i o n   A m o u n t   Y T D < / D i s p l a y N a m e > < V i s i b l e > F a l s e < / V i s i b l e > < / i t e m > < i t e m > < M e a s u r e N a m e > T r a n s a c t i o n   C o u n t   Y T D < / M e a s u r e N a m e > < D i s p l a y N a m e > T r a n s a c t i o n   C o u n t   Y T D < / D i s p l a y N a m e > < V i s i b l e > F a l s e < / V i s i b l e > < / i t e m > < i t e m > < M e a s u r e N a m e > T r a n s a c t i o n   A m o u n t   P m t   Y T D < / M e a s u r e N a m e > < D i s p l a y N a m e > T r a n s a c t i o n   A m o u n t   P m t   Y T D < / D i s p l a y N a m e > < V i s i b l e > F a l s e < / V i s i b l e > < / i t e m > < i t e m > < M e a s u r e N a m e > T r a n s a c t i o n   P m t   C o u n t   Y T D < / M e a s u r e N a m e > < D i s p l a y N a m e > T r a n s a c t i o n   P m t   C o u n t   Y T D < / D i s p l a y N a m e > < V i s i b l e > F a l s e < / V i s i b l e > < / i t e m > < i t e m > < M e a s u r e N a m e > A P   T r a n s a c t i o n   C o u n t < / M e a s u r e N a m e > < D i s p l a y N a m e > A P   T r a n s a c t i o n   C o u n t < / D i s p l a y N a m e > < V i s i b l e > F a l s e < / V i s i b l e > < / i t e m > < i t e m > < M e a s u r e N a m e > A P   T r a n s a c t i o n   A m o u n t   P m t < / M e a s u r e N a m e > < D i s p l a y N a m e > A P   T r a n s a c t i o n   A m o u n t   P m t < / D i s p l a y N a m e > < V i s i b l e > F a l s e < / V i s i b l e > < / i t e m > < i t e m > < M e a s u r e N a m e > A P   T r a n s a c t i o n   P m t   C o u n t < / M e a s u r e N a m e > < D i s p l a y N a m e > A P   T r a n s a c t i o n   P m t   C o u n t < / D i s p l a y N a m e > < V i s i b l e > F a l s e < / V i s i b l e > < / i t e m > < i t e m > < M e a s u r e N a m e > A P   P a y m e n t   A m o u n t   Y T D < / M e a s u r e N a m e > < D i s p l a y N a m e > A P   P a y m e n t   A m o u n t   Y T D < / D i s p l a y N a m e > < V i s i b l e > F a l s e < / V i s i b l e > < / i t e m > < i t e m > < M e a s u r e N a m e > A P   T r a n s a c t i o n   A m o u n t   Y T D < / M e a s u r e N a m e > < D i s p l a y N a m e > A P   T r a n s a c t i o n   A m o u n t   Y T D < / D i s p l a y N a m e > < V i s i b l e > F a l s e < / V i s i b l e > < / i t e m > < i t e m > < M e a s u r e N a m e > A P   T r a n s a c t i o n   C o u n t   Y T D < / M e a s u r e N a m e > < D i s p l a y N a m e > A P   T r a n s a c t i o n   C o u n t   Y T D < / D i s p l a y N a m e > < V i s i b l e > F a l s e < / V i s i b l e > < / i t e m > < i t e m > < M e a s u r e N a m e > A P   T r a n s a c t i o n   P m t   C o u n t   Y T D < / M e a s u r e N a m e > < D i s p l a y N a m e > A P   T r a n s a c t i o n   P m t   C o u n t   Y T D < / D i s p l a y N a m e > < V i s i b l e > F a l s e < / V i s i b l e > < / i t e m > < i t e m > < M e a s u r e N a m e > C Y   N E T < / M e a s u r e N a m e > < D i s p l a y N a m e > C Y   N E T < / D i s p l a y N a m e > < V i s i b l e > F a l s e < / V i s i b l e > < / i t e m > < i t e m > < M e a s u r e N a m e > C Y   Q T D < / M e a s u r e N a m e > < D i s p l a y N a m e > C Y   Q T D < / D i s p l a y N a m e > < V i s i b l e > F a l s e < / V i s i b l e > < / i t e m > < i t e m > < M e a s u r e N a m e > C Y   Y T D < / M e a s u r e N a m e > < D i s p l a y N a m e > C Y   Y T D < / D i s p l a y N a m e > < V i s i b l e > F a l s e < / V i s i b l e > < / i t e m > < i t e m > < M e a s u r e N a m e > L Y   N E T < / M e a s u r e N a m e > < D i s p l a y N a m e > L Y   N E T < / D i s p l a y N a m e > < V i s i b l e > F a l s e < / V i s i b l e > < / i t e m > < i t e m > < M e a s u r e N a m e > L Y   Q T D < / M e a s u r e N a m e > < D i s p l a y N a m e > L Y   Q T D < / D i s p l a y N a m e > < V i s i b l e > F a l s e < / V i s i b l e > < / i t e m > < i t e m > < M e a s u r e N a m e > L Y   Y T D < / M e a s u r e N a m e > < D i s p l a y N a m e > L Y   Y T D < / D i s p l a y N a m e > < V i s i b l e > F a l s e < / V i s i b l e > < / i t e m > < i t e m > < M e a s u r e N a m e > T o t a l < / M e a s u r e N a m e > < D i s p l a y N a m e > T o t a l < / D i s p l a y N a m e > < V i s i b l e > F a l s e < / V i s i b l e > < / i t e m > < i t e m > < M e a s u r e N a m e > B G T   N E T < / M e a s u r e N a m e > < D i s p l a y N a m e > B G T   N E T < / D i s p l a y N a m e > < V i s i b l e > F a l s e < / V i s i b l e > < / i t e m > < i t e m > < M e a s u r e N a m e > B G T   Q T D < / M e a s u r e N a m e > < D i s p l a y N a m e > B G T   Q T D < / D i s p l a y N a m e > < V i s i b l e > F a l s e < / V i s i b l e > < / i t e m > < i t e m > < M e a s u r e N a m e > B G T   Y T D < / M e a s u r e N a m e > < D i s p l a y N a m e > B G T   Y T D < / D i s p l a y N a m e > < V i s i b l e > F a l s e < / V i s i b l e > < / i t e m > < i t e m > < M e a s u r e N a m e > C Y   B A L < / M e a s u r e N a m e > < D i s p l a y N a m e > C Y   B A L < / D i s p l a y N a m e > < V i s i b l e > F a l s e < / V i s i b l e > < / i t e m > < i t e m > < M e a s u r e N a m e > L Y   B A L < / M e a s u r e N a m e > < D i s p l a y N a m e > L Y   B A L < / D i s p l a y N a m e > < V i s i b l e > F a l s e < / V i s i b l e > < / i t e m > < i t e m > < M e a s u r e N a m e > Y O Y   N E T   % < / M e a s u r e N a m e > < D i s p l a y N a m e > Y O Y   N E T   % < / D i s p l a y N a m e > < V i s i b l e > F a l s e < / V i s i b l e > < / i t e m > < i t e m > < M e a s u r e N a m e > Y O Y   N E T   $ < / M e a s u r e N a m e > < D i s p l a y N a m e > Y O Y   N E T   $ < / D i s p l a y N a m e > < V i s i b l e > F a l s e < / V i s i b l e > < / i t e m > < i t e m > < M e a s u r e N a m e > Y O Y   B A L   $ < / M e a s u r e N a m e > < D i s p l a y N a m e > Y O Y   B A L   $ < / D i s p l a y N a m e > < V i s i b l e > F a l s e < / V i s i b l e > < / i t e m > < i t e m > < M e a s u r e N a m e > Y O Y   Q T D   $ < / M e a s u r e N a m e > < D i s p l a y N a m e > Y O Y   Q T D   $ < / D i s p l a y N a m e > < V i s i b l e > F a l s e < / V i s i b l e > < / i t e m > < i t e m > < M e a s u r e N a m e > Y O Y   Y T D   $ < / M e a s u r e N a m e > < D i s p l a y N a m e > Y O Y   Y T D   $ < / D i s p l a y N a m e > < V i s i b l e > F a l s e < / V i s i b l e > < / i t e m > < i t e m > < M e a s u r e N a m e > A v B   N E T   $ < / M e a s u r e N a m e > < D i s p l a y N a m e > A v B   N E T   $ < / D i s p l a y N a m e > < V i s i b l e > F a l s e < / V i s i b l e > < / i t e m > < i t e m > < M e a s u r e N a m e > A v B   Q T D   $ < / M e a s u r e N a m e > < D i s p l a y N a m e > A v B   Q T D   $ < / D i s p l a y N a m e > < V i s i b l e > F a l s e < / V i s i b l e > < / i t e m > < i t e m > < M e a s u r e N a m e > A v B   Y T D   $ < / M e a s u r e N a m e > < D i s p l a y N a m e > A v B   Y T D   $ < / D i s p l a y N a m e > < V i s i b l e > F a l s e < / V i s i b l e > < / i t e m > < i t e m > < M e a s u r e N a m e > A v B   Q T D   % < / M e a s u r e N a m e > < D i s p l a y N a m e > A v B   Q T D   % < / D i s p l a y N a m e > < V i s i b l e > F a l s e < / V i s i b l e > < / i t e m > < i t e m > < M e a s u r e N a m e > A v B   N E T   % < / M e a s u r e N a m e > < D i s p l a y N a m e > A v B   N E T   % < / D i s p l a y N a m e > < V i s i b l e > F a l s e < / V i s i b l e > < / i t e m > < i t e m > < M e a s u r e N a m e > A v B   Y T D   % < / M e a s u r e N a m e > < D i s p l a y N a m e > A v B   Y T D   % < / D i s p l a y N a m e > < V i s i b l e > F a l s e < / V i s i b l e > < / i t e m > < i t e m > < M e a s u r e N a m e > Y O Y   Q T D   % < / M e a s u r e N a m e > < D i s p l a y N a m e > Y O Y   Q T D   % < / D i s p l a y N a m e > < V i s i b l e > F a l s e < / V i s i b l e > < / i t e m > < i t e m > < M e a s u r e N a m e > Y O Y   Y T D   % < / M e a s u r e N a m e > < D i s p l a y N a m e > Y O Y   Y T D   % < / D i s p l a y N a m e > < V i s i b l e > F a l s e < / V i s i b l e > < / i t e m > < i t e m > < M e a s u r e N a m e > Y O Y   B A L   % < / M e a s u r e N a m e > < D i s p l a y N a m e > Y O Y   B A L   % < / D i s p l a y N a m e > < V i s i b l e > F a l s e < / V i s i b l e > < / i t e m > < i t e m > < M e a s u r e N a m e > A P   A g e d   C a s h   R e q u i r e m e n t s < / M e a s u r e N a m e > < D i s p l a y N a m e > A P   A g e d   C a s h   R e q u i r e m e n t s < / D i s p l a y N a m e > < V i s i b l e > F a l s e < / V i s i b l e > < / i t e m > < i t e m > < M e a s u r e N a m e > A P   C u r r e n t   A m o u n t < / M e a s u r e N a m e > < D i s p l a y N a m e > A P   C u r r e n t   A m o u n t < / D i s p l a y N a m e > < V i s i b l e > T r u e < / V i s i b l e > < / i t e m > < i t e m > < M e a s u r e N a m e > D a y s   O v e r < / M e a s u r e N a m e > < D i s p l a y N a m e > D a y s   O v e r < / D i s p l a y N a m e > < V i s i b l e > F a l s e < / V i s i b l e > < / i t e m > < i t e m > < M e a s u r e N a m e > A P   D a y s   O v e r < / M e a s u r e N a m e > < D i s p l a y N a m e > A P   D a y s   O v e r < / D i s p l a y N a m e > < V i s i b l e > T r u e < / V i s i b l e > < / i t e m > < i t e m > < M e a s u r e N a m e > C u r r e n t   A m o u n t < / M e a s u r e N a m e > < D i s p l a y N a m e > C u r r e n t   A m o u n t < / D i s p l a y N a m e > < V i s i b l e > F a l s e < / V i s i b l e > < / i t e m > < i t e m > < M e a s u r e N a m e > D e b i t < / M e a s u r e N a m e > < D i s p l a y N a m e > D e b i t < / D i s p l a y N a m e > < V i s i b l e > F a l s e < / V i s i b l e > < / i t e m > < i t e m > < M e a s u r e N a m e > C r e d i t < / M e a s u r e N a m e > < D i s p l a y N a m e > C r e d i t < / D i s p l a y N a m e > < V i s i b l e > F a l s e < / V i s i b l e > < / i t e m > < i t e m > < M e a s u r e N a m e > A g e d   R e c e i v a b l e < / M e a s u r e N a m e > < D i s p l a y N a m e > A g e d   R e c e i v a b l e < / D i s p l a y N a m e > < V i s i b l e > F a l s e < / V i s i b l e > < / i t e m > < / C a l c u l a t e d F i e l d s > < H S l i c e r s S h a p e > 0 ; 0 ; 0 ; 0 < / H S l i c e r s S h a p e > < V S l i c e r s S h a p e > 0 ; 0 ; 0 ; 0 < / V S l i c e r s S h a p e > < S l i c e r S h e e t N a m e > V e n d o r   T r a n s a c t i o n s < / S l i c e r S h e e t N a m e > < S A H o s t H a s h > 1 1 5 3 8 4 2 1 2 < / S A H o s t H a s h > < G e m i n i F i e l d L i s t V i s i b l e > T r u e < / G e m i n i F i e l d L i s t V i s i b l e > < / S e t t i n g s > ] ] > < / C u s t o m C o n t e n t > < / G e m i n i > 
</file>

<file path=customXml/item3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 2 0 1 3 - 0 8 - 0 7 T 1 4 : 0 6 : 5 2 . 2 7 6 1 1 8 3 - 0 5 : 0 0 < / L a s t P r o c e s s e d T i m e > < / D a t a M o d e l i n g S a n d b o x . S e r i a l i z e d S a n d b o x E r r o r C a c h e > ] ] > < / C u s t o m C o n t e n t > < / G e m i n i > 
</file>

<file path=customXml/item33.xml>��< ? x m l   v e r s i o n = " 1 . 0 "   e n c o d i n g = " U T F - 1 6 " ? > < G e m i n i   x m l n s = " h t t p : / / g e m i n i / p i v o t c u s t o m i z a t i o n / M a n u a l C a l c M o d e " > < C u s t o m C o n t e n t > < ! [ C D A T A [ F a l s e ] ] > < / C u s t o m C o n t e n t > < / G e m i n i > 
</file>

<file path=customXml/item34.xml>��< ? x m l   v e r s i o n = " 1 . 0 "   e n c o d i n g = " U T F - 1 6 " ? > < G e m i n i   x m l n s = " h t t p : / / g e m i n i / p i v o t c u s t o m i z a t i o n / T a b l e X M L _ D o c u m e n t T y p e - f d 1 6 5 b 9 b - a 6 b 7 - 4 1 3 9 - 9 6 3 7 - 8 1 d a b e 1 e 8 d 8 3 " > < 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D O C T Y P E I D & l t ; / s t r i n g & g t ; & l t ; / k e y & g t ; & l t ; v a l u e & g t ; & l t ; i n t & g t ; 1 0 5 & l t ; / i n t & g t ; & l t ; / v a l u e & g t ; & l t ; / i t e m & g t ; & l t ; i t e m & g t ; & l t ; k e y & g t ; & l t ; s t r i n g & g t ; D o c u m e n t   T y p e & l t ; / s t r i n g & g t ; & l t ; / k e y & g t ; & l t ; v a l u e & g t ; & l t ; i n t & g t ; 1 3 2 & l t ; / i n t & g t ; & l t ; / v a l u e & g t ; & l t ; / i t e m & g t ; & l t ; i t e m & g t ; & l t ; k e y & g t ; & l t ; s t r i n g & g t ; D o c T y p & l t ; / s t r i n g & g t ; & l t ; / k e y & g t ; & l t ; v a l u e & g t ; & l t ; i n t & g t ; 8 0 & l t ; / i n t & g t ; & l t ; / v a l u e & g t ; & l t ; / i t e m & g t ; & l t ; / C o l u m n W i d t h s & g t ; & l t ; C o l u m n D i s p l a y I n d e x & g t ; & l t ; i t e m & g t ; & l t ; k e y & g t ; & l t ; s t r i n g & g t ; D O C T Y P E I D & l t ; / s t r i n g & g t ; & l t ; / k e y & g t ; & l t ; v a l u e & g t ; & l t ; i n t & g t ; 0 & l t ; / i n t & g t ; & l t ; / v a l u e & g t ; & l t ; / i t e m & g t ; & l t ; i t e m & g t ; & l t ; k e y & g t ; & l t ; s t r i n g & g t ; D o c u m e n t   T y p e & l t ; / s t r i n g & g t ; & l t ; / k e y & g t ; & l t ; v a l u e & g t ; & l t ; i n t & g t ; 1 & l t ; / i n t & g t ; & l t ; / v a l u e & g t ; & l t ; / i t e m & g t ; & l t ; i t e m & g t ; & l t ; k e y & g t ; & l t ; s t r i n g & g t ; D o c T y p & l t ; / s t r i n g & g t ; & l t ; / k e y & g t ; & l t ; v a l u e & g t ; & l t ; i n t & g t ; 2 & l t ; / i n t & g t ; & l t ; / v a l u e & g t ; & l t ; / i t e m & g t ; & l t ; / C o l u m n D i s p l a y I n d e x & g t ; & l t ; C o l u m n F r o z e n   / & g t ; & l t ; C o l u m n C h e c k e d   / & g t ; & l t ; C o l u m n F i l t e r   / & g t ; & l t ; S e l e c t i o n F i l t e r   / & g t ; & l t ; F i l t e r P a r a m e t e r s   / & g t ; & l t ; I s S o r t D e s c e n d i n g & g t ; f a l s e & l t ; / I s S o r t D e s c e n d i n g & g t ; & l t ; / T a b l e W i d g e t G r i d S e r i a l i z a t i o n & g t ; < / C u s t o m C o n t e n t > < / G e m i n i > 
</file>

<file path=customXml/item35.xml>��< ? x m l   v e r s i o n = " 1 . 0 "   e n c o d i n g = " U T F - 1 6 " ? > < G e m i n i   x m l n s = " h t t p : / / g e m i n i / p i v o t c u s t o m i z a t i o n / T a b l e X M L _ T i m e C a l c - 4 8 3 b 6 8 a 0 - d 9 5 3 - 4 7 d 3 - b b 0 4 - a 8 c b 9 3 4 9 7 e e 9 " > < C u s t o m C o n t e n t > < ! [ C D A T A [ < T a b l e W i d g e t G r i d S e r i a l i z a t i o n   x m l n s : x s d = " h t t p : / / w w w . w 3 . o r g / 2 0 0 1 / X M L S c h e m a "   x m l n s : x s i = " h t t p : / / w w w . w 3 . o r g / 2 0 0 1 / X M L S c h e m a - i n s t a n c e " > < C o l u m n S u g g e s t e d T y p e   / > < C o l u m n F o r m a t   / > < C o l u m n A c c u r a c y   / > < C o l u m n C u r r e n c y S y m b o l   / > < C o l u m n P o s i t i v e P a t t e r n   / > < C o l u m n N e g a t i v e P a t t e r n   / > < C o l u m n W i d t h s > < i t e m > < k e y > < s t r i n g > C A L C I D < / s t r i n g > < / k e y > < v a l u e > < i n t > 8 0 < / i n t > < / v a l u e > < / i t e m > < i t e m > < k e y > < s t r i n g > C O M P I D < / s t r i n g > < / k e y > < v a l u e > < i n t > 8 7 < / i n t > < / v a l u e > < / i t e m > < i t e m > < k e y > < s t r i n g > C a l c u l a t i o n < / s t r i n g > < / k e y > < v a l u e > < i n t > 1 0 4 < / i n t > < / v a l u e > < / i t e m > < i t e m > < k e y > < s t r i n g > C o m p a r i s o n < / s t r i n g > < / k e y > < v a l u e > < i n t > 1 1 0 < / i n t > < / v a l u e > < / i t e m > < / C o l u m n W i d t h s > < C o l u m n D i s p l a y I n d e x > < i t e m > < k e y > < s t r i n g > C A L C I D < / s t r i n g > < / k e y > < v a l u e > < i n t > 0 < / i n t > < / v a l u e > < / i t e m > < i t e m > < k e y > < s t r i n g > C O M P I D < / s t r i n g > < / k e y > < v a l u e > < i n t > 1 < / i n t > < / v a l u e > < / i t e m > < i t e m > < k e y > < s t r i n g > C a l c u l a t i o n < / s t r i n g > < / k e y > < v a l u e > < i n t > 2 < / i n t > < / v a l u e > < / i t e m > < i t e m > < k e y > < s t r i n g > C o m p a r i s o n < / s t r i n g > < / k e y > < v a l u e > < i n t > 3 < / i n t > < / v a l u e > < / i t e m > < / C o l u m n D i s p l a y I n d e x > < C o l u m n F r o z e n   / > < C o l u m n C h e c k e d   / > < C o l u m n F i l t e r   / > < S e l e c t i o n F i l t e r   / > < F i l t e r P a r a m e t e r s   / > < I s S o r t D e s c e n d i n g > f a l s e < / I s S o r t D e s c e n d i n g > < / T a b l e W i d g e t G r i d S e r i a l i z a t i o n > ] ] > < / C u s t o m C o n t e n t > < / G e m i n i > 
</file>

<file path=customXml/item36.xml>��< ? x m l   v e r s i o n = " 1 . 0 "   e n c o d i n g = " U T F - 1 6 " ? > < G e m i n i   x m l n s = " h t t p : / / g e m i n i / p i v o t c u s t o m i z a t i o n / T a b l e X M L _ V e n d o r   G r o u p _ d 6 3 9 3 6 f b - e a 6 f - 4 0 5 c - b 5 7 b - 0 2 4 d 1 9 8 d 7 4 a 4 " > < C u s t o m C o n t e n t > < ! [ C D A T A [ < T a b l e W i d g e t G r i d S e r i a l i z a t i o n   x m l n s : x s d = " h t t p : / / w w w . w 3 . o r g / 2 0 0 1 / X M L S c h e m a "   x m l n s : x s i = " h t t p : / / w w w . w 3 . o r g / 2 0 0 1 / X M L S c h e m a - i n s t a n c e " > < C o l u m n S u g g e s t e d T y p e   / > < C o l u m n F o r m a t   / > < C o l u m n A c c u r a c y   / > < C o l u m n C u r r e n c y S y m b o l   / > < C o l u m n P o s i t i v e P a t t e r n   / > < C o l u m n N e g a t i v e P a t t e r n   / > < C o l u m n W i d t h s > < i t e m > < k e y > < s t r i n g > G r o u p   C o d e < / s t r i n g > < / k e y > < v a l u e > < i n t > 1 0 9 < / i n t > < / v a l u e > < / i t e m > < i t e m > < k e y > < s t r i n g > D e s c r i p t i o n < / s t r i n g > < / k e y > < v a l u e > < i n t > 1 0 6 < / i n t > < / v a l u e > < / i t e m > < i t e m > < k e y > < s t r i n g > S t a t u s < / s t r i n g > < / k e y > < v a l u e > < i n t > 7 4 < / i n t > < / v a l u e > < / i t e m > < i t e m > < k e y > < s t r i n g > A c c o u n t   S e t < / s t r i n g > < / k e y > < v a l u e > < i n t > 1 0 9 < / i n t > < / v a l u e > < / i t e m > < i t e m > < k e y > < s t r i n g > T e r m s < / s t r i n g > < / k e y > < v a l u e > < i n t > 7 3 < / i n t > < / v a l u e > < / i t e m > < / C o l u m n W i d t h s > < C o l u m n D i s p l a y I n d e x > < i t e m > < k e y > < s t r i n g > G r o u p   C o d e < / s t r i n g > < / k e y > < v a l u e > < i n t > 0 < / i n t > < / v a l u e > < / i t e m > < i t e m > < k e y > < s t r i n g > D e s c r i p t i o n < / s t r i n g > < / k e y > < v a l u e > < i n t > 1 < / i n t > < / v a l u e > < / i t e m > < i t e m > < k e y > < s t r i n g > S t a t u s < / s t r i n g > < / k e y > < v a l u e > < i n t > 2 < / i n t > < / v a l u e > < / i t e m > < i t e m > < k e y > < s t r i n g > A c c o u n t   S e t < / s t r i n g > < / k e y > < v a l u e > < i n t > 3 < / i n t > < / v a l u e > < / i t e m > < i t e m > < k e y > < s t r i n g > T e r m s < / s t r i n g > < / k e y > < v a l u e > < i n t > 4 < / i n t > < / v a l u e > < / i t e m > < / C o l u m n D i s p l a y I n d e x > < C o l u m n F r o z e n   / > < C o l u m n C h e c k e d   / > < C o l u m n F i l t e r   / > < S e l e c t i o n F i l t e r   / > < F i l t e r P a r a m e t e r s   / > < I s S o r t D e s c e n d i n g > f a l s e < / I s S o r t D e s c e n d i n g > < / T a b l e W i d g e t G r i d S e r i a l i z a t i o n > ] ] > < / C u s t o m C o n t e n t > < / G e m i n i > 
</file>

<file path=customXml/item37.xml>��< ? x m l   v e r s i o n = " 1 . 0 "   e n c o d i n g = " U T F - 1 6 " ? > < G e m i n i   x m l n s = " h t t p : / / g e m i n i / p i v o t c u s t o m i z a t i o n / T a b l e C o u n t I n S a n d b o x " > < C u s t o m C o n t e n t > 1 8 < / C u s t o m C o n t e n t > < / G e m i n i > 
</file>

<file path=customXml/item38.xml>��< ? x m l   v e r s i o n = " 1 . 0 "   e n c o d i n g = " U T F - 1 6 " ? > < G e m i n i   x m l n s = " h t t p : / / g e m i n i / p i v o t c u s t o m i z a t i o n / S h o w H i d d e n " > < C u s t o m C o n t e n t > < ! [ C D A T A [ T r u e ] ] > < / C u s t o m C o n t e n t > < / G e m i n i > 
</file>

<file path=customXml/item39.xml>��< ? x m l   v e r s i o n = " 1 . 0 "   e n c o d i n g = " U T F - 1 6 " ? > < G e m i n i   x m l n s = " h t t p : / / g e m i n i / p i v o t c u s t o m i z a t i o n / L i n k e d T a b l e U p d a t e M o d e " > < C u s t o m C o n t e n t > < ! [ C D A T A [ T r u e ] ] > < / C u s t o m C o n t e n t > < / G e m i n i > 
</file>

<file path=customXml/item4.xml>��< ? x m l   v e r s i o n = " 1 . 0 "   e n c o d i n g = " U T F - 1 6 " ? > < G e m i n i   x m l n s = " h t t p : / / g e m i n i / p i v o t c u s t o m i z a t i o n / T a b l e X M L _ O p e n B A L _ c a 6 5 4 7 9 c - e 3 0 9 - 4 6 c 7 - b 1 9 5 - f 5 d a a f 5 7 e 0 9 6 " > < C u s t o m C o n t e n t > < ! [ C D A T A [ < T a b l e W i d g e t G r i d S e r i a l i z a t i o n   x m l n s : x s d = " h t t p : / / w w w . w 3 . o r g / 2 0 0 1 / X M L S c h e m a "   x m l n s : x s i = " h t t p : / / w w w . w 3 . o r g / 2 0 0 1 / X M L S c h e m a - i n s t a n c e " > < C o l u m n S u g g e s t e d T y p e   / > < C o l u m n F o r m a t   / > < C o l u m n A c c u r a c y   / > < C o l u m n C u r r e n c y S y m b o l   / > < C o l u m n P o s i t i v e P a t t e r n   / > < C o l u m n N e g a t i v e P a t t e r n   / > < C o l u m n W i d t h s > < i t e m > < k e y > < s t r i n g > U n f o r m a t t e d   A c c o u n t < / s t r i n g > < / k e y > < v a l u e > < i n t > 1 6 9 < / i n t > < / v a l u e > < / i t e m > < i t e m > < k e y > < s t r i n g > O P E N B A L < / s t r i n g > < / k e y > < v a l u e > < i n t > 9 4 < / i n t > < / v a l u e > < / i t e m > < / C o l u m n W i d t h s > < C o l u m n D i s p l a y I n d e x > < i t e m > < k e y > < s t r i n g > U n f o r m a t t e d   A c c o u n t < / s t r i n g > < / k e y > < v a l u e > < i n t > 0 < / i n t > < / v a l u e > < / i t e m > < i t e m > < k e y > < s t r i n g > O P E N B A L < / s t r i n g > < / k e y > < v a l u e > < i n t > 1 < / i n t > < / v a l u e > < / i t e m > < / C o l u m n D i s p l a y I n d e x > < C o l u m n F r o z e n   / > < C o l u m n C h e c k e d   / > < C o l u m n F i l t e r   / > < S e l e c t i o n F i l t e r   / > < F i l t e r P a r a m e t e r s   / > < I s S o r t D e s c e n d i n g > f a l s e < / I s S o r t D e s c e n d i n g > < / T a b l e W i d g e t G r i d S e r i a l i z a t i o n > ] ] > < / C u s t o m C o n t e n t > < / G e m i n i > 
</file>

<file path=customXml/item40.xml>��< ? x m l   v e r s i o n = " 1 . 0 "   e n c o d i n g = " U T F - 1 6 " ? > < G e m i n i   x m l n s = " h t t p : / / g e m i n i / p i v o t c u s t o m i z a t i o n / I s S a n d b o x E m b e d d e d " > < C u s t o m C o n t e n t > < ! [ C D A T A [ y e s ] ] > < / C u s t o m C o n t e n t > < / G e m i n i > 
</file>

<file path=customXml/item41.xml>��< ? x m l   v e r s i o n = " 1 . 0 "   e n c o d i n g = " U T F - 1 6 " ? > < G e m i n i   x m l n s = " h t t p : / / g e m i n i / p i v o t c u s t o m i z a t i o n / T a b l e X M L _ A R R e c e i p t s _ 7 3 2 7 1 6 6 1 - 4 6 2 8 - 4 e 5 3 - b a c a - e a 2 b f e 0 2 1 e 0 a " > < 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 / & g t ; & l t ; C o l u m n W i d t h s & g t ; & l t ; i t e m & g t ; & l t ; k e y & g t ; & l t ; s t r i n g & g t ; C u s t o m e r   N u m b e r & l t ; / s t r i n g & g t ; & l t ; / k e y & g t ; & l t ; v a l u e & g t ; & l t ; i n t & g t ; 1 5 0 & l t ; / i n t & g t ; & l t ; / v a l u e & g t ; & l t ; / i t e m & g t ; & l t ; i t e m & g t ; & l t ; k e y & g t ; & l t ; s t r i n g & g t ; D o c u m e n t   N u m b e r & l t ; / s t r i n g & g t ; & l t ; / k e y & g t ; & l t ; v a l u e & g t ; & l t ; i n t & g t ; 1 9 2 & l t ; / i n t & g t ; & l t ; / v a l u e & g t ; & l t ; / i t e m & g t ; & l t ; i t e m & g t ; & l t ; k e y & g t ; & l t ; s t r i n g & g t ; U N I Q & l t ; / s t r i n g & g t ; & l t ; / k e y & g t ; & l t ; v a l u e & g t ; & l t ; i n t & g t ; 1 8 0 & l t ; / i n t & g t ; & l t ; / v a l u e & g t ; & l t ; / i t e m & g t ; & l t ; i t e m & g t ; & l t ; k e y & g t ; & l t ; s t r i n g & g t ; P o s t i n g   D a t e & l t ; / s t r i n g & g t ; & l t ; / k e y & g t ; & l t ; v a l u e & g t ; & l t ; i n t & g t ; 1 1 3 & l t ; / i n t & g t ; & l t ; / v a l u e & g t ; & l t ; / i t e m & g t ; & l t ; i t e m & g t ; & l t ; k e y & g t ; & l t ; s t r i n g & g t ; P a y m e n t   N u m b e r & l t ; / s t r i n g & g t ; & l t ; / k e y & g t ; & l t ; v a l u e & g t ; & l t ; i n t & g t ; 1 4 5 & l t ; / i n t & g t ; & l t ; / v a l u e & g t ; & l t ; / i t e m & g t ; & l t ; i t e m & g t ; & l t ; k e y & g t ; & l t ; s t r i n g & g t ; D e p o s i t   S e r i a l   N u m b e r & l t ; / s t r i n g & g t ; & l t ; / k e y & g t ; & l t ; v a l u e & g t ; & l t ; i n t & g t ; 1 7 6 & l t ; / i n t & g t ; & l t ; / v a l u e & g t ; & l t ; / i t e m & g t ; & l t ; i t e m & g t ; & l t ; k e y & g t ; & l t ; s t r i n g & g t ; D e p o s i t   N u m b e r & l t ; / s t r i n g & g t ; & l t ; / k e y & g t ; & l t ; v a l u e & g t ; & l t ; i n t & g t ; 1 3 8 & l t ; / i n t & g t ; & l t ; / v a l u e & g t ; & l t ; / i t e m & g t ; & l t ; i t e m & g t ; & l t ; k e y & g t ; & l t ; s t r i n g & g t ; D e p o s i t   L i n e   N u m b e r & l t ; / s t r i n g & g t ; & l t ; / k e y & g t ; & l t ; v a l u e & g t ; & l t ; i n t & g t ; 1 6 7 & l t ; / i n t & g t ; & l t ; / v a l u e & g t ; & l t ; / i t e m & g t ; & l t ; i t e m & g t ; & l t ; k e y & g t ; & l t ; s t r i n g & g t ; C h e c k R e c e i p t   N o & l t ; / s t r i n g & g t ; & l t ; / k e y & g t ; & l t ; v a l u e & g t ; & l t ; i n t & g t ; 1 4 1 & l t ; / i n t & g t ; & l t ; / v a l u e & g t ; & l t ; / i t e m & g t ; & l t ; i t e m & g t ; & l t ; k e y & g t ; & l t ; s t r i n g & g t ; B a t c h   N u m b e r & l t ; / s t r i n g & g t ; & l t ; / k e y & g t ; & l t ; v a l u e & g t ; & l t ; i n t & g t ; 1 2 4 & l t ; / i n t & g t ; & l t ; / v a l u e & g t ; & l t ; / i t e m & g t ; & l t ; i t e m & g t ; & l t ; k e y & g t ; & l t ; s t r i n g & g t ; E n t r y   N u m b e r & l t ; / s t r i n g & g t ; & l t ; / k e y & g t ; & l t ; v a l u e & g t ; & l t ; i n t & g t ; 1 2 2 & l t ; / i n t & g t ; & l t ; / v a l u e & g t ; & l t ; / i t e m & g t ; & l t ; i t e m & g t ; & l t ; k e y & g t ; & l t ; s t r i n g & g t ; S e q u e n c e   N o & l t ; / s t r i n g & g t ; & l t ; / k e y & g t ; & l t ; v a l u e & g t ; & l t ; i n t & g t ; 1 1 8 & l t ; / i n t & g t ; & l t ; / v a l u e & g t ; & l t ; / i t e m & g t ; & l t ; i t e m & g t ; & l t ; k e y & g t ; & l t ; s t r i n g & g t ; T r a n s a c t i o n   T y p e & l t ; / s t r i n g & g t ; & l t ; / k e y & g t ; & l t ; v a l u e & g t ; & l t ; i n t & g t ; 1 3 7 & l t ; / i n t & g t ; & l t ; / v a l u e & g t ; & l t ; / i t e m & g t ; & l t ; i t e m & g t ; & l t ; k e y & g t ; & l t ; s t r i n g & g t ; R e c e i p t   A m o u n t & l t ; / s t r i n g & g t ; & l t ; / k e y & g t ; & l t ; v a l u e & g t ; & l t ; i n t & g t ; 1 3 6 & l t ; / i n t & g t ; & l t ; / v a l u e & g t ; & l t ; / i t e m & g t ; & l t ; i t e m & g t ; & l t ; k e y & g t ; & l t ; s t r i n g & g t ; B a n k   C o d e & l t ; / s t r i n g & g t ; & l t ; / k e y & g t ; & l t ; v a l u e & g t ; & l t ; i n t & g t ; 1 0 1 & l t ; / i n t & g t ; & l t ; / v a l u e & g t ; & l t ; / i t e m & g t ; & l t ; i t e m & g t ; & l t ; k e y & g t ; & l t ; s t r i n g & g t ; R e c e i p t   D a t e & l t ; / s t r i n g & g t ; & l t ; / k e y & g t ; & l t ; v a l u e & g t ; & l t ; i n t & g t ; 1 1 5 & l t ; / i n t & g t ; & l t ; / v a l u e & g t ; & l t ; / i t e m & g t ; & l t ; i t e m & g t ; & l t ; k e y & g t ; & l t ; s t r i n g & g t ; D o c u m e n t   T y p e & l t ; / s t r i n g & g t ; & l t ; / k e y & g t ; & l t ; v a l u e & g t ; & l t ; i n t & g t ; 1 3 2 & l t ; / i n t & g t ; & l t ; / v a l u e & g t ; & l t ; / i t e m & g t ; & l t ; i t e m & g t ; & l t ; k e y & g t ; & l t ; s t r i n g & g t ; S r c   D o c   T y p & l t ; / s t r i n g & g t ; & l t ; / k e y & g t ; & l t ; v a l u e & g t ; & l t ; i n t & g t ; 1 5 6 & l t ; / i n t & g t ; & l t ; / v a l u e & g t ; & l t ; / i t e m & g t ; & l t ; / C o l u m n W i d t h s & g t ; & l t ; C o l u m n D i s p l a y I n d e x & g t ; & l t ; i t e m & g t ; & l t ; k e y & g t ; & l t ; s t r i n g & g t ; C u s t o m e r   N u m b e r & l t ; / s t r i n g & g t ; & l t ; / k e y & g t ; & l t ; v a l u e & g t ; & l t ; i n t & g t ; 0 & l t ; / i n t & g t ; & l t ; / v a l u e & g t ; & l t ; / i t e m & g t ; & l t ; i t e m & g t ; & l t ; k e y & g t ; & l t ; s t r i n g & g t ; D o c u m e n t   N u m b e r & l t ; / s t r i n g & g t ; & l t ; / k e y & g t ; & l t ; v a l u e & g t ; & l t ; i n t & g t ; 1 & l t ; / i n t & g t ; & l t ; / v a l u e & g t ; & l t ; / i t e m & g t ; & l t ; i t e m & g t ; & l t ; k e y & g t ; & l t ; s t r i n g & g t ; U N I Q & l t ; / s t r i n g & g t ; & l t ; / k e y & g t ; & l t ; v a l u e & g t ; & l t ; i n t & g t ; 2 & l t ; / i n t & g t ; & l t ; / v a l u e & g t ; & l t ; / i t e m & g t ; & l t ; i t e m & g t ; & l t ; k e y & g t ; & l t ; s t r i n g & g t ; P o s t i n g   D a t e & l t ; / s t r i n g & g t ; & l t ; / k e y & g t ; & l t ; v a l u e & g t ; & l t ; i n t & g t ; 3 & l t ; / i n t & g t ; & l t ; / v a l u e & g t ; & l t ; / i t e m & g t ; & l t ; i t e m & g t ; & l t ; k e y & g t ; & l t ; s t r i n g & g t ; P a y m e n t   N u m b e r & l t ; / s t r i n g & g t ; & l t ; / k e y & g t ; & l t ; v a l u e & g t ; & l t ; i n t & g t ; 4 & l t ; / i n t & g t ; & l t ; / v a l u e & g t ; & l t ; / i t e m & g t ; & l t ; i t e m & g t ; & l t ; k e y & g t ; & l t ; s t r i n g & g t ; D e p o s i t   S e r i a l   N u m b e r & l t ; / s t r i n g & g t ; & l t ; / k e y & g t ; & l t ; v a l u e & g t ; & l t ; i n t & g t ; 5 & l t ; / i n t & g t ; & l t ; / v a l u e & g t ; & l t ; / i t e m & g t ; & l t ; i t e m & g t ; & l t ; k e y & g t ; & l t ; s t r i n g & g t ; D e p o s i t   N u m b e r & l t ; / s t r i n g & g t ; & l t ; / k e y & g t ; & l t ; v a l u e & g t ; & l t ; i n t & g t ; 6 & l t ; / i n t & g t ; & l t ; / v a l u e & g t ; & l t ; / i t e m & g t ; & l t ; i t e m & g t ; & l t ; k e y & g t ; & l t ; s t r i n g & g t ; D e p o s i t   L i n e   N u m b e r & l t ; / s t r i n g & g t ; & l t ; / k e y & g t ; & l t ; v a l u e & g t ; & l t ; i n t & g t ; 7 & l t ; / i n t & g t ; & l t ; / v a l u e & g t ; & l t ; / i t e m & g t ; & l t ; i t e m & g t ; & l t ; k e y & g t ; & l t ; s t r i n g & g t ; C h e c k R e c e i p t   N o & l t ; / s t r i n g & g t ; & l t ; / k e y & g t ; & l t ; v a l u e & g t ; & l t ; i n t & g t ; 8 & l t ; / i n t & g t ; & l t ; / v a l u e & g t ; & l t ; / i t e m & g t ; & l t ; i t e m & g t ; & l t ; k e y & g t ; & l t ; s t r i n g & g t ; B a t c h   N u m b e r & l t ; / s t r i n g & g t ; & l t ; / k e y & g t ; & l t ; v a l u e & g t ; & l t ; i n t & g t ; 9 & l t ; / i n t & g t ; & l t ; / v a l u e & g t ; & l t ; / i t e m & g t ; & l t ; i t e m & g t ; & l t ; k e y & g t ; & l t ; s t r i n g & g t ; E n t r y   N u m b e r & l t ; / s t r i n g & g t ; & l t ; / k e y & g t ; & l t ; v a l u e & g t ; & l t ; i n t & g t ; 1 0 & l t ; / i n t & g t ; & l t ; / v a l u e & g t ; & l t ; / i t e m & g t ; & l t ; i t e m & g t ; & l t ; k e y & g t ; & l t ; s t r i n g & g t ; S e q u e n c e   N o & l t ; / s t r i n g & g t ; & l t ; / k e y & g t ; & l t ; v a l u e & g t ; & l t ; i n t & g t ; 1 1 & l t ; / i n t & g t ; & l t ; / v a l u e & g t ; & l t ; / i t e m & g t ; & l t ; i t e m & g t ; & l t ; k e y & g t ; & l t ; s t r i n g & g t ; T r a n s a c t i o n   T y p e & l t ; / s t r i n g & g t ; & l t ; / k e y & g t ; & l t ; v a l u e & g t ; & l t ; i n t & g t ; 1 2 & l t ; / i n t & g t ; & l t ; / v a l u e & g t ; & l t ; / i t e m & g t ; & l t ; i t e m & g t ; & l t ; k e y & g t ; & l t ; s t r i n g & g t ; R e c e i p t   A m o u n t & l t ; / s t r i n g & g t ; & l t ; / k e y & g t ; & l t ; v a l u e & g t ; & l t ; i n t & g t ; 1 3 & l t ; / i n t & g t ; & l t ; / v a l u e & g t ; & l t ; / i t e m & g t ; & l t ; i t e m & g t ; & l t ; k e y & g t ; & l t ; s t r i n g & g t ; B a n k   C o d e & l t ; / s t r i n g & g t ; & l t ; / k e y & g t ; & l t ; v a l u e & g t ; & l t ; i n t & g t ; 1 4 & l t ; / i n t & g t ; & l t ; / v a l u e & g t ; & l t ; / i t e m & g t ; & l t ; i t e m & g t ; & l t ; k e y & g t ; & l t ; s t r i n g & g t ; R e c e i p t   D a t e & l t ; / s t r i n g & g t ; & l t ; / k e y & g t ; & l t ; v a l u e & g t ; & l t ; i n t & g t ; 1 5 & l t ; / i n t & g t ; & l t ; / v a l u e & g t ; & l t ; / i t e m & g t ; & l t ; i t e m & g t ; & l t ; k e y & g t ; & l t ; s t r i n g & g t ; D o c u m e n t   T y p e & l t ; / s t r i n g & g t ; & l t ; / k e y & g t ; & l t ; v a l u e & g t ; & l t ; i n t & g t ; 1 6 & l t ; / i n t & g t ; & l t ; / v a l u e & g t ; & l t ; / i t e m & g t ; & l t ; i t e m & g t ; & l t ; k e y & g t ; & l t ; s t r i n g & g t ; S r c   D o c   T y p & l t ; / s t r i n g & g t ; & l t ; / k e y & g t ; & l t ; v a l u e & g t ; & l t ; i n t & g t ; 1 7 & l t ; / i n t & g t ; & l t ; / v a l u e & g t ; & l t ; / i t e m & g t ; & l t ; / C o l u m n D i s p l a y I n d e x & g t ; & l t ; C o l u m n F r o z e n   / & g t ; & l t ; C o l u m n C h e c k e d   / & g t ; & l t ; C o l u m n F i l t e r & g t ; & l t ; i t e m & g t ; & l t ; k e y & g t ; & l t ; s t r i n g & g t ; C u s t o m e r   N u m b e r & l t ; / s t r i n g & g t ; & l t ; / k e y & g t ; & l t ; v a l u e & g t ; & l t ; F i l t e r E x p r e s s i o n   x s i : n i l = " t r u e "   / & g t ; & l t ; / v a l u e & g t ; & l t ; / i t e m & g t ; & l t ; / C o l u m n F i l t e r & g t ; & l t ; S e l e c t i o n F i l t e r & g t ; & l t ; i t e m & g t ; & l t ; k e y & g t ; & l t ; s t r i n g & g t ; C u s t o m e r   N u m b e r & l t ; / s t r i n g & g t ; & l t ; / k e y & g t ; & l t ; v a l u e & g t ; & l t ; S e l e c t i o n F i l t e r   x s i : n i l = " t r u e "   / & g t ; & l t ; / v a l u e & g t ; & l t ; / i t e m & g t ; & l t ; / S e l e c t i o n F i l t e r & g t ; & l t ; F i l t e r P a r a m e t e r s & g t ; & l t ; i t e m & g t ; & l t ; k e y & g t ; & l t ; s t r i n g & g t ; C u s t o m e r   N u m b e r & l t ; / s t r i n g & g t ; & l t ; / k e y & g t ; & l t ; v a l u e & g t ; & l t ; C o m m a n d P a r a m e t e r s   / & g t ; & l t ; / v a l u e & g t ; & l t ; / i t e m & g t ; & l t ; / F i l t e r P a r a m e t e r s & g t ; & l t ; I s S o r t D e s c e n d i n g & g t ; f a l s e & l t ; / I s S o r t D e s c e n d i n g & g t ; & l t ; / T a b l e W i d g e t G r i d S e r i a l i z a t i o n & g t ; < / C u s t o m C o n t e n t > < / G e m i n i > 
</file>

<file path=customXml/item42.xml><?xml version="1.0" encoding="utf-8"?>
<?mso-contentType ?>
<FormTemplates xmlns="http://schemas.microsoft.com/sharepoint/v3/contenttype/forms">
  <Display>DocumentLibraryForm</Display>
  <Edit>DocumentLibraryForm</Edit>
  <New>DocumentLibraryForm</New>
</FormTemplates>
</file>

<file path=customXml/item43.xml>��< ? x m l   v e r s i o n = " 1 . 0 "   e n c o d i n g = " U T F - 1 6 " ? > < G e m i n i   x m l n s = " h t t p : / / g e m i n i / p i v o t c u s t o m i z a t i o n / d 3 c f a a a 1 - b 4 4 e - 4 c 9 7 - 8 d 8 2 - 8 0 4 0 a b f 9 2 7 6 8 " > < C u s t o m C o n t e n t > < ! [ C D A T A [ < ? x m l   v e r s i o n = " 1 . 0 "   e n c o d i n g = " u t f - 1 6 " ? > < S e t t i n g s > < C a l c u l a t e d F i e l d s > < i t e m > < M e a s u r e N a m e > D o c u m e n t   A m o u n t < / M e a s u r e N a m e > < D i s p l a y N a m e > D o c u m e n t   A m o u n t < / D i s p l a y N a m e > < V i s i b l e > F a l s e < / V i s i b l e > < / i t e m > < i t e m > < M e a s u r e N a m e > P a y m e n t   A m o u n t < / M e a s u r e N a m e > < D i s p l a y N a m e > P a y m e n t   A m o u n t < / D i s p l a y N a m e > < V i s i b l e > F a l s e < / V i s i b l e > < / i t e m > < i t e m > < M e a s u r e N a m e > D o c u m e n t   B a l a n c e < / M e a s u r e N a m e > < D i s p l a y N a m e > D o c u m e n t   B a l a n c e < / D i s p l a y N a m e > < V i s i b l e > F a l s e < / V i s i b l e > < / i t e m > < i t e m > < M e a s u r e N a m e > A g e d   B a l a n c e < / M e a s u r e N a m e > < D i s p l a y N a m e > A g e d   B a l a n c e < / D i s p l a y N a m e > < V i s i b l e > F a l s e < / V i s i b l e > < / i t e m > < i t e m > < M e a s u r e N a m e > M A T B i l l i n g < / M e a s u r e N a m e > < D i s p l a y N a m e > M A T B i l l i n g < / D i s p l a y N a m e > < V i s i b l e > F a l s e < / V i s i b l e > < / i t e m > < i t e m > < M e a s u r e N a m e > D S O < / M e a s u r e N a m e > < D i s p l a y N a m e > D S O < / D i s p l a y N a m e > < V i s i b l e > F a l s e < / V i s i b l e > < / i t e m > < i t e m > < M e a s u r e N a m e > A P   D o c u m e n t   A m o u n t < / M e a s u r e N a m e > < D i s p l a y N a m e > A P   D o c u m e n t   A m o u n t < / D i s p l a y N a m e > < V i s i b l e > F a l s e < / V i s i b l e > < / i t e m > < i t e m > < M e a s u r e N a m e > A P   P a y m e n t   A m o u n t < / M e a s u r e N a m e > < D i s p l a y N a m e > A P   P a y m e n t   A m o u n t < / D i s p l a y N a m e > < V i s i b l e > F a l s e < / V i s i b l e > < / i t e m > < i t e m > < M e a s u r e N a m e > A P   D o c u m e n t   B a l a n c e < / M e a s u r e N a m e > < D i s p l a y N a m e > A P   D o c u m e n t   B a l a n c e < / D i s p l a y N a m e > < V i s i b l e > F a l s e < / V i s i b l e > < / i t e m > < i t e m > < M e a s u r e N a m e > A P   A g e d   B a l a n c e < / M e a s u r e N a m e > < D i s p l a y N a m e > A P   A g e d   B a l a n c e < / D i s p l a y N a m e > < V i s i b l e > F a l s e < / V i s i b l e > < / i t e m > < i t e m > < M e a s u r e N a m e > A P   M A T I n v o i c e < / M e a s u r e N a m e > < D i s p l a y N a m e > A P   M A T I n v o i c e < / D i s p l a y N a m e > < V i s i b l e > F a l s e < / V i s i b l e > < / i t e m > < i t e m > < M e a s u r e N a m e > D P O < / M e a s u r e N a m e > < D i s p l a y N a m e > D P O < / D i s p l a y N a m e > < V i s i b l e > F a l s e < / V i s i b l e > < / i t e m > < i t e m > < M e a s u r e N a m e > T r a n s a c t i o n   A m o u n t < / M e a s u r e N a m e > < D i s p l a y N a m e > T r a n s a c t i o n   A m o u n t < / D i s p l a y N a m e > < V i s i b l e > F a l s e < / V i s i b l e > < / i t e m > < i t e m > < M e a s u r e N a m e > A P   T r a n s a c t i o n   A m o u n t < / M e a s u r e N a m e > < D i s p l a y N a m e > A P   T r a n s a c t i o n   A m o u n t < / D i s p l a y N a m e > < V i s i b l e > F a l s e < / V i s i b l e > < / i t e m > < i t e m > < M e a s u r e N a m e > T r a n s a c t i o n   A m o u n t   P m t < / M e a s u r e N a m e > < D i s p l a y N a m e > T r a n s a c t i o n   A m o u n t   P m t < / D i s p l a y N a m e > < V i s i b l e > F a l s e < / V i s i b l e > < / i t e m > < i t e m > < M e a s u r e N a m e > T r a n s a c t i o n   C o u n t < / M e a s u r e N a m e > < D i s p l a y N a m e > T r a n s a c t i o n   C o u n t < / D i s p l a y N a m e > < V i s i b l e > F a l s e < / V i s i b l e > < / i t e m > < i t e m > < M e a s u r e N a m e > T r a n s a c t i o n   P m t   C o u n t < / M e a s u r e N a m e > < D i s p l a y N a m e > T r a n s a c t i o n   P m t   C o u n t < / D i s p l a y N a m e > < V i s i b l e > F a l s e < / V i s i b l e > < / i t e m > < i t e m > < M e a s u r e N a m e > T r a n s a c t i o n   A m o u n t   Y T D < / M e a s u r e N a m e > < D i s p l a y N a m e > T r a n s a c t i o n   A m o u n t   Y T D < / D i s p l a y N a m e > < V i s i b l e > F a l s e < / V i s i b l e > < / i t e m > < i t e m > < M e a s u r e N a m e > T r a n s a c t i o n   C o u n t   Y T D < / M e a s u r e N a m e > < D i s p l a y N a m e > T r a n s a c t i o n   C o u n t   Y T D < / D i s p l a y N a m e > < V i s i b l e > F a l s e < / V i s i b l e > < / i t e m > < i t e m > < M e a s u r e N a m e > T r a n s a c t i o n   A m o u n t   P m t   Y T D < / M e a s u r e N a m e > < D i s p l a y N a m e > T r a n s a c t i o n   A m o u n t   P m t   Y T D < / D i s p l a y N a m e > < V i s i b l e > F a l s e < / V i s i b l e > < / i t e m > < i t e m > < M e a s u r e N a m e > T r a n s a c t i o n   P m t   C o u n t   Y T D < / M e a s u r e N a m e > < D i s p l a y N a m e > T r a n s a c t i o n   P m t   C o u n t   Y T D < / D i s p l a y N a m e > < V i s i b l e > F a l s e < / V i s i b l e > < / i t e m > < i t e m > < M e a s u r e N a m e > A P   T r a n s a c t i o n   C o u n t < / M e a s u r e N a m e > < D i s p l a y N a m e > A P   T r a n s a c t i o n   C o u n t < / D i s p l a y N a m e > < V i s i b l e > F a l s e < / V i s i b l e > < / i t e m > < i t e m > < M e a s u r e N a m e > A P   T r a n s a c t i o n   A m o u n t   P m t < / M e a s u r e N a m e > < D i s p l a y N a m e > A P   T r a n s a c t i o n   A m o u n t   P m t < / D i s p l a y N a m e > < V i s i b l e > F a l s e < / V i s i b l e > < / i t e m > < i t e m > < M e a s u r e N a m e > A P   T r a n s a c t i o n   P m t   C o u n t < / M e a s u r e N a m e > < D i s p l a y N a m e > A P   T r a n s a c t i o n   P m t   C o u n t < / D i s p l a y N a m e > < V i s i b l e > F a l s e < / V i s i b l e > < / i t e m > < i t e m > < M e a s u r e N a m e > A P   P a y m e n t   A m o u n t   Y T D < / M e a s u r e N a m e > < D i s p l a y N a m e > A P   P a y m e n t   A m o u n t   Y T D < / D i s p l a y N a m e > < V i s i b l e > F a l s e < / V i s i b l e > < / i t e m > < i t e m > < M e a s u r e N a m e > A P   T r a n s a c t i o n   A m o u n t   Y T D < / M e a s u r e N a m e > < D i s p l a y N a m e > A P   T r a n s a c t i o n   A m o u n t   Y T D < / D i s p l a y N a m e > < V i s i b l e > F a l s e < / V i s i b l e > < / i t e m > < i t e m > < M e a s u r e N a m e > A P   T r a n s a c t i o n   C o u n t   Y T D < / M e a s u r e N a m e > < D i s p l a y N a m e > A P   T r a n s a c t i o n   C o u n t   Y T D < / D i s p l a y N a m e > < V i s i b l e > F a l s e < / V i s i b l e > < / i t e m > < i t e m > < M e a s u r e N a m e > A P   T r a n s a c t i o n   P m t   C o u n t   Y T D < / M e a s u r e N a m e > < D i s p l a y N a m e > A P   T r a n s a c t i o n   P m t   C o u n t   Y T D < / D i s p l a y N a m e > < V i s i b l e > F a l s e < / V i s i b l e > < / i t e m > < i t e m > < M e a s u r e N a m e > C Y   N E T < / M e a s u r e N a m e > < D i s p l a y N a m e > C Y   N E T < / D i s p l a y N a m e > < V i s i b l e > T r u e < / V i s i b l e > < / i t e m > < i t e m > < M e a s u r e N a m e > C Y   Q T D < / M e a s u r e N a m e > < D i s p l a y N a m e > C Y   Q T D < / D i s p l a y N a m e > < V i s i b l e > T r u e < / V i s i b l e > < / i t e m > < i t e m > < M e a s u r e N a m e > C Y   Y T D < / M e a s u r e N a m e > < D i s p l a y N a m e > C Y   Y T D < / D i s p l a y N a m e > < V i s i b l e > T r u e < / V i s i b l e > < / i t e m > < i t e m > < M e a s u r e N a m e > L Y   N E T < / M e a s u r e N a m e > < D i s p l a y N a m e > L Y   N E T < / D i s p l a y N a m e > < V i s i b l e > T r u e < / V i s i b l e > < / i t e m > < i t e m > < M e a s u r e N a m e > L Y   Q T D < / M e a s u r e N a m e > < D i s p l a y N a m e > L Y   Q T D < / D i s p l a y N a m e > < V i s i b l e > T r u e < / V i s i b l e > < / i t e m > < i t e m > < M e a s u r e N a m e > L Y   Y T D < / M e a s u r e N a m e > < D i s p l a y N a m e > L Y   Y T D < / D i s p l a y N a m e > < V i s i b l e > T r u e < / V i s i b l e > < / i t e m > < i t e m > < M e a s u r e N a m e > T o t a l < / M e a s u r e N a m e > < D i s p l a y N a m e > T o t a l < / D i s p l a y N a m e > < V i s i b l e > T r u e < / V i s i b l e > < / i t e m > < i t e m > < M e a s u r e N a m e > B G T   Q T D < / M e a s u r e N a m e > < D i s p l a y N a m e > B G T   Q T D < / D i s p l a y N a m e > < V i s i b l e > F a l s e < / V i s i b l e > < / i t e m > < i t e m > < M e a s u r e N a m e > B G T   N E T < / M e a s u r e N a m e > < D i s p l a y N a m e > B G T   N E T < / D i s p l a y N a m e > < V i s i b l e > F a l s e < / V i s i b l e > < / i t e m > < i t e m > < M e a s u r e N a m e > B G T   Y T D < / M e a s u r e N a m e > < D i s p l a y N a m e > B G T   Y T D < / D i s p l a y N a m e > < V i s i b l e > T r u e < / V i s i b l e > < / i t e m > < i t e m > < M e a s u r e N a m e > C Y   B A L < / M e a s u r e N a m e > < D i s p l a y N a m e > C Y   B A L < / D i s p l a y N a m e > < V i s i b l e > T r u e < / V i s i b l e > < / i t e m > < i t e m > < M e a s u r e N a m e > L Y   B A L < / M e a s u r e N a m e > < D i s p l a y N a m e > L Y   B A L < / D i s p l a y N a m e > < V i s i b l e > T r u e < / V i s i b l e > < / i t e m > < i t e m > < M e a s u r e N a m e > Y O Y   N E T   % < / M e a s u r e N a m e > < D i s p l a y N a m e > Y O Y   N E T   % < / D i s p l a y N a m e > < V i s i b l e > F a l s e < / V i s i b l e > < / i t e m > < i t e m > < M e a s u r e N a m e > Y O Y   N E T   $ < / M e a s u r e N a m e > < D i s p l a y N a m e > Y O Y   N E T   $ < / D i s p l a y N a m e > < V i s i b l e > F a l s e < / V i s i b l e > < / i t e m > < i t e m > < M e a s u r e N a m e > Y O Y   B A L   $ < / M e a s u r e N a m e > < D i s p l a y N a m e > Y O Y   B A L   $ < / D i s p l a y N a m e > < V i s i b l e > F a l s e < / V i s i b l e > < / i t e m > < i t e m > < M e a s u r e N a m e > Y O Y   Q T D   $ < / M e a s u r e N a m e > < D i s p l a y N a m e > Y O Y   Q T D   $ < / D i s p l a y N a m e > < V i s i b l e > F a l s e < / V i s i b l e > < / i t e m > < i t e m > < M e a s u r e N a m e > Y O Y   Y T D   $ < / M e a s u r e N a m e > < D i s p l a y N a m e > Y O Y   Y T D   $ < / D i s p l a y N a m e > < V i s i b l e > F a l s e < / V i s i b l e > < / i t e m > < i t e m > < M e a s u r e N a m e > A v B   N E T   $ < / M e a s u r e N a m e > < D i s p l a y N a m e > A v B   N E T   $ < / D i s p l a y N a m e > < V i s i b l e > F a l s e < / V i s i b l e > < / i t e m > < i t e m > < M e a s u r e N a m e > A v B   Q T D   $ < / M e a s u r e N a m e > < D i s p l a y N a m e > A v B   Q T D   $ < / D i s p l a y N a m e > < V i s i b l e > F a l s e < / V i s i b l e > < / i t e m > < i t e m > < M e a s u r e N a m e > A v B   Y T D   $ < / M e a s u r e N a m e > < D i s p l a y N a m e > A v B   Y T D   $ < / D i s p l a y N a m e > < V i s i b l e > F a l s e < / V i s i b l e > < / i t e m > < i t e m > < M e a s u r e N a m e > A v B   Q T D   % < / M e a s u r e N a m e > < D i s p l a y N a m e > A v B   Q T D   % < / D i s p l a y N a m e > < V i s i b l e > F a l s e < / V i s i b l e > < / i t e m > < i t e m > < M e a s u r e N a m e > A v B   N E T   % < / M e a s u r e N a m e > < D i s p l a y N a m e > A v B   N E T   % < / D i s p l a y N a m e > < V i s i b l e > F a l s e < / V i s i b l e > < / i t e m > < i t e m > < M e a s u r e N a m e > A v B   Y T D   % < / M e a s u r e N a m e > < D i s p l a y N a m e > A v B   Y T D   % < / D i s p l a y N a m e > < V i s i b l e > F a l s e < / V i s i b l e > < / i t e m > < i t e m > < M e a s u r e N a m e > Y O Y   Q T D   % < / M e a s u r e N a m e > < D i s p l a y N a m e > Y O Y   Q T D   % < / D i s p l a y N a m e > < V i s i b l e > F a l s e < / V i s i b l e > < / i t e m > < i t e m > < M e a s u r e N a m e > Y O Y   Y T D   % < / M e a s u r e N a m e > < D i s p l a y N a m e > Y O Y   Y T D   % < / D i s p l a y N a m e > < V i s i b l e > F a l s e < / V i s i b l e > < / i t e m > < i t e m > < M e a s u r e N a m e > Y O Y   B A L   % < / M e a s u r e N a m e > < D i s p l a y N a m e > Y O Y   B A L   % < / D i s p l a y N a m e > < V i s i b l e > F a l s e < / V i s i b l e > < / i t e m > < i t e m > < M e a s u r e N a m e > A P   A g e d   C a s h   R e q u i r e m e n t s < / M e a s u r e N a m e > < D i s p l a y N a m e > A P   A g e d   C a s h   R e q u i r e m e n t s < / D i s p l a y N a m e > < V i s i b l e > F a l s e < / V i s i b l e > < / i t e m > < i t e m > < M e a s u r e N a m e > A P   C u r r e n t   A m o u n t < / M e a s u r e N a m e > < D i s p l a y N a m e > A P   C u r r e n t   A m o u n t < / D i s p l a y N a m e > < V i s i b l e > F a l s e < / V i s i b l e > < / i t e m > < i t e m > < M e a s u r e N a m e > D a y s   O v e r < / M e a s u r e N a m e > < D i s p l a y N a m e > D a y s   O v e r < / D i s p l a y N a m e > < V i s i b l e > F a l s e < / V i s i b l e > < / i t e m > < i t e m > < M e a s u r e N a m e > A P   D a y s   O v e r < / M e a s u r e N a m e > < D i s p l a y N a m e > A P   D a y s   O v e r < / D i s p l a y N a m e > < V i s i b l e > F a l s e < / V i s i b l e > < / i t e m > < i t e m > < M e a s u r e N a m e > C u r r e n t   A m o u n t < / M e a s u r e N a m e > < D i s p l a y N a m e > C u r r e n t   A m o u n t < / D i s p l a y N a m e > < V i s i b l e > F a l s e < / V i s i b l e > < / i t e m > < i t e m > < M e a s u r e N a m e > D e b i t < / M e a s u r e N a m e > < D i s p l a y N a m e > D e b i t < / D i s p l a y N a m e > < V i s i b l e > F a l s e < / V i s i b l e > < / i t e m > < i t e m > < M e a s u r e N a m e > C r e d i t < / M e a s u r e N a m e > < D i s p l a y N a m e > C r e d i t < / D i s p l a y N a m e > < V i s i b l e > F a l s e < / V i s i b l e > < / i t e m > < i t e m > < M e a s u r e N a m e > A g e d   R e c e i v a b l e < / M e a s u r e N a m e > < D i s p l a y N a m e > A g e d   R e c e i v a b l e < / D i s p l a y N a m e > < V i s i b l e > F a l s e < / V i s i b l e > < / i t e m > < / C a l c u l a t e d F i e l d s > < H S l i c e r s S h a p e > 0 ; 0 ; 0 ; 0 < / H S l i c e r s S h a p e > < V S l i c e r s S h a p e > 0 ; 0 ; 0 ; 0 < / V S l i c e r s S h a p e > < S l i c e r S h e e t N a m e > T r i a l   B a l a n c e < / S l i c e r S h e e t N a m e > < S A H o s t H a s h > 2 1 0 7 9 2 5 5 8 6 < / S A H o s t H a s h > < G e m i n i F i e l d L i s t V i s i b l e > T r u e < / G e m i n i F i e l d L i s t V i s i b l e > < / S e t t i n g s > ] ] > < / C u s t o m C o n t e n t > < / G e m i n i > 
</file>

<file path=customXml/item44.xml><?xml version="1.0" encoding="utf-8"?>
<ct:contentTypeSchema xmlns:ct="http://schemas.microsoft.com/office/2006/metadata/contentType" xmlns:ma="http://schemas.microsoft.com/office/2006/metadata/properties/metaAttributes" ct:_="" ma:_="" ma:contentTypeName="Document" ma:contentTypeID="0x010100900A1886FC0B84408322CCE09DFE15A1" ma:contentTypeVersion="0" ma:contentTypeDescription="Create a new document." ma:contentTypeScope="" ma:versionID="55d1607ce6154c52e949f5dc42ca6e88">
  <xsd:schema xmlns:xsd="http://www.w3.org/2001/XMLSchema" xmlns:xs="http://www.w3.org/2001/XMLSchema" xmlns:p="http://schemas.microsoft.com/office/2006/metadata/properties" targetNamespace="http://schemas.microsoft.com/office/2006/metadata/properties" ma:root="true" ma:fieldsID="f61fbdc2ebe629b9be508c06a2d04a89">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5.xml>��< ? x m l   v e r s i o n = " 1 . 0 "   e n c o d i n g = " U T F - 1 6 " ? > < G e m i n i   x m l n s = " h t t p : / / g e m i n i / p i v o t c u s t o m i z a t i o n / T a b l e X M L _ A c t u a l   B u d g e t _ 5 9 9 5 a e d c - 1 e 2 8 - 4 8 4 d - 8 1 d 5 - 2 7 0 5 0 0 8 b d 2 1 5 " > < C u s t o m C o n t e n t > & l t ; T a b l e W i d g e t G r i d S e r i a l i z a t i o n   x m l n s : x s d = " h t t p : / / w w w . w 3 . o r g / 2 0 0 1 / X M L S c h e m a "   x m l n s : x s i = " h t t p : / / w w w . w 3 . o r g / 2 0 0 1 / X M L S c h e m a - i n s t a n c e " & g t ; & l t ; C o l u m n S u g g e s t e d T y p e & g t ; & l t ; i t e m & g t ; & l t ; k e y & g t ; & l t ; s t r i n g & g t ; D a t e & l t ; / s t r i n g & g t ; & l t ; / k e y & g t ; & l t ; v a l u e & g t ; & l t ; s t r i n g & g t ; E m p t y & l t ; / s t r i n g & g t ; & l t ; / v a l u e & g t ; & l t ; / i t e m & g t ; & l t ; / C o l u m n S u g g e s t e d T y p e & g t ; & l t ; C o l u m n F o r m a t   / & g t ; & l t ; C o l u m n A c c u r a c y   / & g t ; & l t ; C o l u m n C u r r e n c y S y m b o l   / & g t ; & l t ; C o l u m n P o s i t i v e P a t t e r n   / & g t ; & l t ; C o l u m n N e g a t i v e P a t t e r n   / & g t ; & l t ; C o l u m n W i d t h s & g t ; & l t ; i t e m & g t ; & l t ; k e y & g t ; & l t ; s t r i n g & g t ; D a t e & l t ; / s t r i n g & g t ; & l t ; / k e y & g t ; & l t ; v a l u e & g t ; & l t ; i n t & g t ; 1 0 1 & l t ; / i n t & g t ; & l t ; / v a l u e & g t ; & l t ; / i t e m & g t ; & l t ; i t e m & g t ; & l t ; k e y & g t ; & l t ; s t r i n g & g t ; A c t u a l & l t ; / s t r i n g & g t ; & l t ; / k e y & g t ; & l t ; v a l u e & g t ; & l t ; i n t & g t ; 7 5 & l t ; / i n t & g t ; & l t ; / v a l u e & g t ; & l t ; / i t e m & g t ; & l t ; i t e m & g t ; & l t ; k e y & g t ; & l t ; s t r i n g & g t ; B u d g e t 1 & l t ; / s t r i n g & g t ; & l t ; / k e y & g t ; & l t ; v a l u e & g t ; & l t ; i n t & g t ; 8 7 & l t ; / i n t & g t ; & l t ; / v a l u e & g t ; & l t ; / i t e m & g t ; & l t ; i t e m & g t ; & l t ; k e y & g t ; & l t ; s t r i n g & g t ; B u d g e t 2 & l t ; / s t r i n g & g t ; & l t ; / k e y & g t ; & l t ; v a l u e & g t ; & l t ; i n t & g t ; 8 7 & l t ; / i n t & g t ; & l t ; / v a l u e & g t ; & l t ; / i t e m & g t ; & l t ; i t e m & g t ; & l t ; k e y & g t ; & l t ; s t r i n g & g t ; B u d g e t 3 & l t ; / s t r i n g & g t ; & l t ; / k e y & g t ; & l t ; v a l u e & g t ; & l t ; i n t & g t ; 8 7 & l t ; / i n t & g t ; & l t ; / v a l u e & g t ; & l t ; / i t e m & g t ; & l t ; i t e m & g t ; & l t ; k e y & g t ; & l t ; s t r i n g & g t ; B u d g e t 4 & l t ; / s t r i n g & g t ; & l t ; / k e y & g t ; & l t ; v a l u e & g t ; & l t ; i n t & g t ; 8 7 & l t ; / i n t & g t ; & l t ; / v a l u e & g t ; & l t ; / i t e m & g t ; & l t ; i t e m & g t ; & l t ; k e y & g t ; & l t ; s t r i n g & g t ; B u d g e t 5 & l t ; / s t r i n g & g t ; & l t ; / k e y & g t ; & l t ; v a l u e & g t ; & l t ; i n t & g t ; 8 7 & l t ; / i n t & g t ; & l t ; / v a l u e & g t ; & l t ; / i t e m & g t ; & l t ; i t e m & g t ; & l t ; k e y & g t ; & l t ; s t r i n g & g t ; U n f o r m a t t e d   A c c o u n t & l t ; / s t r i n g & g t ; & l t ; / k e y & g t ; & l t ; v a l u e & g t ; & l t ; i n t & g t ; 1 6 9 & l t ; / i n t & g t ; & l t ; / v a l u e & g t ; & l t ; / i t e m & g t ; & l t ; / C o l u m n W i d t h s & g t ; & l t ; C o l u m n D i s p l a y I n d e x & g t ; & l t ; i t e m & g t ; & l t ; k e y & g t ; & l t ; s t r i n g & g t ; D a t e & l t ; / s t r i n g & g t ; & l t ; / k e y & g t ; & l t ; v a l u e & g t ; & l t ; i n t & g t ; 0 & l t ; / i n t & g t ; & l t ; / v a l u e & g t ; & l t ; / i t e m & g t ; & l t ; i t e m & g t ; & l t ; k e y & g t ; & l t ; s t r i n g & g t ; A c t u a l & l t ; / s t r i n g & g t ; & l t ; / k e y & g t ; & l t ; v a l u e & g t ; & l t ; i n t & g t ; 1 & l t ; / i n t & g t ; & l t ; / v a l u e & g t ; & l t ; / i t e m & g t ; & l t ; i t e m & g t ; & l t ; k e y & g t ; & l t ; s t r i n g & g t ; B u d g e t 1 & l t ; / s t r i n g & g t ; & l t ; / k e y & g t ; & l t ; v a l u e & g t ; & l t ; i n t & g t ; 2 & l t ; / i n t & g t ; & l t ; / v a l u e & g t ; & l t ; / i t e m & g t ; & l t ; i t e m & g t ; & l t ; k e y & g t ; & l t ; s t r i n g & g t ; B u d g e t 2 & l t ; / s t r i n g & g t ; & l t ; / k e y & g t ; & l t ; v a l u e & g t ; & l t ; i n t & g t ; 3 & l t ; / i n t & g t ; & l t ; / v a l u e & g t ; & l t ; / i t e m & g t ; & l t ; i t e m & g t ; & l t ; k e y & g t ; & l t ; s t r i n g & g t ; B u d g e t 3 & l t ; / s t r i n g & g t ; & l t ; / k e y & g t ; & l t ; v a l u e & g t ; & l t ; i n t & g t ; 4 & l t ; / i n t & g t ; & l t ; / v a l u e & g t ; & l t ; / i t e m & g t ; & l t ; i t e m & g t ; & l t ; k e y & g t ; & l t ; s t r i n g & g t ; B u d g e t 4 & l t ; / s t r i n g & g t ; & l t ; / k e y & g t ; & l t ; v a l u e & g t ; & l t ; i n t & g t ; 5 & l t ; / i n t & g t ; & l t ; / v a l u e & g t ; & l t ; / i t e m & g t ; & l t ; i t e m & g t ; & l t ; k e y & g t ; & l t ; s t r i n g & g t ; B u d g e t 5 & l t ; / s t r i n g & g t ; & l t ; / k e y & g t ; & l t ; v a l u e & g t ; & l t ; i n t & g t ; 6 & l t ; / i n t & g t ; & l t ; / v a l u e & g t ; & l t ; / i t e m & g t ; & l t ; i t e m & g t ; & l t ; k e y & g t ; & l t ; s t r i n g & g t ; U n f o r m a t t e d   A c c o u n t & l t ; / s t r i n g & g t ; & l t ; / k e y & g t ; & l t ; v a l u e & g t ; & l t ; i n t & g t ; 7 & l t ; / i n t & g t ; & l t ; / v a l u e & g t ; & l t ; / i t e m & g t ; & l t ; / C o l u m n D i s p l a y I n d e x & g t ; & l t ; C o l u m n F r o z e n   / & g t ; & l t ; C o l u m n C h e c k e d   / & g t ; & l t ; C o l u m n F i l t e r   / & g t ; & l t ; S e l e c t i o n F i l t e r   / & g t ; & l t ; F i l t e r P a r a m e t e r s   / & g t ; & l t ; I s S o r t D e s c e n d i n g & g t ; f a l s e & l t ; / I s S o r t D e s c e n d i n g & g t ; & l t ; / T a b l e W i d g e t G r i d S e r i a l i z a t i o n & g t ; < / C u s t o m C o n t e n t > < / G e m i n i > 
</file>

<file path=customXml/item5.xml>��< ? x m l   v e r s i o n = " 1 . 0 "   e n c o d i n g = " U T F - 1 6 " ? > < G e m i n i   x m l n s = " h t t p : / / g e m i n i / p i v o t c u s t o m i z a t i o n / T a b l e X M L _ C u s t o m e r s _ 6 d 9 f 1 1 b 9 - 9 0 b a - 4 8 7 3 - 8 a 8 9 - 9 6 a c c 8 6 7 8 f 0 9 " > < 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 / & g t ; & l t ; C o l u m n W i d t h s & g t ; & l t ; i t e m & g t ; & l t ; k e y & g t ; & l t ; s t r i n g & g t ; C u s t o m e r   N u m b e r & l t ; / s t r i n g & g t ; & l t ; / k e y & g t ; & l t ; v a l u e & g t ; & l t ; i n t & g t ; 1 5 0 & l t ; / i n t & g t ; & l t ; / v a l u e & g t ; & l t ; / i t e m & g t ; & l t ; i t e m & g t ; & l t ; k e y & g t ; & l t ; s t r i n g & g t ; G r o u p   C o d e & l t ; / s t r i n g & g t ; & l t ; / k e y & g t ; & l t ; v a l u e & g t ; & l t ; i n t & g t ; 1 0 9 & l t ; / i n t & g t ; & l t ; / v a l u e & g t ; & l t ; / i t e m & g t ; & l t ; i t e m & g t ; & l t ; k e y & g t ; & l t ; s t r i n g & g t ; N a t i o n a l   A c c o u n t & l t ; / s t r i n g & g t ; & l t ; / k e y & g t ; & l t ; v a l u e & g t ; & l t ; i n t & g t ; 1 4 1 & l t ; / i n t & g t ; & l t ; / v a l u e & g t ; & l t ; / i t e m & g t ; & l t ; i t e m & g t ; & l t ; k e y & g t ; & l t ; s t r i n g & g t ; S t a t u s & l t ; / s t r i n g & g t ; & l t ; / k e y & g t ; & l t ; v a l u e & g t ; & l t ; i n t & g t ; 7 4 & l t ; / i n t & g t ; & l t ; / v a l u e & g t ; & l t ; / i t e m & g t ; & l t ; i t e m & g t ; & l t ; k e y & g t ; & l t ; s t r i n g & g t ; O n   H o l d & l t ; / s t r i n g & g t ; & l t ; / k e y & g t ; & l t ; v a l u e & g t ; & l t ; i n t & g t ; 8 6 & l t ; / i n t & g t ; & l t ; / v a l u e & g t ; & l t ; / i t e m & g t ; & l t ; i t e m & g t ; & l t ; k e y & g t ; & l t ; s t r i n g & g t ; C i t y & l t ; / s t r i n g & g t ; & l t ; / k e y & g t ; & l t ; v a l u e & g t ; & l t ; i n t & g t ; 6 0 & l t ; / i n t & g t ; & l t ; / v a l u e & g t ; & l t ; / i t e m & g t ; & l t ; i t e m & g t ; & l t ; k e y & g t ; & l t ; s t r i n g & g t ; S t a t e & l t ; / s t r i n g & g t ; & l t ; / k e y & g t ; & l t ; v a l u e & g t ; & l t ; i n t & g t ; 6 8 & l t ; / i n t & g t ; & l t ; / v a l u e & g t ; & l t ; / i t e m & g t ; & l t ; i t e m & g t ; & l t ; k e y & g t ; & l t ; s t r i n g & g t ; Z i p & l t ; / s t r i n g & g t ; & l t ; / k e y & g t ; & l t ; v a l u e & g t ; & l t ; i n t & g t ; 5 5 & l t ; / i n t & g t ; & l t ; / v a l u e & g t ; & l t ; / i t e m & g t ; & l t ; i t e m & g t ; & l t ; k e y & g t ; & l t ; s t r i n g & g t ; C o u n t r y & l t ; / s t r i n g & g t ; & l t ; / k e y & g t ; & l t ; v a l u e & g t ; & l t ; i n t & g t ; 8 5 & l t ; / i n t & g t ; & l t ; / v a l u e & g t ; & l t ; / i t e m & g t ; & l t ; i t e m & g t ; & l t ; k e y & g t ; & l t ; s t r i n g & g t ; C o n t a c t & l t ; / s t r i n g & g t ; & l t ; / k e y & g t ; & l t ; v a l u e & g t ; & l t ; i n t & g t ; 8 3 & l t ; / i n t & g t ; & l t ; / v a l u e & g t ; & l t ; / i t e m & g t ; & l t ; i t e m & g t ; & l t ; k e y & g t ; & l t ; s t r i n g & g t ; T e r r i t o r y & l t ; / s t r i n g & g t ; & l t ; / k e y & g t ; & l t ; v a l u e & g t ; & l t ; i n t & g t ; 8 9 & l t ; / i n t & g t ; & l t ; / v a l u e & g t ; & l t ; / i t e m & g t ; & l t ; i t e m & g t ; & l t ; k e y & g t ; & l t ; s t r i n g & g t ; A c c o u n t   S e t & l t ; / s t r i n g & g t ; & l t ; / k e y & g t ; & l t ; v a l u e & g t ; & l t ; i n t & g t ; 1 0 9 & l t ; / i n t & g t ; & l t ; / v a l u e & g t ; & l t ; / i t e m & g t ; & l t ; i t e m & g t ; & l t ; k e y & g t ; & l t ; s t r i n g & g t ; T e r m s & l t ; / s t r i n g & g t ; & l t ; / k e y & g t ; & l t ; v a l u e & g t ; & l t ; i n t & g t ; 7 3 & l t ; / i n t & g t ; & l t ; / v a l u e & g t ; & l t ; / i t e m & g t ; & l t ; i t e m & g t ; & l t ; k e y & g t ; & l t ; s t r i n g & g t ; C r e d i t   L i m i t & l t ; / s t r i n g & g t ; & l t ; / k e y & g t ; & l t ; v a l u e & g t ; & l t ; i n t & g t ; 1 0 8 & l t ; / i n t & g t ; & l t ; / v a l u e & g t ; & l t ; / i t e m & g t ; & l t ; i t e m & g t ; & l t ; k e y & g t ; & l t ; s t r i n g & g t ; P r i c e   L i s t & l t ; / s t r i n g & g t ; & l t ; / k e y & g t ; & l t ; v a l u e & g t ; & l t ; i n t & g t ; 9 1 & l t ; / i n t & g t ; & l t ; / v a l u e & g t ; & l t ; / i t e m & g t ; & l t ; i t e m & g t ; & l t ; k e y & g t ; & l t ; s t r i n g & g t ; C u s t o m e r   N a m e & l t ; / s t r i n g & g t ; & l t ; / k e y & g t ; & l t ; v a l u e & g t ; & l t ; i n t & g t ; 1 3 6 & l t ; / i n t & g t ; & l t ; / v a l u e & g t ; & l t ; / i t e m & g t ; & l t ; i t e m & g t ; & l t ; k e y & g t ; & l t ; s t r i n g & g t ; C u s t o m e r   S h o r t   N a m e & l t ; / s t r i n g & g t ; & l t ; / k e y & g t ; & l t ; v a l u e & g t ; & l t ; i n t & g t ; 1 7 2 & l t ; / i n t & g t ; & l t ; / v a l u e & g t ; & l t ; / i t e m & g t ; & l t ; / C o l u m n W i d t h s & g t ; & l t ; C o l u m n D i s p l a y I n d e x & g t ; & l t ; i t e m & g t ; & l t ; k e y & g t ; & l t ; s t r i n g & g t ; C u s t o m e r   N u m b e r & l t ; / s t r i n g & g t ; & l t ; / k e y & g t ; & l t ; v a l u e & g t ; & l t ; i n t & g t ; 0 & l t ; / i n t & g t ; & l t ; / v a l u e & g t ; & l t ; / i t e m & g t ; & l t ; i t e m & g t ; & l t ; k e y & g t ; & l t ; s t r i n g & g t ; G r o u p   C o d e & l t ; / s t r i n g & g t ; & l t ; / k e y & g t ; & l t ; v a l u e & g t ; & l t ; i n t & g t ; 1 & l t ; / i n t & g t ; & l t ; / v a l u e & g t ; & l t ; / i t e m & g t ; & l t ; i t e m & g t ; & l t ; k e y & g t ; & l t ; s t r i n g & g t ; N a t i o n a l   A c c o u n t & l t ; / s t r i n g & g t ; & l t ; / k e y & g t ; & l t ; v a l u e & g t ; & l t ; i n t & g t ; 2 & l t ; / i n t & g t ; & l t ; / v a l u e & g t ; & l t ; / i t e m & g t ; & l t ; i t e m & g t ; & l t ; k e y & g t ; & l t ; s t r i n g & g t ; S t a t u s & l t ; / s t r i n g & g t ; & l t ; / k e y & g t ; & l t ; v a l u e & g t ; & l t ; i n t & g t ; 3 & l t ; / i n t & g t ; & l t ; / v a l u e & g t ; & l t ; / i t e m & g t ; & l t ; i t e m & g t ; & l t ; k e y & g t ; & l t ; s t r i n g & g t ; O n   H o l d & l t ; / s t r i n g & g t ; & l t ; / k e y & g t ; & l t ; v a l u e & g t ; & l t ; i n t & g t ; 4 & l t ; / i n t & g t ; & l t ; / v a l u e & g t ; & l t ; / i t e m & g t ; & l t ; i t e m & g t ; & l t ; k e y & g t ; & l t ; s t r i n g & g t ; C i t y & l t ; / s t r i n g & g t ; & l t ; / k e y & g t ; & l t ; v a l u e & g t ; & l t ; i n t & g t ; 5 & l t ; / i n t & g t ; & l t ; / v a l u e & g t ; & l t ; / i t e m & g t ; & l t ; i t e m & g t ; & l t ; k e y & g t ; & l t ; s t r i n g & g t ; S t a t e & l t ; / s t r i n g & g t ; & l t ; / k e y & g t ; & l t ; v a l u e & g t ; & l t ; i n t & g t ; 6 & l t ; / i n t & g t ; & l t ; / v a l u e & g t ; & l t ; / i t e m & g t ; & l t ; i t e m & g t ; & l t ; k e y & g t ; & l t ; s t r i n g & g t ; Z i p & l t ; / s t r i n g & g t ; & l t ; / k e y & g t ; & l t ; v a l u e & g t ; & l t ; i n t & g t ; 7 & l t ; / i n t & g t ; & l t ; / v a l u e & g t ; & l t ; / i t e m & g t ; & l t ; i t e m & g t ; & l t ; k e y & g t ; & l t ; s t r i n g & g t ; C o u n t r y & l t ; / s t r i n g & g t ; & l t ; / k e y & g t ; & l t ; v a l u e & g t ; & l t ; i n t & g t ; 8 & l t ; / i n t & g t ; & l t ; / v a l u e & g t ; & l t ; / i t e m & g t ; & l t ; i t e m & g t ; & l t ; k e y & g t ; & l t ; s t r i n g & g t ; C o n t a c t & l t ; / s t r i n g & g t ; & l t ; / k e y & g t ; & l t ; v a l u e & g t ; & l t ; i n t & g t ; 9 & l t ; / i n t & g t ; & l t ; / v a l u e & g t ; & l t ; / i t e m & g t ; & l t ; i t e m & g t ; & l t ; k e y & g t ; & l t ; s t r i n g & g t ; T e r r i t o r y & l t ; / s t r i n g & g t ; & l t ; / k e y & g t ; & l t ; v a l u e & g t ; & l t ; i n t & g t ; 1 0 & l t ; / i n t & g t ; & l t ; / v a l u e & g t ; & l t ; / i t e m & g t ; & l t ; i t e m & g t ; & l t ; k e y & g t ; & l t ; s t r i n g & g t ; A c c o u n t   S e t & l t ; / s t r i n g & g t ; & l t ; / k e y & g t ; & l t ; v a l u e & g t ; & l t ; i n t & g t ; 1 1 & l t ; / i n t & g t ; & l t ; / v a l u e & g t ; & l t ; / i t e m & g t ; & l t ; i t e m & g t ; & l t ; k e y & g t ; & l t ; s t r i n g & g t ; T e r m s & l t ; / s t r i n g & g t ; & l t ; / k e y & g t ; & l t ; v a l u e & g t ; & l t ; i n t & g t ; 1 2 & l t ; / i n t & g t ; & l t ; / v a l u e & g t ; & l t ; / i t e m & g t ; & l t ; i t e m & g t ; & l t ; k e y & g t ; & l t ; s t r i n g & g t ; C r e d i t   L i m i t & l t ; / s t r i n g & g t ; & l t ; / k e y & g t ; & l t ; v a l u e & g t ; & l t ; i n t & g t ; 1 3 & l t ; / i n t & g t ; & l t ; / v a l u e & g t ; & l t ; / i t e m & g t ; & l t ; i t e m & g t ; & l t ; k e y & g t ; & l t ; s t r i n g & g t ; P r i c e   L i s t & l t ; / s t r i n g & g t ; & l t ; / k e y & g t ; & l t ; v a l u e & g t ; & l t ; i n t & g t ; 1 4 & l t ; / i n t & g t ; & l t ; / v a l u e & g t ; & l t ; / i t e m & g t ; & l t ; i t e m & g t ; & l t ; k e y & g t ; & l t ; s t r i n g & g t ; C u s t o m e r   N a m e & l t ; / s t r i n g & g t ; & l t ; / k e y & g t ; & l t ; v a l u e & g t ; & l t ; i n t & g t ; 1 5 & l t ; / i n t & g t ; & l t ; / v a l u e & g t ; & l t ; / i t e m & g t ; & l t ; i t e m & g t ; & l t ; k e y & g t ; & l t ; s t r i n g & g t ; C u s t o m e r   S h o r t   N a m e & l t ; / s t r i n g & g t ; & l t ; / k e y & g t ; & l t ; v a l u e & g t ; & l t ; i n t & g t ; 1 6 & l t ; / i n t & g t ; & l t ; / v a l u e & g t ; & l t ; / i t e m & g t ; & l t ; / C o l u m n D i s p l a y I n d e x & g t ; & l t ; C o l u m n F r o z e n   / & g t ; & l t ; C o l u m n C h e c k e d   / & g t ; & l t ; C o l u m n F i l t e r   / & g t ; & l t ; S e l e c t i o n F i l t e r   / & g t ; & l t ; F i l t e r P a r a m e t e r s   / & g t ; & l t ; I s S o r t D e s c e n d i n g & g t ; f a l s e & l t ; / I s S o r t D e s c e n d i n g & g t ; & l t ; / T a b l e W i d g e t G r i d S e r i a l i z a t i o n & g t ; < / C u s t o m C o n t e n t > < / G e m i n i > 
</file>

<file path=customXml/item6.xml>��< ? x m l   v e r s i o n = " 1 . 0 "   e n c o d i n g = " U T F - 1 6 " ? > < G e m i n i   x m l n s = " h t t p : / / g e m i n i / p i v o t c u s t o m i z a t i o n / L i n k e d T a b l e s " > < C u s t o m C o n t e n t > < ! [ C D A T A [ < L i n k e d T a b l e s   x m l n s : x s d = " h t t p : / / w w w . w 3 . o r g / 2 0 0 1 / X M L S c h e m a "   x m l n s : x s i = " h t t p : / / w w w . w 3 . o r g / 2 0 0 1 / X M L S c h e m a - i n s t a n c e " > < L i n k e d T a b l e L i s t > < L i n k e d T a b l e I n f o > < E x c e l T a b l e N a m e > C a l e n d a r < / E x c e l T a b l e N a m e > < G e m i n i T a b l e I d > C a l e n d a r - 3 0 3 5 b 8 a f - 8 e c e - 4 c 8 b - 8 4 a 6 - a 9 8 2 9 f c 3 c 8 4 4 < / G e m i n i T a b l e I d > < L i n k e d C o l u m n L i s t   / > < U p d a t e N e e d e d > t r u e < / U p d a t e N e e d e d > < R o w C o u n t > 0 < / R o w C o u n t > < / L i n k e d T a b l e I n f o > < L i n k e d T a b l e I n f o > < E x c e l T a b l e N a m e > A g e A s O f < / E x c e l T a b l e N a m e > < G e m i n i T a b l e I d > A g e A s O f - 9 4 0 3 d 7 2 3 - 5 0 5 0 - 4 6 0 6 - a b 0 5 - d 9 7 d e a d 9 b 4 a 0 < / G e m i n i T a b l e I d > < L i n k e d C o l u m n L i s t   / > < U p d a t e N e e d e d > t r u e < / U p d a t e N e e d e d > < R o w C o u n t > 0 < / R o w C o u n t > < / L i n k e d T a b l e I n f o > < L i n k e d T a b l e I n f o > < E x c e l T a b l e N a m e > T r a n s a c t i o n T y p e < / E x c e l T a b l e N a m e > < G e m i n i T a b l e I d > T r a n s a c t i o n T y p e - e 3 c c 3 1 f b - f 6 7 6 - 4 2 4 8 - 9 2 7 5 - 5 2 5 3 0 9 a a c b 3 3 < / G e m i n i T a b l e I d > < L i n k e d C o l u m n L i s t   / > < U p d a t e N e e d e d > t r u e < / U p d a t e N e e d e d > < R o w C o u n t > 0 < / R o w C o u n t > < / L i n k e d T a b l e I n f o > < L i n k e d T a b l e I n f o > < E x c e l T a b l e N a m e > D o c u m e n t T y p e < / E x c e l T a b l e N a m e > < G e m i n i T a b l e I d > D o c u m e n t T y p e - f d 1 6 5 b 9 b - a 6 b 7 - 4 1 3 9 - 9 6 3 7 - 8 1 d a b e 1 e 8 d 8 3 < / G e m i n i T a b l e I d > < L i n k e d C o l u m n L i s t   / > < U p d a t e N e e d e d > t r u e < / U p d a t e N e e d e d > < R o w C o u n t > 0 < / R o w C o u n t > < / L i n k e d T a b l e I n f o > < L i n k e d T a b l e I n f o > < E x c e l T a b l e N a m e > A g i n g P e r i o d s < / E x c e l T a b l e N a m e > < G e m i n i T a b l e I d > A g i n g P e r i o d s - 5 d 1 f a 7 6 0 - d 0 1 f - 4 e f 2 - 9 6 b f - 8 8 1 d 2 b 0 0 7 d 8 a < / G e m i n i T a b l e I d > < L i n k e d C o l u m n L i s t   / > < U p d a t e N e e d e d > t r u e < / U p d a t e N e e d e d > < R o w C o u n t > 0 < / R o w C o u n t > < / L i n k e d T a b l e I n f o > < L i n k e d T a b l e I n f o > < E x c e l T a b l e N a m e > T i m e C a l c < / E x c e l T a b l e N a m e > < G e m i n i T a b l e I d > T i m e C a l c - 4 8 3 b 6 8 a 0 - d 9 5 3 - 4 7 d 3 - b b 0 4 - a 8 c b 9 3 4 9 7 e e 9 < / G e m i n i T a b l e I d > < L i n k e d C o l u m n L i s t   / > < U p d a t e N e e d e d > t r u e < / U p d a t e N e e d e d > < R o w C o u n t > 0 < / R o w C o u n t > < / L i n k e d T a b l e I n f o > < / L i n k e d T a b l e L i s t > < / L i n k e d T a b l e s > ] ] > < / C u s t o m C o n t e n t > < / G e m i n i > 
</file>

<file path=customXml/item7.xml>��< ? x m l   v e r s i o n = " 1 . 0 "   e n c o d i n g = " U T F - 1 6 " ? > < G e m i n i   x m l n s = " h t t p : / / g e m i n i / p i v o t c u s t o m i z a t i o n / 3 0 8 d 8 7 0 c - 8 2 a 7 - 4 e d 6 - a 3 4 4 - 2 1 8 5 f 0 e d 3 4 e c " > < C u s t o m C o n t e n t > < ! [ C D A T A [ < ? x m l   v e r s i o n = " 1 . 0 "   e n c o d i n g = " u t f - 1 6 " ? > < S e t t i n g s > < C a l c u l a t e d F i e l d s > < i t e m > < M e a s u r e N a m e > D o c u m e n t   A m o u n t < / M e a s u r e N a m e > < D i s p l a y N a m e > D o c u m e n t   A m o u n t < / D i s p l a y N a m e > < V i s i b l e > F a l s e < / V i s i b l e > < / i t e m > < i t e m > < M e a s u r e N a m e > P a y m e n t   A m o u n t < / M e a s u r e N a m e > < D i s p l a y N a m e > P a y m e n t   A m o u n t < / D i s p l a y N a m e > < V i s i b l e > F a l s e < / V i s i b l e > < / i t e m > < i t e m > < M e a s u r e N a m e > D o c u m e n t   B a l a n c e < / M e a s u r e N a m e > < D i s p l a y N a m e > D o c u m e n t   B a l a n c e < / D i s p l a y N a m e > < V i s i b l e > F a l s e < / V i s i b l e > < / i t e m > < i t e m > < M e a s u r e N a m e > A g e d   B a l a n c e < / M e a s u r e N a m e > < D i s p l a y N a m e > A g e d   B a l a n c e < / D i s p l a y N a m e > < V i s i b l e > F a l s e < / V i s i b l e > < / i t e m > < i t e m > < M e a s u r e N a m e > M A T B i l l i n g < / M e a s u r e N a m e > < D i s p l a y N a m e > M A T B i l l i n g < / D i s p l a y N a m e > < V i s i b l e > F a l s e < / V i s i b l e > < / i t e m > < i t e m > < M e a s u r e N a m e > D S O < / M e a s u r e N a m e > < D i s p l a y N a m e > D S O < / D i s p l a y N a m e > < V i s i b l e > F a l s e < / V i s i b l e > < / i t e m > < i t e m > < M e a s u r e N a m e > A P   D o c u m e n t   A m o u n t < / M e a s u r e N a m e > < D i s p l a y N a m e > A P   D o c u m e n t   A m o u n t < / D i s p l a y N a m e > < V i s i b l e > F a l s e < / V i s i b l e > < / i t e m > < i t e m > < M e a s u r e N a m e > A P   P a y m e n t   A m o u n t < / M e a s u r e N a m e > < D i s p l a y N a m e > A P   P a y m e n t   A m o u n t < / D i s p l a y N a m e > < V i s i b l e > F a l s e < / V i s i b l e > < / i t e m > < i t e m > < M e a s u r e N a m e > A P   D o c u m e n t   B a l a n c e < / M e a s u r e N a m e > < D i s p l a y N a m e > A P   D o c u m e n t   B a l a n c e < / D i s p l a y N a m e > < V i s i b l e > F a l s e < / V i s i b l e > < / i t e m > < i t e m > < M e a s u r e N a m e > A P   A g e d   B a l a n c e < / M e a s u r e N a m e > < D i s p l a y N a m e > A P   A g e d   B a l a n c e < / D i s p l a y N a m e > < V i s i b l e > F a l s e < / V i s i b l e > < / i t e m > < i t e m > < M e a s u r e N a m e > A P   M A T I n v o i c e < / M e a s u r e N a m e > < D i s p l a y N a m e > A P   M A T I n v o i c e < / D i s p l a y N a m e > < V i s i b l e > F a l s e < / V i s i b l e > < / i t e m > < i t e m > < M e a s u r e N a m e > D P O < / M e a s u r e N a m e > < D i s p l a y N a m e > D P O < / D i s p l a y N a m e > < V i s i b l e > F a l s e < / V i s i b l e > < / i t e m > < i t e m > < M e a s u r e N a m e > T r a n s a c t i o n   A m o u n t < / M e a s u r e N a m e > < D i s p l a y N a m e > T r a n s a c t i o n   A m o u n t < / D i s p l a y N a m e > < V i s i b l e > F a l s e < / V i s i b l e > < / i t e m > < i t e m > < M e a s u r e N a m e > A P   T r a n s a c t i o n   A m o u n t < / M e a s u r e N a m e > < D i s p l a y N a m e > A P   T r a n s a c t i o n   A m o u n t < / D i s p l a y N a m e > < V i s i b l e > F a l s e < / V i s i b l e > < / i t e m > < i t e m > < M e a s u r e N a m e > T r a n s a c t i o n   A m o u n t   P m t < / M e a s u r e N a m e > < D i s p l a y N a m e > T r a n s a c t i o n   A m o u n t   P m t < / D i s p l a y N a m e > < V i s i b l e > F a l s e < / V i s i b l e > < / i t e m > < i t e m > < M e a s u r e N a m e > T r a n s a c t i o n   C o u n t < / M e a s u r e N a m e > < D i s p l a y N a m e > T r a n s a c t i o n   C o u n t < / D i s p l a y N a m e > < V i s i b l e > F a l s e < / V i s i b l e > < / i t e m > < i t e m > < M e a s u r e N a m e > T r a n s a c t i o n   P m t   C o u n t < / M e a s u r e N a m e > < D i s p l a y N a m e > T r a n s a c t i o n   P m t   C o u n t < / D i s p l a y N a m e > < V i s i b l e > F a l s e < / V i s i b l e > < / i t e m > < i t e m > < M e a s u r e N a m e > T r a n s a c t i o n   A m o u n t   Y T D < / M e a s u r e N a m e > < D i s p l a y N a m e > T r a n s a c t i o n   A m o u n t   Y T D < / D i s p l a y N a m e > < V i s i b l e > F a l s e < / V i s i b l e > < / i t e m > < i t e m > < M e a s u r e N a m e > T r a n s a c t i o n   C o u n t   Y T D < / M e a s u r e N a m e > < D i s p l a y N a m e > T r a n s a c t i o n   C o u n t   Y T D < / D i s p l a y N a m e > < V i s i b l e > F a l s e < / V i s i b l e > < / i t e m > < i t e m > < M e a s u r e N a m e > T r a n s a c t i o n   A m o u n t   P m t   Y T D < / M e a s u r e N a m e > < D i s p l a y N a m e > T r a n s a c t i o n   A m o u n t   P m t   Y T D < / D i s p l a y N a m e > < V i s i b l e > F a l s e < / V i s i b l e > < / i t e m > < i t e m > < M e a s u r e N a m e > T r a n s a c t i o n   P m t   C o u n t   Y T D < / M e a s u r e N a m e > < D i s p l a y N a m e > T r a n s a c t i o n   P m t   C o u n t   Y T D < / D i s p l a y N a m e > < V i s i b l e > F a l s e < / V i s i b l e > < / i t e m > < i t e m > < M e a s u r e N a m e > A P   T r a n s a c t i o n   C o u n t < / M e a s u r e N a m e > < D i s p l a y N a m e > A P   T r a n s a c t i o n   C o u n t < / D i s p l a y N a m e > < V i s i b l e > T r u e < / V i s i b l e > < / i t e m > < i t e m > < M e a s u r e N a m e > A P   T r a n s a c t i o n   A m o u n t   P m t < / M e a s u r e N a m e > < D i s p l a y N a m e > A P   T r a n s a c t i o n   A m o u n t   P m t < / D i s p l a y N a m e > < V i s i b l e > T r u e < / V i s i b l e > < / i t e m > < i t e m > < M e a s u r e N a m e > A P   T r a n s a c t i o n   P m t   C o u n t < / M e a s u r e N a m e > < D i s p l a y N a m e > A P   T r a n s a c t i o n   P m t   C o u n t < / D i s p l a y N a m e > < V i s i b l e > T r u e < / V i s i b l e > < / i t e m > < i t e m > < M e a s u r e N a m e > A P   P a y m e n t   A m o u n t   Y T D < / M e a s u r e N a m e > < D i s p l a y N a m e > A P   P a y m e n t   A m o u n t   Y T D < / D i s p l a y N a m e > < V i s i b l e > T r u e < / V i s i b l e > < / i t e m > < i t e m > < M e a s u r e N a m e > A P   T r a n s a c t i o n   A m o u n t   Y T D < / M e a s u r e N a m e > < D i s p l a y N a m e > A P   T r a n s a c t i o n   A m o u n t   Y T D < / D i s p l a y N a m e > < V i s i b l e > T r u e < / V i s i b l e > < / i t e m > < i t e m > < M e a s u r e N a m e > A P   T r a n s a c t i o n   C o u n t   Y T D < / M e a s u r e N a m e > < D i s p l a y N a m e > A P   T r a n s a c t i o n   C o u n t   Y T D < / D i s p l a y N a m e > < V i s i b l e > T r u e < / V i s i b l e > < / i t e m > < i t e m > < M e a s u r e N a m e > A P   T r a n s a c t i o n   P m t   C o u n t   Y T D < / M e a s u r e N a m e > < D i s p l a y N a m e > A P   T r a n s a c t i o n   P m t   C o u n t   Y T D < / D i s p l a y N a m e > < V i s i b l e > T r u e < / V i s i b l e > < / i t e m > < i t e m > < M e a s u r e N a m e > C Y   N E T < / M e a s u r e N a m e > < D i s p l a y N a m e > C Y   N E T < / D i s p l a y N a m e > < V i s i b l e > F a l s e < / V i s i b l e > < / i t e m > < i t e m > < M e a s u r e N a m e > C Y   Q T D < / M e a s u r e N a m e > < D i s p l a y N a m e > C Y   Q T D < / D i s p l a y N a m e > < V i s i b l e > F a l s e < / V i s i b l e > < / i t e m > < i t e m > < M e a s u r e N a m e > C Y   Y T D < / M e a s u r e N a m e > < D i s p l a y N a m e > C Y   Y T D < / D i s p l a y N a m e > < V i s i b l e > F a l s e < / V i s i b l e > < / i t e m > < i t e m > < M e a s u r e N a m e > L Y   N E T < / M e a s u r e N a m e > < D i s p l a y N a m e > L Y   N E T < / D i s p l a y N a m e > < V i s i b l e > F a l s e < / V i s i b l e > < / i t e m > < i t e m > < M e a s u r e N a m e > L Y   Q T D < / M e a s u r e N a m e > < D i s p l a y N a m e > L Y   Q T D < / D i s p l a y N a m e > < V i s i b l e > F a l s e < / V i s i b l e > < / i t e m > < i t e m > < M e a s u r e N a m e > L Y   Y T D < / M e a s u r e N a m e > < D i s p l a y N a m e > L Y   Y T D < / D i s p l a y N a m e > < V i s i b l e > F a l s e < / V i s i b l e > < / i t e m > < i t e m > < M e a s u r e N a m e > T o t a l < / M e a s u r e N a m e > < D i s p l a y N a m e > T o t a l < / D i s p l a y N a m e > < V i s i b l e > F a l s e < / V i s i b l e > < / i t e m > < i t e m > < M e a s u r e N a m e > B G T   N E T < / M e a s u r e N a m e > < D i s p l a y N a m e > B G T   N E T < / D i s p l a y N a m e > < V i s i b l e > F a l s e < / V i s i b l e > < / i t e m > < i t e m > < M e a s u r e N a m e > B G T   Q T D < / M e a s u r e N a m e > < D i s p l a y N a m e > B G T   Q T D < / D i s p l a y N a m e > < V i s i b l e > F a l s e < / V i s i b l e > < / i t e m > < i t e m > < M e a s u r e N a m e > B G T   Y T D < / M e a s u r e N a m e > < D i s p l a y N a m e > B G T   Y T D < / D i s p l a y N a m e > < V i s i b l e > F a l s e < / V i s i b l e > < / i t e m > < i t e m > < M e a s u r e N a m e > C Y   B A L < / M e a s u r e N a m e > < D i s p l a y N a m e > C Y   B A L < / D i s p l a y N a m e > < V i s i b l e > F a l s e < / V i s i b l e > < / i t e m > < i t e m > < M e a s u r e N a m e > L Y   B A L < / M e a s u r e N a m e > < D i s p l a y N a m e > L Y   B A L < / D i s p l a y N a m e > < V i s i b l e > F a l s e < / V i s i b l e > < / i t e m > < i t e m > < M e a s u r e N a m e > Y O Y   N E T   % < / M e a s u r e N a m e > < D i s p l a y N a m e > Y O Y   N E T   % < / D i s p l a y N a m e > < V i s i b l e > F a l s e < / V i s i b l e > < / i t e m > < i t e m > < M e a s u r e N a m e > Y O Y   N E T   $ < / M e a s u r e N a m e > < D i s p l a y N a m e > Y O Y   N E T   $ < / D i s p l a y N a m e > < V i s i b l e > F a l s e < / V i s i b l e > < / i t e m > < i t e m > < M e a s u r e N a m e > Y O Y   B A L   $ < / M e a s u r e N a m e > < D i s p l a y N a m e > Y O Y   B A L   $ < / D i s p l a y N a m e > < V i s i b l e > F a l s e < / V i s i b l e > < / i t e m > < i t e m > < M e a s u r e N a m e > Y O Y   Q T D   $ < / M e a s u r e N a m e > < D i s p l a y N a m e > Y O Y   Q T D   $ < / D i s p l a y N a m e > < V i s i b l e > F a l s e < / V i s i b l e > < / i t e m > < i t e m > < M e a s u r e N a m e > Y O Y   Y T D   $ < / M e a s u r e N a m e > < D i s p l a y N a m e > Y O Y   Y T D   $ < / D i s p l a y N a m e > < V i s i b l e > F a l s e < / V i s i b l e > < / i t e m > < i t e m > < M e a s u r e N a m e > A v B   N E T   $ < / M e a s u r e N a m e > < D i s p l a y N a m e > A v B   N E T   $ < / D i s p l a y N a m e > < V i s i b l e > F a l s e < / V i s i b l e > < / i t e m > < i t e m > < M e a s u r e N a m e > A v B   Q T D   $ < / M e a s u r e N a m e > < D i s p l a y N a m e > A v B   Q T D   $ < / D i s p l a y N a m e > < V i s i b l e > F a l s e < / V i s i b l e > < / i t e m > < i t e m > < M e a s u r e N a m e > A v B   Y T D   $ < / M e a s u r e N a m e > < D i s p l a y N a m e > A v B   Y T D   $ < / D i s p l a y N a m e > < V i s i b l e > F a l s e < / V i s i b l e > < / i t e m > < i t e m > < M e a s u r e N a m e > A v B   Q T D   % < / M e a s u r e N a m e > < D i s p l a y N a m e > A v B   Q T D   % < / D i s p l a y N a m e > < V i s i b l e > F a l s e < / V i s i b l e > < / i t e m > < i t e m > < M e a s u r e N a m e > A v B   N E T   % < / M e a s u r e N a m e > < D i s p l a y N a m e > A v B   N E T   % < / D i s p l a y N a m e > < V i s i b l e > F a l s e < / V i s i b l e > < / i t e m > < i t e m > < M e a s u r e N a m e > A v B   Y T D   % < / M e a s u r e N a m e > < D i s p l a y N a m e > A v B   Y T D   % < / D i s p l a y N a m e > < V i s i b l e > F a l s e < / V i s i b l e > < / i t e m > < i t e m > < M e a s u r e N a m e > Y O Y   Q T D   % < / M e a s u r e N a m e > < D i s p l a y N a m e > Y O Y   Q T D   % < / D i s p l a y N a m e > < V i s i b l e > F a l s e < / V i s i b l e > < / i t e m > < i t e m > < M e a s u r e N a m e > Y O Y   Y T D   % < / M e a s u r e N a m e > < D i s p l a y N a m e > Y O Y   Y T D   % < / D i s p l a y N a m e > < V i s i b l e > F a l s e < / V i s i b l e > < / i t e m > < i t e m > < M e a s u r e N a m e > Y O Y   B A L   % < / M e a s u r e N a m e > < D i s p l a y N a m e > Y O Y   B A L   % < / D i s p l a y N a m e > < V i s i b l e > F a l s e < / V i s i b l e > < / i t e m > < i t e m > < M e a s u r e N a m e > A P   A g e d   C a s h   R e q u i r e m e n t s < / M e a s u r e N a m e > < D i s p l a y N a m e > A P   A g e d   C a s h   R e q u i r e m e n t s < / D i s p l a y N a m e > < V i s i b l e > F a l s e < / V i s i b l e > < / i t e m > < i t e m > < M e a s u r e N a m e > A P   C u r r e n t   A m o u n t < / M e a s u r e N a m e > < D i s p l a y N a m e > A P   C u r r e n t   A m o u n t < / D i s p l a y N a m e > < V i s i b l e > F a l s e < / V i s i b l e > < / i t e m > < i t e m > < M e a s u r e N a m e > D a y s   O v e r < / M e a s u r e N a m e > < D i s p l a y N a m e > D a y s   O v e r < / D i s p l a y N a m e > < V i s i b l e > F a l s e < / V i s i b l e > < / i t e m > < i t e m > < M e a s u r e N a m e > A P   D a y s   O v e r < / M e a s u r e N a m e > < D i s p l a y N a m e > A P   D a y s   O v e r < / D i s p l a y N a m e > < V i s i b l e > F a l s e < / V i s i b l e > < / i t e m > < i t e m > < M e a s u r e N a m e > C u r r e n t   A m o u n t < / M e a s u r e N a m e > < D i s p l a y N a m e > C u r r e n t   A m o u n t < / D i s p l a y N a m e > < V i s i b l e > F a l s e < / V i s i b l e > < / i t e m > < i t e m > < M e a s u r e N a m e > D e b i t < / M e a s u r e N a m e > < D i s p l a y N a m e > D e b i t < / D i s p l a y N a m e > < V i s i b l e > F a l s e < / V i s i b l e > < / i t e m > < i t e m > < M e a s u r e N a m e > C r e d i t < / M e a s u r e N a m e > < D i s p l a y N a m e > C r e d i t < / D i s p l a y N a m e > < V i s i b l e > F a l s e < / V i s i b l e > < / i t e m > < / C a l c u l a t e d F i e l d s > < H S l i c e r s S h a p e > 0 ; 0 ; 0 ; 0 < / H S l i c e r s S h a p e > < V S l i c e r s S h a p e > 0 ; 0 ; 0 ; 0 < / V S l i c e r s S h a p e > < S l i c e r S h e e t N a m e > C a s h   F o r e c a s t < / S l i c e r S h e e t N a m e > < S A H o s t H a s h > 4 1 1 3 1 4 4 9 3 < / S A H o s t H a s h > < G e m i n i F i e l d L i s t V i s i b l e > T r u e < / G e m i n i F i e l d L i s t V i s i b l e > < / S e t t i n g s > ] ] > < / C u s t o m C o n t e n t > < / G e m i n i > 
</file>

<file path=customXml/item8.xml>��< ? x m l   v e r s i o n = " 1 . 0 "   e n c o d i n g = " U T F - 1 6 " ? > < G e m i n i   x m l n s = " h t t p : / / g e m i n i / p i v o t c u s t o m i z a t i o n / b 9 e c 3 c 0 d - 4 a 5 5 - 4 6 c 6 - a c e 0 - 7 9 9 a 6 9 8 6 9 7 3 4 " > < C u s t o m C o n t e n t > < ! [ C D A T A [ < ? x m l   v e r s i o n = " 1 . 0 "   e n c o d i n g = " u t f - 1 6 " ? > < S e t t i n g s > < C a l c u l a t e d F i e l d s > < i t e m > < M e a s u r e N a m e > D o c u m e n t   A m o u n t < / M e a s u r e N a m e > < D i s p l a y N a m e > D o c u m e n t   A m o u n t < / D i s p l a y N a m e > < V i s i b l e > F a l s e < / V i s i b l e > < / i t e m > < i t e m > < M e a s u r e N a m e > P a y m e n t   A m o u n t < / M e a s u r e N a m e > < D i s p l a y N a m e > P a y m e n t   A m o u n t < / D i s p l a y N a m e > < V i s i b l e > F a l s e < / V i s i b l e > < / i t e m > < i t e m > < M e a s u r e N a m e > D o c u m e n t   B a l a n c e < / M e a s u r e N a m e > < D i s p l a y N a m e > D o c u m e n t   B a l a n c e < / D i s p l a y N a m e > < V i s i b l e > F a l s e < / V i s i b l e > < / i t e m > < i t e m > < M e a s u r e N a m e > A g e d   B a l a n c e < / M e a s u r e N a m e > < D i s p l a y N a m e > A g e d   B a l a n c e < / D i s p l a y N a m e > < V i s i b l e > T r u e < / V i s i b l e > < / i t e m > < i t e m > < M e a s u r e N a m e > M A T B i l l i n g < / M e a s u r e N a m e > < D i s p l a y N a m e > M A T B i l l i n g < / D i s p l a y N a m e > < V i s i b l e > F a l s e < / V i s i b l e > < / i t e m > < i t e m > < M e a s u r e N a m e > D S O < / M e a s u r e N a m e > < D i s p l a y N a m e > D S O < / D i s p l a y N a m e > < V i s i b l e > F a l s e < / V i s i b l e > < / i t e m > < i t e m > < M e a s u r e N a m e > A P   D o c u m e n t   A m o u n t < / M e a s u r e N a m e > < D i s p l a y N a m e > A P   D o c u m e n t   A m o u n t < / D i s p l a y N a m e > < V i s i b l e > F a l s e < / V i s i b l e > < / i t e m > < i t e m > < M e a s u r e N a m e > A P   P a y m e n t   A m o u n t < / M e a s u r e N a m e > < D i s p l a y N a m e > A P   P a y m e n t   A m o u n t < / D i s p l a y N a m e > < V i s i b l e > F a l s e < / V i s i b l e > < / i t e m > < i t e m > < M e a s u r e N a m e > A P   D o c u m e n t   B a l a n c e < / M e a s u r e N a m e > < D i s p l a y N a m e > A P   D o c u m e n t   B a l a n c e < / D i s p l a y N a m e > < V i s i b l e > F a l s e < / V i s i b l e > < / i t e m > < i t e m > < M e a s u r e N a m e > A P   A g e d   B a l a n c e < / M e a s u r e N a m e > < D i s p l a y N a m e > A P   A g e d   B a l a n c e < / D i s p l a y N a m e > < V i s i b l e > F a l s e < / V i s i b l e > < / i t e m > < i t e m > < M e a s u r e N a m e > A P   M A T I n v o i c e < / M e a s u r e N a m e > < D i s p l a y N a m e > A P   M A T I n v o i c e < / D i s p l a y N a m e > < V i s i b l e > F a l s e < / V i s i b l e > < / i t e m > < i t e m > < M e a s u r e N a m e > D P O < / M e a s u r e N a m e > < D i s p l a y N a m e > D P O < / D i s p l a y N a m e > < V i s i b l e > F a l s e < / V i s i b l e > < / i t e m > < i t e m > < M e a s u r e N a m e > T r a n s a c t i o n   A m o u n t < / M e a s u r e N a m e > < D i s p l a y N a m e > T r a n s a c t i o n   A m o u n t < / D i s p l a y N a m e > < V i s i b l e > F a l s e < / V i s i b l e > < / i t e m > < i t e m > < M e a s u r e N a m e > A P   T r a n s a c t i o n   A m o u n t < / M e a s u r e N a m e > < D i s p l a y N a m e > A P   T r a n s a c t i o n   A m o u n t < / D i s p l a y N a m e > < V i s i b l e > F a l s e < / V i s i b l e > < / i t e m > < i t e m > < M e a s u r e N a m e > T r a n s a c t i o n   A m o u n t   P m t < / M e a s u r e N a m e > < D i s p l a y N a m e > T r a n s a c t i o n   A m o u n t   P m t < / D i s p l a y N a m e > < V i s i b l e > F a l s e < / V i s i b l e > < / i t e m > < i t e m > < M e a s u r e N a m e > T r a n s a c t i o n   C o u n t < / M e a s u r e N a m e > < D i s p l a y N a m e > T r a n s a c t i o n   C o u n t < / D i s p l a y N a m e > < V i s i b l e > F a l s e < / V i s i b l e > < / i t e m > < i t e m > < M e a s u r e N a m e > T r a n s a c t i o n   P m t   C o u n t < / M e a s u r e N a m e > < D i s p l a y N a m e > T r a n s a c t i o n   P m t   C o u n t < / D i s p l a y N a m e > < V i s i b l e > F a l s e < / V i s i b l e > < / i t e m > < i t e m > < M e a s u r e N a m e > T r a n s a c t i o n   A m o u n t   Y T D < / M e a s u r e N a m e > < D i s p l a y N a m e > T r a n s a c t i o n   A m o u n t   Y T D < / D i s p l a y N a m e > < V i s i b l e > F a l s e < / V i s i b l e > < / i t e m > < i t e m > < M e a s u r e N a m e > T r a n s a c t i o n   C o u n t   Y T D < / M e a s u r e N a m e > < D i s p l a y N a m e > T r a n s a c t i o n   C o u n t   Y T D < / D i s p l a y N a m e > < V i s i b l e > F a l s e < / V i s i b l e > < / i t e m > < i t e m > < M e a s u r e N a m e > T r a n s a c t i o n   A m o u n t   P m t   Y T D < / M e a s u r e N a m e > < D i s p l a y N a m e > T r a n s a c t i o n   A m o u n t   P m t   Y T D < / D i s p l a y N a m e > < V i s i b l e > F a l s e < / V i s i b l e > < / i t e m > < i t e m > < M e a s u r e N a m e > T r a n s a c t i o n   P m t   C o u n t   Y T D < / M e a s u r e N a m e > < D i s p l a y N a m e > T r a n s a c t i o n   P m t   C o u n t   Y T D < / D i s p l a y N a m e > < V i s i b l e > F a l s e < / V i s i b l e > < / i t e m > < i t e m > < M e a s u r e N a m e > A P   T r a n s a c t i o n   C o u n t < / M e a s u r e N a m e > < D i s p l a y N a m e > A P   T r a n s a c t i o n   C o u n t < / D i s p l a y N a m e > < V i s i b l e > F a l s e < / V i s i b l e > < / i t e m > < i t e m > < M e a s u r e N a m e > A P   T r a n s a c t i o n   A m o u n t   P m t < / M e a s u r e N a m e > < D i s p l a y N a m e > A P   T r a n s a c t i o n   A m o u n t   P m t < / D i s p l a y N a m e > < V i s i b l e > F a l s e < / V i s i b l e > < / i t e m > < i t e m > < M e a s u r e N a m e > A P   T r a n s a c t i o n   P m t   C o u n t < / M e a s u r e N a m e > < D i s p l a y N a m e > A P   T r a n s a c t i o n   P m t   C o u n t < / D i s p l a y N a m e > < V i s i b l e > F a l s e < / V i s i b l e > < / i t e m > < i t e m > < M e a s u r e N a m e > A P   P a y m e n t   A m o u n t   Y T D < / M e a s u r e N a m e > < D i s p l a y N a m e > A P   P a y m e n t   A m o u n t   Y T D < / D i s p l a y N a m e > < V i s i b l e > F a l s e < / V i s i b l e > < / i t e m > < i t e m > < M e a s u r e N a m e > A P   T r a n s a c t i o n   A m o u n t   Y T D < / M e a s u r e N a m e > < D i s p l a y N a m e > A P   T r a n s a c t i o n   A m o u n t   Y T D < / D i s p l a y N a m e > < V i s i b l e > F a l s e < / V i s i b l e > < / i t e m > < i t e m > < M e a s u r e N a m e > A P   T r a n s a c t i o n   C o u n t   Y T D < / M e a s u r e N a m e > < D i s p l a y N a m e > A P   T r a n s a c t i o n   C o u n t   Y T D < / D i s p l a y N a m e > < V i s i b l e > F a l s e < / V i s i b l e > < / i t e m > < i t e m > < M e a s u r e N a m e > A P   T r a n s a c t i o n   P m t   C o u n t   Y T D < / M e a s u r e N a m e > < D i s p l a y N a m e > A P   T r a n s a c t i o n   P m t   C o u n t   Y T D < / D i s p l a y N a m e > < V i s i b l e > F a l s e < / V i s i b l e > < / i t e m > < i t e m > < M e a s u r e N a m e > C Y   N E T < / M e a s u r e N a m e > < D i s p l a y N a m e > C Y   N E T < / D i s p l a y N a m e > < V i s i b l e > F a l s e < / V i s i b l e > < / i t e m > < i t e m > < M e a s u r e N a m e > C Y   Q T D < / M e a s u r e N a m e > < D i s p l a y N a m e > C Y   Q T D < / D i s p l a y N a m e > < V i s i b l e > F a l s e < / V i s i b l e > < / i t e m > < i t e m > < M e a s u r e N a m e > C Y   Y T D < / M e a s u r e N a m e > < D i s p l a y N a m e > C Y   Y T D < / D i s p l a y N a m e > < V i s i b l e > F a l s e < / V i s i b l e > < / i t e m > < i t e m > < M e a s u r e N a m e > L Y   N E T < / M e a s u r e N a m e > < D i s p l a y N a m e > L Y   N E T < / D i s p l a y N a m e > < V i s i b l e > F a l s e < / V i s i b l e > < / i t e m > < i t e m > < M e a s u r e N a m e > L Y   Q T D < / M e a s u r e N a m e > < D i s p l a y N a m e > L Y   Q T D < / D i s p l a y N a m e > < V i s i b l e > F a l s e < / V i s i b l e > < / i t e m > < i t e m > < M e a s u r e N a m e > L Y   Y T D < / M e a s u r e N a m e > < D i s p l a y N a m e > L Y   Y T D < / D i s p l a y N a m e > < V i s i b l e > F a l s e < / V i s i b l e > < / i t e m > < i t e m > < M e a s u r e N a m e > T o t a l < / M e a s u r e N a m e > < D i s p l a y N a m e > T o t a l < / D i s p l a y N a m e > < V i s i b l e > F a l s e < / V i s i b l e > < / i t e m > < i t e m > < M e a s u r e N a m e > B G T   N E T < / M e a s u r e N a m e > < D i s p l a y N a m e > B G T   N E T < / D i s p l a y N a m e > < V i s i b l e > F a l s e < / V i s i b l e > < / i t e m > < i t e m > < M e a s u r e N a m e > B G T   Q T D < / M e a s u r e N a m e > < D i s p l a y N a m e > B G T   Q T D < / D i s p l a y N a m e > < V i s i b l e > F a l s e < / V i s i b l e > < / i t e m > < i t e m > < M e a s u r e N a m e > B G T   Y T D < / M e a s u r e N a m e > < D i s p l a y N a m e > B G T   Y T D < / D i s p l a y N a m e > < V i s i b l e > F a l s e < / V i s i b l e > < / i t e m > < i t e m > < M e a s u r e N a m e > C Y   B A L < / M e a s u r e N a m e > < D i s p l a y N a m e > C Y   B A L < / D i s p l a y N a m e > < V i s i b l e > F a l s e < / V i s i b l e > < / i t e m > < i t e m > < M e a s u r e N a m e > L Y   B A L < / M e a s u r e N a m e > < D i s p l a y N a m e > L Y   B A L < / D i s p l a y N a m e > < V i s i b l e > F a l s e < / V i s i b l e > < / i t e m > < i t e m > < M e a s u r e N a m e > Y O Y   N E T   % < / M e a s u r e N a m e > < D i s p l a y N a m e > Y O Y   N E T   % < / D i s p l a y N a m e > < V i s i b l e > F a l s e < / V i s i b l e > < / i t e m > < i t e m > < M e a s u r e N a m e > Y O Y   N E T   $ < / M e a s u r e N a m e > < D i s p l a y N a m e > Y O Y   N E T   $ < / D i s p l a y N a m e > < V i s i b l e > F a l s e < / V i s i b l e > < / i t e m > < i t e m > < M e a s u r e N a m e > Y O Y   B A L   $ < / M e a s u r e N a m e > < D i s p l a y N a m e > Y O Y   B A L   $ < / D i s p l a y N a m e > < V i s i b l e > F a l s e < / V i s i b l e > < / i t e m > < i t e m > < M e a s u r e N a m e > Y O Y   Q T D   $ < / M e a s u r e N a m e > < D i s p l a y N a m e > Y O Y   Q T D   $ < / D i s p l a y N a m e > < V i s i b l e > F a l s e < / V i s i b l e > < / i t e m > < i t e m > < M e a s u r e N a m e > Y O Y   Y T D   $ < / M e a s u r e N a m e > < D i s p l a y N a m e > Y O Y   Y T D   $ < / D i s p l a y N a m e > < V i s i b l e > F a l s e < / V i s i b l e > < / i t e m > < i t e m > < M e a s u r e N a m e > A v B   N E T   $ < / M e a s u r e N a m e > < D i s p l a y N a m e > A v B   N E T   $ < / D i s p l a y N a m e > < V i s i b l e > F a l s e < / V i s i b l e > < / i t e m > < i t e m > < M e a s u r e N a m e > A v B   Q T D   $ < / M e a s u r e N a m e > < D i s p l a y N a m e > A v B   Q T D   $ < / D i s p l a y N a m e > < V i s i b l e > F a l s e < / V i s i b l e > < / i t e m > < i t e m > < M e a s u r e N a m e > A v B   Y T D   $ < / M e a s u r e N a m e > < D i s p l a y N a m e > A v B   Y T D   $ < / D i s p l a y N a m e > < V i s i b l e > F a l s e < / V i s i b l e > < / i t e m > < i t e m > < M e a s u r e N a m e > A v B   Q T D   % < / M e a s u r e N a m e > < D i s p l a y N a m e > A v B   Q T D   % < / D i s p l a y N a m e > < V i s i b l e > F a l s e < / V i s i b l e > < / i t e m > < i t e m > < M e a s u r e N a m e > A v B   N E T   % < / M e a s u r e N a m e > < D i s p l a y N a m e > A v B   N E T   % < / D i s p l a y N a m e > < V i s i b l e > F a l s e < / V i s i b l e > < / i t e m > < i t e m > < M e a s u r e N a m e > A v B   Y T D   % < / M e a s u r e N a m e > < D i s p l a y N a m e > A v B   Y T D   % < / D i s p l a y N a m e > < V i s i b l e > F a l s e < / V i s i b l e > < / i t e m > < i t e m > < M e a s u r e N a m e > Y O Y   Q T D   % < / M e a s u r e N a m e > < D i s p l a y N a m e > Y O Y   Q T D   % < / D i s p l a y N a m e > < V i s i b l e > F a l s e < / V i s i b l e > < / i t e m > < i t e m > < M e a s u r e N a m e > Y O Y   Y T D   % < / M e a s u r e N a m e > < D i s p l a y N a m e > Y O Y   Y T D   % < / D i s p l a y N a m e > < V i s i b l e > F a l s e < / V i s i b l e > < / i t e m > < i t e m > < M e a s u r e N a m e > Y O Y   B A L   % < / M e a s u r e N a m e > < D i s p l a y N a m e > Y O Y   B A L   % < / D i s p l a y N a m e > < V i s i b l e > F a l s e < / V i s i b l e > < / i t e m > < i t e m > < M e a s u r e N a m e > A P   A g e d   C a s h   R e q u i r e m e n t s < / M e a s u r e N a m e > < D i s p l a y N a m e > A P   A g e d   C a s h   R e q u i r e m e n t s < / D i s p l a y N a m e > < V i s i b l e > F a l s e < / V i s i b l e > < / i t e m > < i t e m > < M e a s u r e N a m e > A P   C u r r e n t   A m o u n t < / M e a s u r e N a m e > < D i s p l a y N a m e > A P   C u r r e n t   A m o u n t < / D i s p l a y N a m e > < V i s i b l e > F a l s e < / V i s i b l e > < / i t e m > < i t e m > < M e a s u r e N a m e > D a y s   O v e r < / M e a s u r e N a m e > < D i s p l a y N a m e > D a y s   O v e r < / D i s p l a y N a m e > < V i s i b l e > F a l s e < / V i s i b l e > < / i t e m > < i t e m > < M e a s u r e N a m e > A P   D a y s   O v e r < / M e a s u r e N a m e > < D i s p l a y N a m e > A P   D a y s   O v e r < / D i s p l a y N a m e > < V i s i b l e > F a l s e < / V i s i b l e > < / i t e m > < i t e m > < M e a s u r e N a m e > C u r r e n t   A m o u n t < / M e a s u r e N a m e > < D i s p l a y N a m e > C u r r e n t   A m o u n t < / D i s p l a y N a m e > < V i s i b l e > F a l s e < / V i s i b l e > < / i t e m > < i t e m > < M e a s u r e N a m e > D e b i t < / M e a s u r e N a m e > < D i s p l a y N a m e > D e b i t < / D i s p l a y N a m e > < V i s i b l e > F a l s e < / V i s i b l e > < / i t e m > < i t e m > < M e a s u r e N a m e > C r e d i t < / M e a s u r e N a m e > < D i s p l a y N a m e > C r e d i t < / D i s p l a y N a m e > < V i s i b l e > F a l s e < / V i s i b l e > < / i t e m > < i t e m > < M e a s u r e N a m e > A g e d   R e c e i v a b l e < / M e a s u r e N a m e > < D i s p l a y N a m e > A g e d   R e c e i v a b l e < / D i s p l a y N a m e > < V i s i b l e > F a l s e < / V i s i b l e > < / i t e m > < / C a l c u l a t e d F i e l d s > < H S l i c e r s S h a p e > 0 ; 0 ; 0 ; 0 < / H S l i c e r s S h a p e > < V S l i c e r s S h a p e > 0 ; 0 ; 0 ; 0 < / V S l i c e r s S h a p e > < S l i c e r S h e e t N a m e > C a s h   F o r e c a s t < / S l i c e r S h e e t N a m e > < S A H o s t H a s h > 1 3 8 3 7 1 6 3 8 0 < / S A H o s t H a s h > < G e m i n i F i e l d L i s t V i s i b l e > T r u e < / G e m i n i F i e l d L i s t V i s i b l e > < / S e t t i n g s > ] ] > < / C u s t o m C o n t e n t > < / G e m i n i > 
</file>

<file path=customXml/item9.xml>��< ? x m l   v e r s i o n = " 1 . 0 "   e n c o d i n g = " U T F - 1 6 " ? > < G e m i n i   x m l n s = " h t t p : / / g e m i n i / p i v o t c u s t o m i z a t i o n / T a b l e X M L _ C a l e n d a r - 3 0 3 5 b 8 a f - 8 e c e - 4 c 8 b - 8 4 a 6 - a 9 8 2 9 f c 3 c 8 4 4 " > < C u s t o m C o n t e n t > & l t ; T a b l e W i d g e t G r i d S e r i a l i z a t i o n   x m l n s : x s d = " h t t p : / / w w w . w 3 . o r g / 2 0 0 1 / X M L S c h e m a "   x m l n s : x s i = " h t t p : / / w w w . w 3 . o r g / 2 0 0 1 / X M L S c h e m a - i n s t a n c e " & g t ; & l t ; C o l u m n S u g g e s t e d T y p e   / & g t ; & l t ; C o l u m n F o r m a t   / & g t ; & l t ; C o l u m n A c c u r a c y   / & g t ; & l t ; C o l u m n C u r r e n c y S y m b o l   / & g t ; & l t ; C o l u m n P o s i t i v e P a t t e r n   / & g t ; & l t ; C o l u m n N e g a t i v e P a t t e r n   / & g t ; & l t ; C o l u m n W i d t h s & g t ; & l t ; i t e m & g t ; & l t ; k e y & g t ; & l t ; s t r i n g & g t ; D a t e K e y & l t ; / s t r i n g & g t ; & l t ; / k e y & g t ; & l t ; v a l u e & g t ; & l t ; i n t & g t ; 8 8 & l t ; / i n t & g t ; & l t ; / v a l u e & g t ; & l t ; / i t e m & g t ; & l t ; i t e m & g t ; & l t ; k e y & g t ; & l t ; s t r i n g & g t ; T r a n s D a t e & l t ; / s t r i n g & g t ; & l t ; / k e y & g t ; & l t ; v a l u e & g t ; & l t ; i n t & g t ; 1 5 1 & l t ; / i n t & g t ; & l t ; / v a l u e & g t ; & l t ; / i t e m & g t ; & l t ; i t e m & g t ; & l t ; k e y & g t ; & l t ; s t r i n g & g t ; D a y O f W e e k & l t ; / s t r i n g & g t ; & l t ; / k e y & g t ; & l t ; v a l u e & g t ; & l t ; i n t & g t ; 1 0 9 & l t ; / i n t & g t ; & l t ; / v a l u e & g t ; & l t ; / i t e m & g t ; & l t ; i t e m & g t ; & l t ; k e y & g t ; & l t ; s t r i n g & g t ; D a y N a m e O f W e e k & l t ; / s t r i n g & g t ; & l t ; / k e y & g t ; & l t ; v a l u e & g t ; & l t ; i n t & g t ; 1 4 6 & l t ; / i n t & g t ; & l t ; / v a l u e & g t ; & l t ; / i t e m & g t ; & l t ; i t e m & g t ; & l t ; k e y & g t ; & l t ; s t r i n g & g t ; D a y O f M o n t h & l t ; / s t r i n g & g t ; & l t ; / k e y & g t ; & l t ; v a l u e & g t ; & l t ; i n t & g t ; 1 1 5 & l t ; / i n t & g t ; & l t ; / v a l u e & g t ; & l t ; / i t e m & g t ; & l t ; i t e m & g t ; & l t ; k e y & g t ; & l t ; s t r i n g & g t ; D a y O f Y e a r & l t ; / s t r i n g & g t ; & l t ; / k e y & g t ; & l t ; v a l u e & g t ; & l t ; i n t & g t ; 1 0 0 & l t ; / i n t & g t ; & l t ; / v a l u e & g t ; & l t ; / i t e m & g t ; & l t ; i t e m & g t ; & l t ; k e y & g t ; & l t ; s t r i n g & g t ; W e e k d a y W e e k e n d & l t ; / s t r i n g & g t ; & l t ; / k e y & g t ; & l t ; v a l u e & g t ; & l t ; i n t & g t ; 1 5 2 & l t ; / i n t & g t ; & l t ; / v a l u e & g t ; & l t ; / i t e m & g t ; & l t ; i t e m & g t ; & l t ; k e y & g t ; & l t ; s t r i n g & g t ; W e e k O f Y e a r & l t ; / s t r i n g & g t ; & l t ; / k e y & g t ; & l t ; v a l u e & g t ; & l t ; i n t & g t ; 1 1 2 & l t ; / i n t & g t ; & l t ; / v a l u e & g t ; & l t ; / i t e m & g t ; & l t ; i t e m & g t ; & l t ; k e y & g t ; & l t ; s t r i n g & g t ; M o n t h N a m e & l t ; / s t r i n g & g t ; & l t ; / k e y & g t ; & l t ; v a l u e & g t ; & l t ; i n t & g t ; 1 1 4 & l t ; / i n t & g t ; & l t ; / v a l u e & g t ; & l t ; / i t e m & g t ; & l t ; i t e m & g t ; & l t ; k e y & g t ; & l t ; s t r i n g & g t ; M o n t h O f Y e a r & l t ; / s t r i n g & g t ; & l t ; / k e y & g t ; & l t ; v a l u e & g t ; & l t ; i n t & g t ; 1 1 8 & l t ; / i n t & g t ; & l t ; / v a l u e & g t ; & l t ; / i t e m & g t ; & l t ; i t e m & g t ; & l t ; k e y & g t ; & l t ; s t r i n g & g t ; I s L a s t D a y O f M o n t h & l t ; / s t r i n g & g t ; & l t ; / k e y & g t ; & l t ; v a l u e & g t ; & l t ; i n t & g t ; 1 4 9 & l t ; / i n t & g t ; & l t ; / v a l u e & g t ; & l t ; / i t e m & g t ; & l t ; i t e m & g t ; & l t ; k e y & g t ; & l t ; s t r i n g & g t ; C a l e n d a r Q u a r t e r & l t ; / s t r i n g & g t ; & l t ; / k e y & g t ; & l t ; v a l u e & g t ; & l t ; i n t & g t ; 1 3 9 & l t ; / i n t & g t ; & l t ; / v a l u e & g t ; & l t ; / i t e m & g t ; & l t ; i t e m & g t ; & l t ; k e y & g t ; & l t ; s t r i n g & g t ; C a l e n d a r Y e a r & l t ; / s t r i n g & g t ; & l t ; / k e y & g t ; & l t ; v a l u e & g t ; & l t ; i n t & g t ; 1 1 7 & l t ; / i n t & g t ; & l t ; / v a l u e & g t ; & l t ; / i t e m & g t ; & l t ; i t e m & g t ; & l t ; k e y & g t ; & l t ; s t r i n g & g t ; C a l e n d a r Y e a r M o n t h & l t ; / s t r i n g & g t ; & l t ; / k e y & g t ; & l t ; v a l u e & g t ; & l t ; i n t & g t ; 1 5 8 & l t ; / i n t & g t ; & l t ; / v a l u e & g t ; & l t ; / i t e m & g t ; & l t ; i t e m & g t ; & l t ; k e y & g t ; & l t ; s t r i n g & g t ; C a l e n d a r Y e a r Q t r & l t ; / s t r i n g & g t ; & l t ; / k e y & g t ; & l t ; v a l u e & g t ; & l t ; i n t & g t ; 1 3 7 & l t ; / i n t & g t ; & l t ; / v a l u e & g t ; & l t ; / i t e m & g t ; & l t ; i t e m & g t ; & l t ; k e y & g t ; & l t ; s t r i n g & g t ; Y R - M T H & l t ; / s t r i n g & g t ; & l t ; / k e y & g t ; & l t ; v a l u e & g t ; & l t ; i n t & g t ; 8 4 & l t ; / i n t & g t ; & l t ; / v a l u e & g t ; & l t ; / i t e m & g t ; & l t ; / C o l u m n W i d t h s & g t ; & l t ; C o l u m n D i s p l a y I n d e x & g t ; & l t ; i t e m & g t ; & l t ; k e y & g t ; & l t ; s t r i n g & g t ; D a t e K e y & l t ; / s t r i n g & g t ; & l t ; / k e y & g t ; & l t ; v a l u e & g t ; & l t ; i n t & g t ; 0 & l t ; / i n t & g t ; & l t ; / v a l u e & g t ; & l t ; / i t e m & g t ; & l t ; i t e m & g t ; & l t ; k e y & g t ; & l t ; s t r i n g & g t ; T r a n s D a t e & l t ; / s t r i n g & g t ; & l t ; / k e y & g t ; & l t ; v a l u e & g t ; & l t ; i n t & g t ; 1 & l t ; / i n t & g t ; & l t ; / v a l u e & g t ; & l t ; / i t e m & g t ; & l t ; i t e m & g t ; & l t ; k e y & g t ; & l t ; s t r i n g & g t ; D a y O f W e e k & l t ; / s t r i n g & g t ; & l t ; / k e y & g t ; & l t ; v a l u e & g t ; & l t ; i n t & g t ; 2 & l t ; / i n t & g t ; & l t ; / v a l u e & g t ; & l t ; / i t e m & g t ; & l t ; i t e m & g t ; & l t ; k e y & g t ; & l t ; s t r i n g & g t ; D a y N a m e O f W e e k & l t ; / s t r i n g & g t ; & l t ; / k e y & g t ; & l t ; v a l u e & g t ; & l t ; i n t & g t ; 3 & l t ; / i n t & g t ; & l t ; / v a l u e & g t ; & l t ; / i t e m & g t ; & l t ; i t e m & g t ; & l t ; k e y & g t ; & l t ; s t r i n g & g t ; D a y O f M o n t h & l t ; / s t r i n g & g t ; & l t ; / k e y & g t ; & l t ; v a l u e & g t ; & l t ; i n t & g t ; 4 & l t ; / i n t & g t ; & l t ; / v a l u e & g t ; & l t ; / i t e m & g t ; & l t ; i t e m & g t ; & l t ; k e y & g t ; & l t ; s t r i n g & g t ; D a y O f Y e a r & l t ; / s t r i n g & g t ; & l t ; / k e y & g t ; & l t ; v a l u e & g t ; & l t ; i n t & g t ; 5 & l t ; / i n t & g t ; & l t ; / v a l u e & g t ; & l t ; / i t e m & g t ; & l t ; i t e m & g t ; & l t ; k e y & g t ; & l t ; s t r i n g & g t ; W e e k d a y W e e k e n d & l t ; / s t r i n g & g t ; & l t ; / k e y & g t ; & l t ; v a l u e & g t ; & l t ; i n t & g t ; 6 & l t ; / i n t & g t ; & l t ; / v a l u e & g t ; & l t ; / i t e m & g t ; & l t ; i t e m & g t ; & l t ; k e y & g t ; & l t ; s t r i n g & g t ; W e e k O f Y e a r & l t ; / s t r i n g & g t ; & l t ; / k e y & g t ; & l t ; v a l u e & g t ; & l t ; i n t & g t ; 7 & l t ; / i n t & g t ; & l t ; / v a l u e & g t ; & l t ; / i t e m & g t ; & l t ; i t e m & g t ; & l t ; k e y & g t ; & l t ; s t r i n g & g t ; M o n t h N a m e & l t ; / s t r i n g & g t ; & l t ; / k e y & g t ; & l t ; v a l u e & g t ; & l t ; i n t & g t ; 8 & l t ; / i n t & g t ; & l t ; / v a l u e & g t ; & l t ; / i t e m & g t ; & l t ; i t e m & g t ; & l t ; k e y & g t ; & l t ; s t r i n g & g t ; M o n t h O f Y e a r & l t ; / s t r i n g & g t ; & l t ; / k e y & g t ; & l t ; v a l u e & g t ; & l t ; i n t & g t ; 9 & l t ; / i n t & g t ; & l t ; / v a l u e & g t ; & l t ; / i t e m & g t ; & l t ; i t e m & g t ; & l t ; k e y & g t ; & l t ; s t r i n g & g t ; I s L a s t D a y O f M o n t h & l t ; / s t r i n g & g t ; & l t ; / k e y & g t ; & l t ; v a l u e & g t ; & l t ; i n t & g t ; 1 0 & l t ; / i n t & g t ; & l t ; / v a l u e & g t ; & l t ; / i t e m & g t ; & l t ; i t e m & g t ; & l t ; k e y & g t ; & l t ; s t r i n g & g t ; C a l e n d a r Q u a r t e r & l t ; / s t r i n g & g t ; & l t ; / k e y & g t ; & l t ; v a l u e & g t ; & l t ; i n t & g t ; 1 1 & l t ; / i n t & g t ; & l t ; / v a l u e & g t ; & l t ; / i t e m & g t ; & l t ; i t e m & g t ; & l t ; k e y & g t ; & l t ; s t r i n g & g t ; C a l e n d a r Y e a r & l t ; / s t r i n g & g t ; & l t ; / k e y & g t ; & l t ; v a l u e & g t ; & l t ; i n t & g t ; 1 2 & l t ; / i n t & g t ; & l t ; / v a l u e & g t ; & l t ; / i t e m & g t ; & l t ; i t e m & g t ; & l t ; k e y & g t ; & l t ; s t r i n g & g t ; C a l e n d a r Y e a r M o n t h & l t ; / s t r i n g & g t ; & l t ; / k e y & g t ; & l t ; v a l u e & g t ; & l t ; i n t & g t ; 1 3 & l t ; / i n t & g t ; & l t ; / v a l u e & g t ; & l t ; / i t e m & g t ; & l t ; i t e m & g t ; & l t ; k e y & g t ; & l t ; s t r i n g & g t ; C a l e n d a r Y e a r Q t r & l t ; / s t r i n g & g t ; & l t ; / k e y & g t ; & l t ; v a l u e & g t ; & l t ; i n t & g t ; 1 4 & l t ; / i n t & g t ; & l t ; / v a l u e & g t ; & l t ; / i t e m & g t ; & l t ; i t e m & g t ; & l t ; k e y & g t ; & l t ; s t r i n g & g t ; Y R - M T H & l t ; / s t r i n g & g t ; & l t ; / k e y & g t ; & l t ; v a l u e & g t ; & l t ; i n t & g t ; 1 5 & l t ; / i n t & g t ; & l t ; / v a l u e & g t ; & l t ; / i t e m & g t ; & l t ; / C o l u m n D i s p l a y I n d e x & g t ; & l t ; C o l u m n F r o z e n   / & g t ; & l t ; C o l u m n C h e c k e d   / & g t ; & l t ; C o l u m n F i l t e r   / & g t ; & l t ; S e l e c t i o n F i l t e r   / & g t ; & l t ; F i l t e r P a r a m e t e r s   / & g t ; & l t ; I s S o r t D e s c e n d i n g & g t ; f a l s e & l t ; / I s S o r t D e s c e n d i n g & g t ; & l t ; / T a b l e W i d g e t G r i d S e r i a l i z a t i o n & g t ; < / C u s t o m C o n t e n t > < / G e m i n i > 
</file>

<file path=customXml/itemProps1.xml><?xml version="1.0" encoding="utf-8"?>
<ds:datastoreItem xmlns:ds="http://schemas.openxmlformats.org/officeDocument/2006/customXml" ds:itemID="{D1E6972A-5A1E-4DDA-ACDC-096D2F91AE26}">
  <ds:schemaRefs>
    <ds:schemaRef ds:uri="http://gemini/pivotcustomization/TableXML_TransactionType-e3cc31fb-f676-4248-9275-525309aacb33"/>
  </ds:schemaRefs>
</ds:datastoreItem>
</file>

<file path=customXml/itemProps10.xml><?xml version="1.0" encoding="utf-8"?>
<ds:datastoreItem xmlns:ds="http://schemas.openxmlformats.org/officeDocument/2006/customXml" ds:itemID="{58EB9E56-2C51-4AB2-BD82-EA18CA503BF0}">
  <ds:schemaRefs/>
</ds:datastoreItem>
</file>

<file path=customXml/itemProps11.xml><?xml version="1.0" encoding="utf-8"?>
<ds:datastoreItem xmlns:ds="http://schemas.openxmlformats.org/officeDocument/2006/customXml" ds:itemID="{48357592-A423-435A-97FE-48D962AACCA6}">
  <ds:schemaRefs>
    <ds:schemaRef ds:uri="http://gemini/pivotcustomization/ShowImplicitMeasures"/>
  </ds:schemaRefs>
</ds:datastoreItem>
</file>

<file path=customXml/itemProps12.xml><?xml version="1.0" encoding="utf-8"?>
<ds:datastoreItem xmlns:ds="http://schemas.openxmlformats.org/officeDocument/2006/customXml" ds:itemID="{320C8B79-1788-47A9-A96F-6C1176E73A1A}">
  <ds:schemaRefs>
    <ds:schemaRef ds:uri="http://gemini/pivotcustomization/ClientWindowXML"/>
  </ds:schemaRefs>
</ds:datastoreItem>
</file>

<file path=customXml/itemProps13.xml><?xml version="1.0" encoding="utf-8"?>
<ds:datastoreItem xmlns:ds="http://schemas.openxmlformats.org/officeDocument/2006/customXml" ds:itemID="{A78B5312-381F-46E6-85E8-65712488A61B}">
  <ds:schemaRefs/>
</ds:datastoreItem>
</file>

<file path=customXml/itemProps14.xml><?xml version="1.0" encoding="utf-8"?>
<ds:datastoreItem xmlns:ds="http://schemas.openxmlformats.org/officeDocument/2006/customXml" ds:itemID="{686C0EE5-5720-498F-82CA-468489837DE4}">
  <ds:schemaRefs/>
</ds:datastoreItem>
</file>

<file path=customXml/itemProps15.xml><?xml version="1.0" encoding="utf-8"?>
<ds:datastoreItem xmlns:ds="http://schemas.openxmlformats.org/officeDocument/2006/customXml" ds:itemID="{43C8AF18-1667-49EC-93F6-56099BBD451F}">
  <ds:schemaRefs>
    <ds:schemaRef ds:uri="http://gemini/pivotcustomization/TableXML_ARDocuments_c7ccc6ce-e02a-46ac-8863-2730f614d666"/>
  </ds:schemaRefs>
</ds:datastoreItem>
</file>

<file path=customXml/itemProps16.xml><?xml version="1.0" encoding="utf-8"?>
<ds:datastoreItem xmlns:ds="http://schemas.openxmlformats.org/officeDocument/2006/customXml" ds:itemID="{FF7E1771-716D-4B2D-8A01-8CE151A787DC}">
  <ds:schemaRefs>
    <ds:schemaRef ds:uri="http://gemini/pivotcustomization/TableOrder"/>
  </ds:schemaRefs>
</ds:datastoreItem>
</file>

<file path=customXml/itemProps17.xml><?xml version="1.0" encoding="utf-8"?>
<ds:datastoreItem xmlns:ds="http://schemas.openxmlformats.org/officeDocument/2006/customXml" ds:itemID="{1F021EDB-2A7A-4EF6-BF48-4193B06637CA}">
  <ds:schemaRefs/>
</ds:datastoreItem>
</file>

<file path=customXml/itemProps18.xml><?xml version="1.0" encoding="utf-8"?>
<ds:datastoreItem xmlns:ds="http://schemas.openxmlformats.org/officeDocument/2006/customXml" ds:itemID="{D3BB7A00-2640-420D-A296-933E8752B166}">
  <ds:schemaRefs>
    <ds:schemaRef ds:uri="http://gemini/pivotcustomization/TableXML_AgingPeriods-5d1fa760-d01f-4ef2-96bf-881d2b007d8a"/>
  </ds:schemaRefs>
</ds:datastoreItem>
</file>

<file path=customXml/itemProps19.xml><?xml version="1.0" encoding="utf-8"?>
<ds:datastoreItem xmlns:ds="http://schemas.openxmlformats.org/officeDocument/2006/customXml" ds:itemID="{29C62A06-9A15-45D7-A2C4-E148DAD378EA}">
  <ds:schemaRefs>
    <ds:schemaRef ds:uri="http://gemini/pivotcustomization/MeasureGridState"/>
  </ds:schemaRefs>
</ds:datastoreItem>
</file>

<file path=customXml/itemProps2.xml><?xml version="1.0" encoding="utf-8"?>
<ds:datastoreItem xmlns:ds="http://schemas.openxmlformats.org/officeDocument/2006/customXml" ds:itemID="{6B5A094E-78FC-4461-8579-A2F41D2A9B93}">
  <ds:schemaRefs/>
</ds:datastoreItem>
</file>

<file path=customXml/itemProps20.xml><?xml version="1.0" encoding="utf-8"?>
<ds:datastoreItem xmlns:ds="http://schemas.openxmlformats.org/officeDocument/2006/customXml" ds:itemID="{A21D0EAB-FBD4-48DB-A97C-672AFA13E035}">
  <ds:schemaRefs/>
</ds:datastoreItem>
</file>

<file path=customXml/itemProps21.xml><?xml version="1.0" encoding="utf-8"?>
<ds:datastoreItem xmlns:ds="http://schemas.openxmlformats.org/officeDocument/2006/customXml" ds:itemID="{264C70C9-2193-4544-B322-4859C19F7002}">
  <ds:schemaRefs>
    <ds:schemaRef ds:uri="http://gemini/pivotcustomization/Diagrams"/>
  </ds:schemaRefs>
</ds:datastoreItem>
</file>

<file path=customXml/itemProps22.xml><?xml version="1.0" encoding="utf-8"?>
<ds:datastoreItem xmlns:ds="http://schemas.openxmlformats.org/officeDocument/2006/customXml" ds:itemID="{455FE260-5566-4A14-B9D9-57C1878CCC73}">
  <ds:schemaRefs>
    <ds:schemaRef ds:uri="http://gemini/pivotcustomization/TableXML_Customer Group_b2b3741d-1c79-41cd-b9be-0e75740520d2"/>
  </ds:schemaRefs>
</ds:datastoreItem>
</file>

<file path=customXml/itemProps23.xml><?xml version="1.0" encoding="utf-8"?>
<ds:datastoreItem xmlns:ds="http://schemas.openxmlformats.org/officeDocument/2006/customXml" ds:itemID="{906CD8E3-7E3B-4D44-9F53-9DD52BF570D3}">
  <ds:schemaRefs/>
</ds:datastoreItem>
</file>

<file path=customXml/itemProps24.xml><?xml version="1.0" encoding="utf-8"?>
<ds:datastoreItem xmlns:ds="http://schemas.openxmlformats.org/officeDocument/2006/customXml" ds:itemID="{29958297-DD23-4384-A400-AD91BC608998}">
  <ds:schemaRefs/>
</ds:datastoreItem>
</file>

<file path=customXml/itemProps25.xml><?xml version="1.0" encoding="utf-8"?>
<ds:datastoreItem xmlns:ds="http://schemas.openxmlformats.org/officeDocument/2006/customXml" ds:itemID="{F607F27C-D2A3-4BE6-8AAF-6DAD09405BDC}">
  <ds:schemaRefs/>
</ds:datastoreItem>
</file>

<file path=customXml/itemProps26.xml><?xml version="1.0" encoding="utf-8"?>
<ds:datastoreItem xmlns:ds="http://schemas.openxmlformats.org/officeDocument/2006/customXml" ds:itemID="{82B3C050-8DC0-454F-A1CE-8102B0E136DD}">
  <ds:schemaRefs/>
</ds:datastoreItem>
</file>

<file path=customXml/itemProps27.xml><?xml version="1.0" encoding="utf-8"?>
<ds:datastoreItem xmlns:ds="http://schemas.openxmlformats.org/officeDocument/2006/customXml" ds:itemID="{05ABDF57-9DD7-4848-9890-D30D2002BF00}">
  <ds:schemaRefs/>
</ds:datastoreItem>
</file>

<file path=customXml/itemProps28.xml><?xml version="1.0" encoding="utf-8"?>
<ds:datastoreItem xmlns:ds="http://schemas.openxmlformats.org/officeDocument/2006/customXml" ds:itemID="{1D9C05DC-E57F-46DC-B1ED-5EBA2D912D98}">
  <ds:schemaRefs/>
</ds:datastoreItem>
</file>

<file path=customXml/itemProps29.xml><?xml version="1.0" encoding="utf-8"?>
<ds:datastoreItem xmlns:ds="http://schemas.openxmlformats.org/officeDocument/2006/customXml" ds:itemID="{31A1691A-A062-414E-814E-84E56111F801}">
  <ds:schemaRefs/>
</ds:datastoreItem>
</file>

<file path=customXml/itemProps3.xml><?xml version="1.0" encoding="utf-8"?>
<ds:datastoreItem xmlns:ds="http://schemas.openxmlformats.org/officeDocument/2006/customXml" ds:itemID="{87860DD1-A59A-41CC-B9D9-79460945A749}">
  <ds:schemaRefs>
    <ds:schemaRef ds:uri="http://purl.org/dc/dcmitype/"/>
    <ds:schemaRef ds:uri="http://schemas.microsoft.com/office/2006/metadata/properties"/>
    <ds:schemaRef ds:uri="http://purl.org/dc/elements/1.1/"/>
    <ds:schemaRef ds:uri="http://schemas.microsoft.com/office/2006/documentManagement/types"/>
    <ds:schemaRef ds:uri="http://schemas.openxmlformats.org/package/2006/metadata/core-properties"/>
    <ds:schemaRef ds:uri="http://schemas.microsoft.com/office/infopath/2007/PartnerControls"/>
    <ds:schemaRef ds:uri="http://www.w3.org/XML/1998/namespace"/>
    <ds:schemaRef ds:uri="http://purl.org/dc/terms/"/>
  </ds:schemaRefs>
</ds:datastoreItem>
</file>

<file path=customXml/itemProps30.xml><?xml version="1.0" encoding="utf-8"?>
<ds:datastoreItem xmlns:ds="http://schemas.openxmlformats.org/officeDocument/2006/customXml" ds:itemID="{75CC619C-1867-4C15-9FEC-0B14F4969606}">
  <ds:schemaRefs>
    <ds:schemaRef ds:uri="http://gemini/pivotcustomization/TableXML_AgeAsOf-9403d723-5050-4606-ab05-d97dead9b4a0"/>
  </ds:schemaRefs>
</ds:datastoreItem>
</file>

<file path=customXml/itemProps31.xml><?xml version="1.0" encoding="utf-8"?>
<ds:datastoreItem xmlns:ds="http://schemas.openxmlformats.org/officeDocument/2006/customXml" ds:itemID="{CAC8F4D0-A18D-498A-878D-CAD21CD56405}">
  <ds:schemaRefs/>
</ds:datastoreItem>
</file>

<file path=customXml/itemProps32.xml><?xml version="1.0" encoding="utf-8"?>
<ds:datastoreItem xmlns:ds="http://schemas.openxmlformats.org/officeDocument/2006/customXml" ds:itemID="{090B6667-B0DB-4279-AE25-A5816EDF7902}">
  <ds:schemaRefs/>
</ds:datastoreItem>
</file>

<file path=customXml/itemProps33.xml><?xml version="1.0" encoding="utf-8"?>
<ds:datastoreItem xmlns:ds="http://schemas.openxmlformats.org/officeDocument/2006/customXml" ds:itemID="{C704A848-E3C7-4907-B64E-A668005C06C9}">
  <ds:schemaRefs>
    <ds:schemaRef ds:uri="http://gemini/pivotcustomization/ManualCalcMode"/>
  </ds:schemaRefs>
</ds:datastoreItem>
</file>

<file path=customXml/itemProps34.xml><?xml version="1.0" encoding="utf-8"?>
<ds:datastoreItem xmlns:ds="http://schemas.openxmlformats.org/officeDocument/2006/customXml" ds:itemID="{879F9963-60EA-4B82-AD90-4EEF1F8C4FE9}">
  <ds:schemaRefs>
    <ds:schemaRef ds:uri="http://gemini/pivotcustomization/TableXML_DocumentType-fd165b9b-a6b7-4139-9637-81dabe1e8d83"/>
  </ds:schemaRefs>
</ds:datastoreItem>
</file>

<file path=customXml/itemProps35.xml><?xml version="1.0" encoding="utf-8"?>
<ds:datastoreItem xmlns:ds="http://schemas.openxmlformats.org/officeDocument/2006/customXml" ds:itemID="{6E2E404A-7D7A-4FF3-9A98-BF35021341BC}">
  <ds:schemaRefs/>
</ds:datastoreItem>
</file>

<file path=customXml/itemProps36.xml><?xml version="1.0" encoding="utf-8"?>
<ds:datastoreItem xmlns:ds="http://schemas.openxmlformats.org/officeDocument/2006/customXml" ds:itemID="{7A4BB1F9-436F-4CB4-BDFB-92D6AE63701E}">
  <ds:schemaRefs/>
</ds:datastoreItem>
</file>

<file path=customXml/itemProps37.xml><?xml version="1.0" encoding="utf-8"?>
<ds:datastoreItem xmlns:ds="http://schemas.openxmlformats.org/officeDocument/2006/customXml" ds:itemID="{697790FC-8FBC-45AD-ACF3-404B9837CCDE}">
  <ds:schemaRefs>
    <ds:schemaRef ds:uri="http://gemini/pivotcustomization/TableCountInSandbox"/>
  </ds:schemaRefs>
</ds:datastoreItem>
</file>

<file path=customXml/itemProps38.xml><?xml version="1.0" encoding="utf-8"?>
<ds:datastoreItem xmlns:ds="http://schemas.openxmlformats.org/officeDocument/2006/customXml" ds:itemID="{12C9FD83-5CC8-44CA-920E-C7F483C17806}">
  <ds:schemaRefs>
    <ds:schemaRef ds:uri="http://gemini/pivotcustomization/ShowHidden"/>
  </ds:schemaRefs>
</ds:datastoreItem>
</file>

<file path=customXml/itemProps39.xml><?xml version="1.0" encoding="utf-8"?>
<ds:datastoreItem xmlns:ds="http://schemas.openxmlformats.org/officeDocument/2006/customXml" ds:itemID="{C8F4BAA6-C016-4F73-B05B-37C21EF2D49A}">
  <ds:schemaRefs>
    <ds:schemaRef ds:uri="http://gemini/pivotcustomization/LinkedTableUpdateMode"/>
  </ds:schemaRefs>
</ds:datastoreItem>
</file>

<file path=customXml/itemProps4.xml><?xml version="1.0" encoding="utf-8"?>
<ds:datastoreItem xmlns:ds="http://schemas.openxmlformats.org/officeDocument/2006/customXml" ds:itemID="{5953A962-D73B-4FF9-B2A4-F5F9CE535152}">
  <ds:schemaRefs/>
</ds:datastoreItem>
</file>

<file path=customXml/itemProps40.xml><?xml version="1.0" encoding="utf-8"?>
<ds:datastoreItem xmlns:ds="http://schemas.openxmlformats.org/officeDocument/2006/customXml" ds:itemID="{830390B4-CD8D-4D1E-B9A4-0DDEDEFCD851}">
  <ds:schemaRefs/>
</ds:datastoreItem>
</file>

<file path=customXml/itemProps41.xml><?xml version="1.0" encoding="utf-8"?>
<ds:datastoreItem xmlns:ds="http://schemas.openxmlformats.org/officeDocument/2006/customXml" ds:itemID="{C7F8B592-EBC4-426C-844B-386DACDE9C7F}">
  <ds:schemaRefs>
    <ds:schemaRef ds:uri="http://gemini/pivotcustomization/TableXML_ARReceipts_73271661-4628-4e53-baca-ea2bfe021e0a"/>
  </ds:schemaRefs>
</ds:datastoreItem>
</file>

<file path=customXml/itemProps42.xml><?xml version="1.0" encoding="utf-8"?>
<ds:datastoreItem xmlns:ds="http://schemas.openxmlformats.org/officeDocument/2006/customXml" ds:itemID="{D2F7A6EC-D38C-4724-A9FA-7DD1AFA8AB71}">
  <ds:schemaRefs>
    <ds:schemaRef ds:uri="http://schemas.microsoft.com/sharepoint/v3/contenttype/forms"/>
  </ds:schemaRefs>
</ds:datastoreItem>
</file>

<file path=customXml/itemProps43.xml><?xml version="1.0" encoding="utf-8"?>
<ds:datastoreItem xmlns:ds="http://schemas.openxmlformats.org/officeDocument/2006/customXml" ds:itemID="{0283E152-334E-44EB-A678-84D5F63EF68C}">
  <ds:schemaRefs/>
</ds:datastoreItem>
</file>

<file path=customXml/itemProps44.xml><?xml version="1.0" encoding="utf-8"?>
<ds:datastoreItem xmlns:ds="http://schemas.openxmlformats.org/officeDocument/2006/customXml" ds:itemID="{F35CC7BF-A201-4EE2-AF69-819E8B40ED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45.xml><?xml version="1.0" encoding="utf-8"?>
<ds:datastoreItem xmlns:ds="http://schemas.openxmlformats.org/officeDocument/2006/customXml" ds:itemID="{B1B123D3-C27F-4F0B-8166-67AB75A3BEDF}">
  <ds:schemaRefs/>
</ds:datastoreItem>
</file>

<file path=customXml/itemProps5.xml><?xml version="1.0" encoding="utf-8"?>
<ds:datastoreItem xmlns:ds="http://schemas.openxmlformats.org/officeDocument/2006/customXml" ds:itemID="{09F6B615-C1BD-429F-99EB-42D6B9850E53}">
  <ds:schemaRefs>
    <ds:schemaRef ds:uri="http://gemini/pivotcustomization/TableXML_Customers_6d9f11b9-90ba-4873-8a89-96acc8678f09"/>
  </ds:schemaRefs>
</ds:datastoreItem>
</file>

<file path=customXml/itemProps6.xml><?xml version="1.0" encoding="utf-8"?>
<ds:datastoreItem xmlns:ds="http://schemas.openxmlformats.org/officeDocument/2006/customXml" ds:itemID="{B463FC47-4C64-4888-87E4-D14CDC10EF5A}">
  <ds:schemaRefs/>
</ds:datastoreItem>
</file>

<file path=customXml/itemProps7.xml><?xml version="1.0" encoding="utf-8"?>
<ds:datastoreItem xmlns:ds="http://schemas.openxmlformats.org/officeDocument/2006/customXml" ds:itemID="{3A65C50B-168F-4D09-926E-763D097C025A}">
  <ds:schemaRefs/>
</ds:datastoreItem>
</file>

<file path=customXml/itemProps8.xml><?xml version="1.0" encoding="utf-8"?>
<ds:datastoreItem xmlns:ds="http://schemas.openxmlformats.org/officeDocument/2006/customXml" ds:itemID="{8C6B607A-1BD0-44CE-A96E-57237DEBF042}">
  <ds:schemaRefs/>
</ds:datastoreItem>
</file>

<file path=customXml/itemProps9.xml><?xml version="1.0" encoding="utf-8"?>
<ds:datastoreItem xmlns:ds="http://schemas.openxmlformats.org/officeDocument/2006/customXml" ds:itemID="{071F234D-1574-4656-B332-F6C7CAC14540}">
  <ds:schemaRefs>
    <ds:schemaRef ds:uri="http://gemini/pivotcustomization/TableXML_Calendar-3035b8af-8ece-4c8b-84a6-a9829fc3c84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vt:i4>
      </vt:variant>
    </vt:vector>
  </HeadingPairs>
  <TitlesOfParts>
    <vt:vector size="12" baseType="lpstr">
      <vt:lpstr>Cash Forecast</vt:lpstr>
      <vt:lpstr>Aged Cash Received</vt:lpstr>
      <vt:lpstr>Aged Cash Requirements</vt:lpstr>
      <vt:lpstr>Customer Transactions</vt:lpstr>
      <vt:lpstr>Vendor Transactions</vt:lpstr>
      <vt:lpstr>Trial Balance</vt:lpstr>
      <vt:lpstr>Dashboard</vt:lpstr>
      <vt:lpstr>Age As Of</vt:lpstr>
      <vt:lpstr>Calendar</vt:lpstr>
      <vt:lpstr>Dictionary</vt:lpstr>
      <vt:lpstr>LastDate</vt:lpstr>
      <vt:lpstr>Dashboard!Print_Area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tony</cp:lastModifiedBy>
  <dcterms:created xsi:type="dcterms:W3CDTF">2013-04-21T20:38:42Z</dcterms:created>
  <dcterms:modified xsi:type="dcterms:W3CDTF">2013-08-07T19:35:33Z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0x010100900A1886FC0B84408322CCE09DFE15A1</vt:lpwstr>
  </property>
  <property fmtid="{D5CDD505-2E9C-101B-9397-08002B2CF9AE}" pid="3" name="Microsoft.ReportingServices.InteractiveReport.Excel.SheetName">
    <vt:i4>2</vt:i4>
  </property>
</Properties>
</file>