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dvertising\Brochures\Spanish Brochures and Inquiry Forms\"/>
    </mc:Choice>
  </mc:AlternateContent>
  <bookViews>
    <workbookView xWindow="0" yWindow="0" windowWidth="18240" windowHeight="7185"/>
  </bookViews>
  <sheets>
    <sheet name="Sheet1" sheetId="1" r:id="rId1"/>
  </sheets>
  <definedNames>
    <definedName name="DIMDFT">Sheet1!#REF!</definedName>
    <definedName name="DIMDIN">Sheet1!$I$38</definedName>
    <definedName name="DIMEFT">Sheet1!$B$39</definedName>
    <definedName name="DIMEIN">Sheet1!$I$39</definedName>
    <definedName name="DIMFBMAXFT">Sheet1!$B$43</definedName>
    <definedName name="DIMFBMAXIN">Sheet1!$I$43</definedName>
    <definedName name="DIMFBMINFT">Sheet1!$B$44</definedName>
    <definedName name="DIMFBMININ">Sheet1!$I$44</definedName>
    <definedName name="DIMFHMAXFT">Sheet1!$B$46</definedName>
    <definedName name="DIMFHMAXIN">Sheet1!$I$46</definedName>
    <definedName name="DIMFHMINFT">Sheet1!$B$47</definedName>
    <definedName name="DIMFHMININ">Sheet1!$I$47</definedName>
    <definedName name="DIMFLMAXFT">Sheet1!$B$41</definedName>
    <definedName name="DIMFLMAXIN">Sheet1!$I$41</definedName>
    <definedName name="DIMFLMINFT">Sheet1!$B$42</definedName>
    <definedName name="DIMFLMININ">Sheet1!$I$42</definedName>
    <definedName name="DISCHARGESPEEDFPM">Sheet1!$B$57</definedName>
    <definedName name="FEEDSPEEDFPM">Sheet1!$B$51</definedName>
    <definedName name="_xlnm.Print_Area" localSheetId="0">Sheet1!$A$1:$Q$70</definedName>
    <definedName name="WEIGHTMAXLBS">Sheet1!$B$48</definedName>
    <definedName name="WEIGHTMINLBS">Sheet1!$B$49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59" i="1"/>
  <c r="I57" i="1"/>
  <c r="J57" i="1" s="1"/>
  <c r="J55" i="1"/>
  <c r="I51" i="1"/>
  <c r="J51" i="1" s="1"/>
  <c r="J50" i="1"/>
  <c r="I49" i="1"/>
  <c r="J49" i="1" s="1"/>
  <c r="I48" i="1"/>
  <c r="J48" i="1" s="1"/>
  <c r="J37" i="1"/>
  <c r="I39" i="1"/>
  <c r="J39" i="1"/>
  <c r="J47" i="1"/>
  <c r="I47" i="1"/>
  <c r="I46" i="1"/>
  <c r="J46" i="1"/>
  <c r="I43" i="1"/>
  <c r="J43" i="1"/>
  <c r="J44" i="1"/>
  <c r="I44" i="1"/>
  <c r="J38" i="1"/>
  <c r="I38" i="1"/>
  <c r="I41" i="1"/>
  <c r="J41" i="1"/>
  <c r="J42" i="1"/>
  <c r="I42" i="1"/>
</calcChain>
</file>

<file path=xl/sharedStrings.xml><?xml version="1.0" encoding="utf-8"?>
<sst xmlns="http://schemas.openxmlformats.org/spreadsheetml/2006/main" count="155" uniqueCount="123">
  <si>
    <t>Numero de Propuesta:</t>
  </si>
  <si>
    <t>Fecha:</t>
  </si>
  <si>
    <t>Numero de Dibujo:</t>
  </si>
  <si>
    <t>Favor de llenar las células en tinte azul y seleccione el tipo de transportador que aplica en su caso</t>
  </si>
  <si>
    <t>Información del Cliente</t>
  </si>
  <si>
    <t xml:space="preserve">Nombre del Cliente:  </t>
  </si>
  <si>
    <t xml:space="preserve">Nombre del Cliente:        </t>
  </si>
  <si>
    <t xml:space="preserve">Nombre de Contacto: </t>
  </si>
  <si>
    <t>Título del Contacto:</t>
  </si>
  <si>
    <t>Dirección del Cliente 1:</t>
  </si>
  <si>
    <t>Dirección del Cliente 2:</t>
  </si>
  <si>
    <t>País:</t>
  </si>
  <si>
    <t>Teléfono:</t>
  </si>
  <si>
    <t>Numero de Fax:</t>
  </si>
  <si>
    <t>E-mail:</t>
  </si>
  <si>
    <t>Nombre del Proyecto:</t>
  </si>
  <si>
    <t>Dimensiones en pies-pulgadas O Milímetros (escoja uno solamente)</t>
  </si>
  <si>
    <t>Peso en libra O peso en kilos (escoja uno solamente)</t>
  </si>
  <si>
    <t>La velocidad en pies por segundo O metros por minuto (escoja uno solamente)</t>
  </si>
  <si>
    <t>Cantidad de Transportadores:</t>
  </si>
  <si>
    <t>Producto Transportado:</t>
  </si>
  <si>
    <t>Naturaleza del fondo del producto:</t>
  </si>
  <si>
    <t>Si la superficie del fondo no es plana, Por favor de incluir un bosquejo)</t>
  </si>
  <si>
    <t>Dirección del Transportador:</t>
  </si>
  <si>
    <t>Altura del ascensor: (Dimensión E)</t>
  </si>
  <si>
    <t>Altura máxima de contenedores (FH)</t>
  </si>
  <si>
    <t>Peso máximo por unidad:</t>
  </si>
  <si>
    <t>Peso mínimo por unidad:</t>
  </si>
  <si>
    <t>Velocidad del transportador de descarga:</t>
  </si>
  <si>
    <t>Tipo de motor:</t>
  </si>
  <si>
    <t>Voltaje para motor(es) de accionamiento:</t>
  </si>
  <si>
    <t>Fase de motor(es)</t>
  </si>
  <si>
    <t>Voltaje para el freno del motor(es) de accionamiento</t>
  </si>
  <si>
    <t>Frecuencia de motor (es) de accionamiento:</t>
  </si>
  <si>
    <t>Voltaje de sensores:</t>
  </si>
  <si>
    <t>Fecha marcada para la compra:</t>
  </si>
  <si>
    <t>Está financiado este proyecto:</t>
  </si>
  <si>
    <t>Usted:</t>
  </si>
  <si>
    <t>Información adicional:</t>
  </si>
  <si>
    <t>NOMBREDELCONTACTO</t>
  </si>
  <si>
    <t>TITULODELCONTACTO</t>
  </si>
  <si>
    <t>DIRECCIONDELCLIENTE1</t>
  </si>
  <si>
    <t>NOMBREDELCLIENTE1</t>
  </si>
  <si>
    <t>NOMBREDELCLIENTE2</t>
  </si>
  <si>
    <t>DIRECCIONDELCLIENTE2</t>
  </si>
  <si>
    <t>CUIDADDELCLIENTE</t>
  </si>
  <si>
    <t>PAIS</t>
  </si>
  <si>
    <t>TELEFONO</t>
  </si>
  <si>
    <t>FAX</t>
  </si>
  <si>
    <t>EMAIL</t>
  </si>
  <si>
    <t>PRODUCTO</t>
  </si>
  <si>
    <t xml:space="preserve">     Do not write</t>
  </si>
  <si>
    <t xml:space="preserve">      in this Box</t>
  </si>
  <si>
    <t xml:space="preserve">                    O de derecha a izquierda (hacia abajo)</t>
  </si>
  <si>
    <t>(la velocidad del transportador siempre será necesario)</t>
  </si>
  <si>
    <t xml:space="preserve">    Tipos de caja CVC C-de izquierda a derecho y de vuelta a la izquierda</t>
  </si>
  <si>
    <t xml:space="preserve">Un bosquejo será incluido con la cotización  </t>
  </si>
  <si>
    <t>Longitud máxima de contenedores (FL)</t>
  </si>
  <si>
    <t>Anchura máxima de contenedores (FB)</t>
  </si>
  <si>
    <t>(Llenado por NERAK)</t>
  </si>
  <si>
    <t>Formulario Del Transportador Continuo Vertical   (CVC)</t>
  </si>
  <si>
    <t>NERAK Systems Inc.</t>
  </si>
  <si>
    <t>4 Stagedoor Road</t>
  </si>
  <si>
    <t>Fishkill, NY 12524</t>
  </si>
  <si>
    <t>P: 914-763-8259</t>
  </si>
  <si>
    <t>F: 845-896-1925</t>
  </si>
  <si>
    <t>info@nerak-systems.com</t>
  </si>
  <si>
    <t>www.nerak-systems.com</t>
  </si>
  <si>
    <t>Representante de Nerak:</t>
  </si>
  <si>
    <t>Ciudad/Estado/Código Postal:</t>
  </si>
  <si>
    <t>PROJECTO</t>
  </si>
  <si>
    <t>Tipo de Transportador:</t>
  </si>
  <si>
    <t>Información del Transportador</t>
  </si>
  <si>
    <t>Unidades por hora de ser transportadas:</t>
  </si>
  <si>
    <t>Longitud mínima de contenedores (FL)</t>
  </si>
  <si>
    <t>Anchura mínima de contenedores (FB)</t>
  </si>
  <si>
    <t>Altura mínima de contenedores (FH)</t>
  </si>
  <si>
    <t>Velocidad de alimentación del Transportador :</t>
  </si>
  <si>
    <t>El Transportador de descarga es de NERAK:</t>
  </si>
  <si>
    <t>El Alimentador del Transportador es de NERAK:</t>
  </si>
  <si>
    <t>Corriente alterna (AC) O Corriente continua (DC) para los sensores:</t>
  </si>
  <si>
    <t>No remueva el “0” de las células que usted no haya llenado</t>
  </si>
  <si>
    <r>
      <t xml:space="preserve">¿Cual es presupuesto para el </t>
    </r>
    <r>
      <rPr>
        <b/>
        <sz val="12"/>
        <color rgb="FF212121"/>
        <rFont val="Arial"/>
        <family val="2"/>
      </rPr>
      <t>Equipo de manejo de materiales?</t>
    </r>
  </si>
  <si>
    <t xml:space="preserve">□correa del trasportador  </t>
  </si>
  <si>
    <t xml:space="preserve"> □rollo del transportador</t>
  </si>
  <si>
    <t xml:space="preserve">a) dentro de 3 meses </t>
  </si>
  <si>
    <t xml:space="preserve"> b) 3-6 meses   </t>
  </si>
  <si>
    <t xml:space="preserve"> c) 6 meses-1ano </t>
  </si>
  <si>
    <t xml:space="preserve">d) &gt;1 ano  </t>
  </si>
  <si>
    <t>a) aprueba</t>
  </si>
  <si>
    <t xml:space="preserve">d) no tiene que ver con la decisión </t>
  </si>
  <si>
    <t>FONDODELPRODUCTO</t>
  </si>
  <si>
    <r>
      <rPr>
        <sz val="12"/>
        <color rgb="FF0070C0"/>
        <rFont val="Arial"/>
        <family val="2"/>
      </rPr>
      <t>0</t>
    </r>
    <r>
      <rPr>
        <sz val="12"/>
        <color theme="1"/>
        <rFont val="Arial"/>
        <family val="2"/>
      </rPr>
      <t xml:space="preserve"> pies    </t>
    </r>
  </si>
  <si>
    <r>
      <rPr>
        <sz val="12"/>
        <color rgb="FF0070C0"/>
        <rFont val="Arial"/>
        <family val="2"/>
      </rPr>
      <t xml:space="preserve"> 0 </t>
    </r>
    <r>
      <rPr>
        <sz val="12"/>
        <color theme="1"/>
        <rFont val="Arial"/>
        <family val="2"/>
      </rPr>
      <t>pulgadas</t>
    </r>
  </si>
  <si>
    <r>
      <rPr>
        <sz val="12"/>
        <color rgb="FF0070C0"/>
        <rFont val="Arial"/>
        <family val="2"/>
      </rPr>
      <t>0</t>
    </r>
    <r>
      <rPr>
        <sz val="12"/>
        <color theme="1"/>
        <rFont val="Arial"/>
        <family val="2"/>
      </rPr>
      <t xml:space="preserve"> milímetros</t>
    </r>
  </si>
  <si>
    <t>Tenga En Cuenta: La Dimensión E es la distancia desde la altura del alimentador a la altura de la descarga.</t>
  </si>
  <si>
    <t xml:space="preserve">a) &lt; $50K </t>
  </si>
  <si>
    <t xml:space="preserve"> b) $50-$100K </t>
  </si>
  <si>
    <t xml:space="preserve"> c) $100-$250K</t>
  </si>
  <si>
    <t>d) $251-$500K</t>
  </si>
  <si>
    <t xml:space="preserve"> e) $501-1mil </t>
  </si>
  <si>
    <t xml:space="preserve">f) &gt; 1 mil </t>
  </si>
  <si>
    <t>g) desconocido</t>
  </si>
  <si>
    <t xml:space="preserve"> (hacia arriba y hacia abajo)</t>
  </si>
  <si>
    <t>XXX</t>
  </si>
  <si>
    <r>
      <rPr>
        <sz val="12"/>
        <color theme="4" tint="-0.249977111117893"/>
        <rFont val="Arial"/>
        <family val="2"/>
      </rPr>
      <t>0</t>
    </r>
    <r>
      <rPr>
        <sz val="12"/>
        <color theme="1"/>
        <rFont val="Arial"/>
        <family val="2"/>
      </rPr>
      <t xml:space="preserve"> lbs         </t>
    </r>
  </si>
  <si>
    <r>
      <t xml:space="preserve"> </t>
    </r>
    <r>
      <rPr>
        <sz val="12"/>
        <color theme="4" tint="-0.249977111117893"/>
        <rFont val="Arial"/>
        <family val="2"/>
      </rPr>
      <t>0</t>
    </r>
    <r>
      <rPr>
        <sz val="12"/>
        <color theme="1"/>
        <rFont val="Arial"/>
        <family val="2"/>
      </rPr>
      <t xml:space="preserve"> kilos</t>
    </r>
  </si>
  <si>
    <r>
      <rPr>
        <sz val="12"/>
        <color theme="4" tint="-0.249977111117893"/>
        <rFont val="Arial"/>
        <family val="2"/>
      </rPr>
      <t>0</t>
    </r>
    <r>
      <rPr>
        <sz val="12"/>
        <color theme="1"/>
        <rFont val="Arial"/>
        <family val="2"/>
      </rPr>
      <t xml:space="preserve"> VAC</t>
    </r>
  </si>
  <si>
    <r>
      <rPr>
        <sz val="12"/>
        <color theme="4" tint="-0.249977111117893"/>
        <rFont val="Arial"/>
        <family val="2"/>
      </rPr>
      <t>0</t>
    </r>
    <r>
      <rPr>
        <sz val="12"/>
        <rFont val="Arial"/>
        <family val="2"/>
      </rPr>
      <t xml:space="preserve"> Hz</t>
    </r>
  </si>
  <si>
    <r>
      <rPr>
        <sz val="12"/>
        <color theme="4" tint="-0.249977111117893"/>
        <rFont val="Arial"/>
        <family val="2"/>
      </rPr>
      <t>0</t>
    </r>
    <r>
      <rPr>
        <sz val="12"/>
        <rFont val="Arial"/>
        <family val="2"/>
      </rPr>
      <t xml:space="preserve"> V</t>
    </r>
  </si>
  <si>
    <r>
      <rPr>
        <sz val="12"/>
        <color theme="4" tint="-0.249977111117893"/>
        <rFont val="Arial"/>
        <family val="2"/>
      </rPr>
      <t>0</t>
    </r>
    <r>
      <rPr>
        <sz val="12"/>
        <color theme="1"/>
        <rFont val="Arial"/>
        <family val="2"/>
      </rPr>
      <t xml:space="preserve"> FPM     </t>
    </r>
  </si>
  <si>
    <r>
      <rPr>
        <sz val="12"/>
        <color theme="4" tint="-0.249977111117893"/>
        <rFont val="Arial"/>
        <family val="2"/>
      </rPr>
      <t>0</t>
    </r>
    <r>
      <rPr>
        <sz val="12"/>
        <color theme="1"/>
        <rFont val="Arial"/>
        <family val="2"/>
      </rPr>
      <t xml:space="preserve"> m/segundo</t>
    </r>
  </si>
  <si>
    <t xml:space="preserve"> </t>
  </si>
  <si>
    <t xml:space="preserve"> ambas direcciones</t>
  </si>
  <si>
    <t xml:space="preserve">     hacia arriba          hacia abajo  </t>
  </si>
  <si>
    <t xml:space="preserve">     correa del trasportador  </t>
  </si>
  <si>
    <t xml:space="preserve"> rollo del transportador</t>
  </si>
  <si>
    <t xml:space="preserve">TENV      </t>
  </si>
  <si>
    <t>función invertida</t>
  </si>
  <si>
    <t xml:space="preserve">   TEFC     </t>
  </si>
  <si>
    <t>Tipos de caja CVC-S se mueven de izquierda a derecha (hacia arriba)</t>
  </si>
  <si>
    <t xml:space="preserve">b) recomienda </t>
  </si>
  <si>
    <t xml:space="preserve">c) tiene la última palabra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</si>
</sst>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i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indexed="12"/>
      <name val="Arial"/>
      <family val="2"/>
    </font>
    <font>
      <i/>
      <sz val="14"/>
      <color theme="8"/>
      <name val="Bookman Old Style"/>
      <family val="1"/>
    </font>
    <font>
      <sz val="14"/>
      <color indexed="9"/>
      <name val="Arial"/>
      <family val="2"/>
    </font>
    <font>
      <i/>
      <sz val="14"/>
      <color rgb="FFFF0000"/>
      <name val="Bookman Old Style"/>
      <family val="1"/>
    </font>
    <font>
      <sz val="14"/>
      <color indexed="10"/>
      <name val="Arial"/>
      <family val="2"/>
    </font>
    <font>
      <i/>
      <sz val="14"/>
      <name val="Bookman Old Style"/>
      <family val="1"/>
    </font>
    <font>
      <b/>
      <sz val="14"/>
      <color indexed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theme="9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color theme="8"/>
      <name val="Arial"/>
      <family val="2"/>
    </font>
    <font>
      <b/>
      <sz val="12"/>
      <color rgb="FFFF0000"/>
      <name val="Arial"/>
      <family val="2"/>
    </font>
    <font>
      <b/>
      <sz val="12"/>
      <color rgb="FF212121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b/>
      <sz val="14"/>
      <color theme="1"/>
      <name val="Bookman Old Style"/>
      <family val="1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1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1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2" fillId="0" borderId="0" xfId="0" applyFont="1" applyBorder="1"/>
    <xf numFmtId="0" fontId="19" fillId="0" borderId="0" xfId="0" applyFont="1" applyBorder="1"/>
    <xf numFmtId="0" fontId="16" fillId="0" borderId="0" xfId="0" applyFont="1"/>
    <xf numFmtId="0" fontId="21" fillId="0" borderId="0" xfId="0" applyFont="1"/>
    <xf numFmtId="0" fontId="16" fillId="0" borderId="0" xfId="0" applyFont="1" applyBorder="1"/>
    <xf numFmtId="0" fontId="21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15" fillId="0" borderId="0" xfId="1" applyFont="1" applyBorder="1" applyAlignment="1" applyProtection="1">
      <alignment horizontal="right"/>
    </xf>
    <xf numFmtId="0" fontId="2" fillId="0" borderId="14" xfId="0" applyFont="1" applyBorder="1"/>
    <xf numFmtId="0" fontId="2" fillId="0" borderId="9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Border="1"/>
    <xf numFmtId="0" fontId="14" fillId="0" borderId="0" xfId="0" applyFont="1" applyBorder="1"/>
    <xf numFmtId="0" fontId="17" fillId="0" borderId="2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6" fillId="3" borderId="12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22" fillId="3" borderId="18" xfId="0" applyFont="1" applyFill="1" applyBorder="1"/>
    <xf numFmtId="0" fontId="23" fillId="3" borderId="5" xfId="0" applyFont="1" applyFill="1" applyBorder="1"/>
    <xf numFmtId="0" fontId="21" fillId="3" borderId="5" xfId="0" applyFont="1" applyFill="1" applyBorder="1"/>
    <xf numFmtId="0" fontId="23" fillId="3" borderId="18" xfId="0" applyFont="1" applyFill="1" applyBorder="1"/>
    <xf numFmtId="0" fontId="7" fillId="3" borderId="22" xfId="0" applyFont="1" applyFill="1" applyBorder="1"/>
    <xf numFmtId="0" fontId="7" fillId="3" borderId="13" xfId="0" applyFont="1" applyFill="1" applyBorder="1"/>
    <xf numFmtId="0" fontId="2" fillId="3" borderId="13" xfId="0" applyFont="1" applyFill="1" applyBorder="1"/>
    <xf numFmtId="0" fontId="16" fillId="3" borderId="11" xfId="0" applyFont="1" applyFill="1" applyBorder="1" applyAlignment="1">
      <alignment vertical="center"/>
    </xf>
    <xf numFmtId="0" fontId="23" fillId="3" borderId="1" xfId="0" applyFont="1" applyFill="1" applyBorder="1"/>
    <xf numFmtId="0" fontId="7" fillId="3" borderId="9" xfId="0" applyFont="1" applyFill="1" applyBorder="1"/>
    <xf numFmtId="0" fontId="1" fillId="2" borderId="5" xfId="0" applyFont="1" applyFill="1" applyBorder="1" applyAlignment="1">
      <alignment horizontal="right"/>
    </xf>
    <xf numFmtId="0" fontId="16" fillId="3" borderId="29" xfId="0" applyFont="1" applyFill="1" applyBorder="1" applyAlignment="1">
      <alignment vertical="center"/>
    </xf>
    <xf numFmtId="0" fontId="1" fillId="3" borderId="20" xfId="0" applyFont="1" applyFill="1" applyBorder="1"/>
    <xf numFmtId="0" fontId="2" fillId="3" borderId="21" xfId="0" applyFont="1" applyFill="1" applyBorder="1"/>
    <xf numFmtId="0" fontId="14" fillId="0" borderId="2" xfId="0" applyFont="1" applyBorder="1"/>
    <xf numFmtId="0" fontId="14" fillId="0" borderId="3" xfId="0" applyFont="1" applyFill="1" applyBorder="1"/>
    <xf numFmtId="0" fontId="28" fillId="0" borderId="3" xfId="1" applyFont="1" applyFill="1" applyBorder="1" applyAlignment="1" applyProtection="1"/>
    <xf numFmtId="0" fontId="16" fillId="2" borderId="15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22" fillId="3" borderId="4" xfId="0" applyFont="1" applyFill="1" applyBorder="1"/>
    <xf numFmtId="0" fontId="21" fillId="3" borderId="4" xfId="0" applyFont="1" applyFill="1" applyBorder="1"/>
    <xf numFmtId="0" fontId="22" fillId="3" borderId="17" xfId="0" applyFont="1" applyFill="1" applyBorder="1"/>
    <xf numFmtId="0" fontId="22" fillId="3" borderId="23" xfId="0" applyFont="1" applyFill="1" applyBorder="1"/>
    <xf numFmtId="0" fontId="29" fillId="2" borderId="19" xfId="0" applyFont="1" applyFill="1" applyBorder="1"/>
    <xf numFmtId="0" fontId="29" fillId="2" borderId="4" xfId="0" applyFont="1" applyFill="1" applyBorder="1"/>
    <xf numFmtId="0" fontId="29" fillId="2" borderId="17" xfId="0" applyFont="1" applyFill="1" applyBorder="1"/>
    <xf numFmtId="0" fontId="29" fillId="2" borderId="23" xfId="0" applyFont="1" applyFill="1" applyBorder="1"/>
    <xf numFmtId="0" fontId="16" fillId="4" borderId="3" xfId="0" applyFont="1" applyFill="1" applyBorder="1" applyAlignment="1">
      <alignment vertical="center" wrapText="1"/>
    </xf>
    <xf numFmtId="0" fontId="18" fillId="4" borderId="3" xfId="0" applyFont="1" applyFill="1" applyBorder="1"/>
    <xf numFmtId="0" fontId="16" fillId="4" borderId="10" xfId="0" applyFont="1" applyFill="1" applyBorder="1"/>
    <xf numFmtId="0" fontId="21" fillId="4" borderId="4" xfId="0" applyFont="1" applyFill="1" applyBorder="1"/>
    <xf numFmtId="0" fontId="21" fillId="4" borderId="5" xfId="0" applyFont="1" applyFill="1" applyBorder="1"/>
    <xf numFmtId="0" fontId="2" fillId="4" borderId="13" xfId="0" applyFont="1" applyFill="1" applyBorder="1"/>
    <xf numFmtId="0" fontId="16" fillId="4" borderId="12" xfId="0" applyFont="1" applyFill="1" applyBorder="1" applyAlignment="1">
      <alignment vertical="center"/>
    </xf>
    <xf numFmtId="0" fontId="24" fillId="4" borderId="5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24" fillId="4" borderId="4" xfId="0" applyFont="1" applyFill="1" applyBorder="1"/>
    <xf numFmtId="0" fontId="24" fillId="4" borderId="5" xfId="0" applyFont="1" applyFill="1" applyBorder="1"/>
    <xf numFmtId="0" fontId="7" fillId="4" borderId="13" xfId="0" applyFont="1" applyFill="1" applyBorder="1"/>
    <xf numFmtId="0" fontId="16" fillId="4" borderId="29" xfId="0" applyFont="1" applyFill="1" applyBorder="1"/>
    <xf numFmtId="0" fontId="24" fillId="4" borderId="17" xfId="0" applyFont="1" applyFill="1" applyBorder="1"/>
    <xf numFmtId="0" fontId="24" fillId="4" borderId="18" xfId="0" applyFont="1" applyFill="1" applyBorder="1"/>
    <xf numFmtId="0" fontId="7" fillId="4" borderId="22" xfId="0" applyFont="1" applyFill="1" applyBorder="1"/>
    <xf numFmtId="0" fontId="16" fillId="4" borderId="12" xfId="0" applyFont="1" applyFill="1" applyBorder="1"/>
    <xf numFmtId="0" fontId="21" fillId="4" borderId="17" xfId="0" applyFont="1" applyFill="1" applyBorder="1" applyAlignment="1">
      <alignment vertical="center"/>
    </xf>
    <xf numFmtId="0" fontId="21" fillId="4" borderId="18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6" fillId="4" borderId="3" xfId="0" applyFont="1" applyFill="1" applyBorder="1" applyAlignment="1">
      <alignment vertical="top"/>
    </xf>
    <xf numFmtId="0" fontId="25" fillId="4" borderId="12" xfId="0" applyFont="1" applyFill="1" applyBorder="1" applyAlignment="1">
      <alignment horizontal="centerContinuous" vertical="top" wrapText="1"/>
    </xf>
    <xf numFmtId="0" fontId="20" fillId="4" borderId="5" xfId="0" applyFont="1" applyFill="1" applyBorder="1" applyAlignment="1">
      <alignment horizontal="centerContinuous" vertical="center" wrapText="1"/>
    </xf>
    <xf numFmtId="0" fontId="9" fillId="4" borderId="13" xfId="0" applyFont="1" applyFill="1" applyBorder="1" applyAlignment="1">
      <alignment horizontal="centerContinuous" vertical="center" wrapText="1"/>
    </xf>
    <xf numFmtId="0" fontId="26" fillId="4" borderId="12" xfId="0" applyFont="1" applyFill="1" applyBorder="1" applyAlignment="1">
      <alignment vertical="center"/>
    </xf>
    <xf numFmtId="0" fontId="21" fillId="4" borderId="4" xfId="0" applyFont="1" applyFill="1" applyBorder="1" applyAlignment="1">
      <alignment horizontal="left"/>
    </xf>
    <xf numFmtId="0" fontId="21" fillId="4" borderId="4" xfId="0" applyFont="1" applyFill="1" applyBorder="1" applyAlignment="1">
      <alignment horizontal="center"/>
    </xf>
    <xf numFmtId="0" fontId="16" fillId="4" borderId="29" xfId="0" applyFont="1" applyFill="1" applyBorder="1" applyAlignment="1">
      <alignment vertical="center"/>
    </xf>
    <xf numFmtId="0" fontId="21" fillId="4" borderId="17" xfId="0" applyFont="1" applyFill="1" applyBorder="1" applyAlignment="1">
      <alignment horizontal="left"/>
    </xf>
    <xf numFmtId="0" fontId="21" fillId="4" borderId="17" xfId="0" applyFont="1" applyFill="1" applyBorder="1"/>
    <xf numFmtId="0" fontId="21" fillId="4" borderId="18" xfId="0" applyFont="1" applyFill="1" applyBorder="1"/>
    <xf numFmtId="0" fontId="2" fillId="4" borderId="22" xfId="0" applyFont="1" applyFill="1" applyBorder="1"/>
    <xf numFmtId="0" fontId="26" fillId="4" borderId="29" xfId="0" applyFont="1" applyFill="1" applyBorder="1" applyAlignment="1">
      <alignment vertical="center"/>
    </xf>
    <xf numFmtId="0" fontId="26" fillId="4" borderId="29" xfId="0" applyFont="1" applyFill="1" applyBorder="1" applyAlignment="1">
      <alignment vertical="center" wrapText="1"/>
    </xf>
    <xf numFmtId="0" fontId="21" fillId="4" borderId="18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7" fillId="4" borderId="17" xfId="0" applyFont="1" applyFill="1" applyBorder="1" applyAlignment="1">
      <alignment horizontal="left"/>
    </xf>
    <xf numFmtId="0" fontId="27" fillId="4" borderId="18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27" fillId="4" borderId="17" xfId="0" applyFont="1" applyFill="1" applyBorder="1" applyAlignment="1">
      <alignment horizontal="left" vertical="center"/>
    </xf>
    <xf numFmtId="0" fontId="27" fillId="4" borderId="18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horizontal="right"/>
    </xf>
    <xf numFmtId="0" fontId="16" fillId="4" borderId="29" xfId="0" applyFont="1" applyFill="1" applyBorder="1" applyAlignment="1">
      <alignment horizontal="left" vertical="top"/>
    </xf>
    <xf numFmtId="0" fontId="2" fillId="4" borderId="5" xfId="0" applyFont="1" applyFill="1" applyBorder="1"/>
    <xf numFmtId="0" fontId="16" fillId="4" borderId="25" xfId="0" applyFont="1" applyFill="1" applyBorder="1" applyAlignment="1">
      <alignment vertical="center" wrapText="1"/>
    </xf>
    <xf numFmtId="0" fontId="21" fillId="4" borderId="30" xfId="0" applyFont="1" applyFill="1" applyBorder="1" applyAlignment="1">
      <alignment vertical="center" wrapText="1"/>
    </xf>
    <xf numFmtId="0" fontId="16" fillId="4" borderId="8" xfId="0" applyFont="1" applyFill="1" applyBorder="1"/>
    <xf numFmtId="0" fontId="21" fillId="4" borderId="1" xfId="0" applyFont="1" applyFill="1" applyBorder="1"/>
    <xf numFmtId="0" fontId="2" fillId="4" borderId="9" xfId="0" applyFont="1" applyFill="1" applyBorder="1"/>
    <xf numFmtId="0" fontId="13" fillId="0" borderId="0" xfId="1" applyBorder="1" applyAlignment="1" applyProtection="1">
      <alignment horizontal="right"/>
    </xf>
    <xf numFmtId="0" fontId="16" fillId="3" borderId="24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left"/>
    </xf>
    <xf numFmtId="0" fontId="21" fillId="4" borderId="5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left"/>
    </xf>
    <xf numFmtId="0" fontId="21" fillId="4" borderId="18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21" fillId="4" borderId="18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vertical="center" wrapText="1"/>
    </xf>
    <xf numFmtId="0" fontId="2" fillId="4" borderId="7" xfId="0" applyFont="1" applyFill="1" applyBorder="1"/>
    <xf numFmtId="0" fontId="21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14" fillId="0" borderId="0" xfId="0" applyFont="1" applyBorder="1" applyAlignment="1">
      <alignment horizontal="centerContinuous" vertical="top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4" fillId="0" borderId="0" xfId="0" applyFont="1" applyBorder="1" applyAlignment="1">
      <alignment horizontal="centerContinuous" wrapText="1"/>
    </xf>
    <xf numFmtId="0" fontId="21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21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1" fillId="4" borderId="18" xfId="0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21" fillId="4" borderId="18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0" fillId="4" borderId="0" xfId="0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 wrapText="1"/>
    </xf>
    <xf numFmtId="0" fontId="0" fillId="4" borderId="7" xfId="0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20" fillId="4" borderId="14" xfId="0" applyFont="1" applyFill="1" applyBorder="1" applyAlignment="1">
      <alignment horizontal="right" vertical="center" wrapText="1"/>
    </xf>
    <xf numFmtId="0" fontId="0" fillId="4" borderId="14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5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DEFE7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45720</xdr:rowOff>
    </xdr:from>
    <xdr:to>
      <xdr:col>16</xdr:col>
      <xdr:colOff>213360</xdr:colOff>
      <xdr:row>37</xdr:row>
      <xdr:rowOff>88900</xdr:rowOff>
    </xdr:to>
    <xdr:pic>
      <xdr:nvPicPr>
        <xdr:cNvPr id="2" name="Bild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920" y="1661160"/>
          <a:ext cx="4846320" cy="7434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37</xdr:row>
      <xdr:rowOff>76200</xdr:rowOff>
    </xdr:from>
    <xdr:to>
      <xdr:col>16</xdr:col>
      <xdr:colOff>76200</xdr:colOff>
      <xdr:row>64</xdr:row>
      <xdr:rowOff>487680</xdr:rowOff>
    </xdr:to>
    <xdr:pic>
      <xdr:nvPicPr>
        <xdr:cNvPr id="3" name="Bild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6920" y="9083040"/>
          <a:ext cx="4709160" cy="688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1013460</xdr:colOff>
      <xdr:row>0</xdr:row>
      <xdr:rowOff>116840</xdr:rowOff>
    </xdr:from>
    <xdr:to>
      <xdr:col>5</xdr:col>
      <xdr:colOff>759460</xdr:colOff>
      <xdr:row>4</xdr:row>
      <xdr:rowOff>55880</xdr:rowOff>
    </xdr:to>
    <xdr:pic>
      <xdr:nvPicPr>
        <xdr:cNvPr id="5" name="Picture 4" descr="Nerak Inc logo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16840"/>
          <a:ext cx="201676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31</xdr:row>
          <xdr:rowOff>9525</xdr:rowOff>
        </xdr:from>
        <xdr:to>
          <xdr:col>3</xdr:col>
          <xdr:colOff>85725</xdr:colOff>
          <xdr:row>31</xdr:row>
          <xdr:rowOff>219075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Tipo -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19050</xdr:rowOff>
        </xdr:from>
        <xdr:to>
          <xdr:col>1</xdr:col>
          <xdr:colOff>971550</xdr:colOff>
          <xdr:row>32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Tipo - 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49</xdr:row>
          <xdr:rowOff>9525</xdr:rowOff>
        </xdr:from>
        <xdr:to>
          <xdr:col>1</xdr:col>
          <xdr:colOff>847725</xdr:colOff>
          <xdr:row>50</xdr:row>
          <xdr:rowOff>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49</xdr:row>
          <xdr:rowOff>19050</xdr:rowOff>
        </xdr:from>
        <xdr:to>
          <xdr:col>2</xdr:col>
          <xdr:colOff>1095375</xdr:colOff>
          <xdr:row>50</xdr:row>
          <xdr:rowOff>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52</xdr:row>
          <xdr:rowOff>9525</xdr:rowOff>
        </xdr:from>
        <xdr:to>
          <xdr:col>1</xdr:col>
          <xdr:colOff>1381125</xdr:colOff>
          <xdr:row>52</xdr:row>
          <xdr:rowOff>219075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52</xdr:row>
          <xdr:rowOff>0</xdr:rowOff>
        </xdr:from>
        <xdr:to>
          <xdr:col>2</xdr:col>
          <xdr:colOff>1114425</xdr:colOff>
          <xdr:row>52</xdr:row>
          <xdr:rowOff>209550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58</xdr:row>
          <xdr:rowOff>0</xdr:rowOff>
        </xdr:from>
        <xdr:to>
          <xdr:col>1</xdr:col>
          <xdr:colOff>1162050</xdr:colOff>
          <xdr:row>58</xdr:row>
          <xdr:rowOff>219075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219075</xdr:rowOff>
        </xdr:from>
        <xdr:to>
          <xdr:col>3</xdr:col>
          <xdr:colOff>19050</xdr:colOff>
          <xdr:row>58</xdr:row>
          <xdr:rowOff>209550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65</xdr:row>
          <xdr:rowOff>57150</xdr:rowOff>
        </xdr:from>
        <xdr:to>
          <xdr:col>1</xdr:col>
          <xdr:colOff>1343025</xdr:colOff>
          <xdr:row>65</xdr:row>
          <xdr:rowOff>276225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65</xdr:row>
          <xdr:rowOff>28575</xdr:rowOff>
        </xdr:from>
        <xdr:to>
          <xdr:col>3</xdr:col>
          <xdr:colOff>142875</xdr:colOff>
          <xdr:row>65</xdr:row>
          <xdr:rowOff>247650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62</xdr:row>
          <xdr:rowOff>95250</xdr:rowOff>
        </xdr:from>
        <xdr:to>
          <xdr:col>1</xdr:col>
          <xdr:colOff>1076325</xdr:colOff>
          <xdr:row>62</xdr:row>
          <xdr:rowOff>314325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62</xdr:row>
          <xdr:rowOff>85725</xdr:rowOff>
        </xdr:from>
        <xdr:to>
          <xdr:col>3</xdr:col>
          <xdr:colOff>142875</xdr:colOff>
          <xdr:row>62</xdr:row>
          <xdr:rowOff>304800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16</xdr:row>
          <xdr:rowOff>9525</xdr:rowOff>
        </xdr:from>
        <xdr:to>
          <xdr:col>2</xdr:col>
          <xdr:colOff>438150</xdr:colOff>
          <xdr:row>16</xdr:row>
          <xdr:rowOff>219075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9525</xdr:rowOff>
        </xdr:from>
        <xdr:to>
          <xdr:col>1</xdr:col>
          <xdr:colOff>704850</xdr:colOff>
          <xdr:row>17</xdr:row>
          <xdr:rowOff>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0</xdr:rowOff>
        </xdr:from>
        <xdr:to>
          <xdr:col>1</xdr:col>
          <xdr:colOff>285750</xdr:colOff>
          <xdr:row>36</xdr:row>
          <xdr:rowOff>219075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36</xdr:row>
          <xdr:rowOff>19050</xdr:rowOff>
        </xdr:from>
        <xdr:to>
          <xdr:col>3</xdr:col>
          <xdr:colOff>95250</xdr:colOff>
          <xdr:row>37</xdr:row>
          <xdr:rowOff>9525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36</xdr:row>
          <xdr:rowOff>9525</xdr:rowOff>
        </xdr:from>
        <xdr:to>
          <xdr:col>1</xdr:col>
          <xdr:colOff>1562100</xdr:colOff>
          <xdr:row>37</xdr:row>
          <xdr:rowOff>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19050</xdr:rowOff>
        </xdr:from>
        <xdr:to>
          <xdr:col>1</xdr:col>
          <xdr:colOff>276225</xdr:colOff>
          <xdr:row>52</xdr:row>
          <xdr:rowOff>9525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51</xdr:row>
          <xdr:rowOff>19050</xdr:rowOff>
        </xdr:from>
        <xdr:to>
          <xdr:col>3</xdr:col>
          <xdr:colOff>76200</xdr:colOff>
          <xdr:row>52</xdr:row>
          <xdr:rowOff>9525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19050</xdr:rowOff>
        </xdr:from>
        <xdr:to>
          <xdr:col>1</xdr:col>
          <xdr:colOff>247650</xdr:colOff>
          <xdr:row>57</xdr:row>
          <xdr:rowOff>9525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0</xdr:rowOff>
        </xdr:from>
        <xdr:to>
          <xdr:col>2</xdr:col>
          <xdr:colOff>304800</xdr:colOff>
          <xdr:row>56</xdr:row>
          <xdr:rowOff>219075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56</xdr:row>
          <xdr:rowOff>19050</xdr:rowOff>
        </xdr:from>
        <xdr:to>
          <xdr:col>5</xdr:col>
          <xdr:colOff>304800</xdr:colOff>
          <xdr:row>57</xdr:row>
          <xdr:rowOff>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nerak-systems.com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info@nerak-systems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7"/>
  <sheetViews>
    <sheetView tabSelected="1" view="pageBreakPreview" zoomScale="50" zoomScaleNormal="75" zoomScaleSheetLayoutView="50" workbookViewId="0">
      <selection activeCell="AD19" sqref="AC19:AD19"/>
    </sheetView>
  </sheetViews>
  <sheetFormatPr defaultColWidth="8.85546875" defaultRowHeight="18.75" x14ac:dyDescent="0.3"/>
  <cols>
    <col min="1" max="1" width="58.28515625" style="4" customWidth="1"/>
    <col min="2" max="2" width="23" style="4" customWidth="1"/>
    <col min="3" max="3" width="16.28515625" style="4" customWidth="1"/>
    <col min="4" max="4" width="6.5703125" style="4" customWidth="1"/>
    <col min="5" max="5" width="9.85546875" style="4" customWidth="1"/>
    <col min="6" max="6" width="13.85546875" style="4" customWidth="1"/>
    <col min="7" max="7" width="1.28515625" style="4" customWidth="1"/>
    <col min="8" max="8" width="2" style="4" customWidth="1"/>
    <col min="9" max="9" width="0.5703125" style="4" hidden="1" customWidth="1"/>
    <col min="10" max="10" width="7.42578125" style="4" customWidth="1"/>
    <col min="11" max="11" width="15.5703125" style="4" customWidth="1"/>
    <col min="12" max="16" width="8.85546875" style="4"/>
    <col min="17" max="17" width="5.140625" style="4" customWidth="1"/>
    <col min="18" max="18" width="6.42578125" style="4" customWidth="1"/>
    <col min="19" max="16384" width="8.85546875" style="4"/>
  </cols>
  <sheetData>
    <row r="1" spans="1:16" x14ac:dyDescent="0.3">
      <c r="A1" s="56" t="s">
        <v>61</v>
      </c>
      <c r="B1" s="23"/>
      <c r="C1" s="23"/>
      <c r="D1" s="23"/>
      <c r="E1" s="23"/>
      <c r="F1" s="23"/>
      <c r="G1" s="19"/>
    </row>
    <row r="2" spans="1:16" x14ac:dyDescent="0.3">
      <c r="A2" s="57" t="s">
        <v>62</v>
      </c>
      <c r="B2" s="2"/>
      <c r="C2" s="2"/>
      <c r="D2" s="2"/>
      <c r="E2" s="2"/>
      <c r="F2" s="2"/>
      <c r="G2" s="20"/>
    </row>
    <row r="3" spans="1:16" x14ac:dyDescent="0.3">
      <c r="A3" s="57" t="s">
        <v>63</v>
      </c>
      <c r="B3" s="2"/>
      <c r="C3" s="2"/>
      <c r="D3" s="2"/>
      <c r="E3" s="2"/>
      <c r="F3" s="2"/>
      <c r="G3" s="20"/>
    </row>
    <row r="4" spans="1:16" x14ac:dyDescent="0.3">
      <c r="A4" s="57" t="s">
        <v>64</v>
      </c>
      <c r="B4" s="2"/>
      <c r="C4" s="2"/>
      <c r="D4" s="2"/>
      <c r="E4" s="2"/>
      <c r="F4" s="2"/>
      <c r="G4" s="20"/>
    </row>
    <row r="5" spans="1:16" ht="37.9" customHeight="1" x14ac:dyDescent="0.3">
      <c r="A5" s="57" t="s">
        <v>65</v>
      </c>
      <c r="B5" s="2"/>
      <c r="C5" s="2"/>
      <c r="D5" s="2"/>
      <c r="E5" s="2"/>
      <c r="F5" s="2"/>
      <c r="G5" s="20"/>
      <c r="J5" s="140" t="s">
        <v>120</v>
      </c>
      <c r="K5" s="138"/>
      <c r="L5" s="138"/>
      <c r="M5" s="138"/>
      <c r="N5" s="138"/>
      <c r="O5" s="138"/>
      <c r="P5" s="138"/>
    </row>
    <row r="6" spans="1:16" x14ac:dyDescent="0.3">
      <c r="A6" s="58" t="s">
        <v>66</v>
      </c>
      <c r="B6" s="22"/>
      <c r="C6" s="22"/>
      <c r="D6" s="2"/>
      <c r="E6" s="22"/>
      <c r="F6" s="125" t="s">
        <v>67</v>
      </c>
      <c r="G6" s="20"/>
    </row>
    <row r="7" spans="1:16" ht="19.5" thickBot="1" x14ac:dyDescent="0.35">
      <c r="A7" s="21"/>
      <c r="B7" s="1"/>
      <c r="C7" s="1"/>
      <c r="D7" s="1"/>
      <c r="E7" s="1"/>
      <c r="F7" s="1"/>
      <c r="G7" s="24"/>
      <c r="H7" s="3"/>
      <c r="J7" s="28" t="s">
        <v>53</v>
      </c>
      <c r="K7" s="3"/>
    </row>
    <row r="8" spans="1:16" ht="19.5" thickBot="1" x14ac:dyDescent="0.35">
      <c r="A8" s="29" t="s">
        <v>60</v>
      </c>
      <c r="B8" s="30"/>
      <c r="C8" s="31"/>
      <c r="D8" s="31"/>
      <c r="E8" s="31"/>
      <c r="F8" s="31"/>
      <c r="G8" s="32"/>
      <c r="H8" s="27"/>
      <c r="I8" s="3"/>
      <c r="J8" s="3"/>
      <c r="K8" s="3"/>
    </row>
    <row r="9" spans="1:16" ht="24" customHeight="1" x14ac:dyDescent="0.3">
      <c r="A9" s="59" t="s">
        <v>0</v>
      </c>
      <c r="B9" s="66" t="s">
        <v>104</v>
      </c>
      <c r="C9" s="34"/>
      <c r="D9" s="34"/>
      <c r="E9" s="34"/>
      <c r="F9" s="34"/>
      <c r="G9" s="35" t="s">
        <v>59</v>
      </c>
      <c r="I9" s="3"/>
      <c r="J9" s="3"/>
      <c r="K9" s="3"/>
    </row>
    <row r="10" spans="1:16" x14ac:dyDescent="0.3">
      <c r="A10" s="60" t="s">
        <v>68</v>
      </c>
      <c r="B10" s="67" t="s">
        <v>104</v>
      </c>
      <c r="C10" s="52"/>
      <c r="D10" s="52"/>
      <c r="E10" s="52"/>
      <c r="F10" s="52"/>
      <c r="G10" s="36" t="s">
        <v>59</v>
      </c>
      <c r="I10" s="3"/>
      <c r="J10" s="3"/>
      <c r="K10" s="3"/>
    </row>
    <row r="11" spans="1:16" x14ac:dyDescent="0.3">
      <c r="A11" s="60" t="s">
        <v>1</v>
      </c>
      <c r="B11" s="68" t="s">
        <v>104</v>
      </c>
      <c r="C11" s="33"/>
      <c r="D11" s="33"/>
      <c r="E11" s="33"/>
      <c r="F11" s="33"/>
      <c r="G11" s="37" t="s">
        <v>59</v>
      </c>
      <c r="H11" s="3"/>
      <c r="I11" s="3"/>
      <c r="J11" s="3"/>
      <c r="K11" s="3"/>
    </row>
    <row r="12" spans="1:16" ht="19.5" thickBot="1" x14ac:dyDescent="0.35">
      <c r="A12" s="61" t="s">
        <v>2</v>
      </c>
      <c r="B12" s="69" t="s">
        <v>104</v>
      </c>
      <c r="C12" s="38"/>
      <c r="D12" s="38"/>
      <c r="E12" s="38"/>
      <c r="F12" s="38"/>
      <c r="G12" s="39" t="s">
        <v>59</v>
      </c>
      <c r="H12" s="3"/>
      <c r="I12" s="3"/>
      <c r="J12" s="3"/>
      <c r="K12" s="3"/>
    </row>
    <row r="13" spans="1:16" ht="41.45" customHeight="1" thickBot="1" x14ac:dyDescent="0.35">
      <c r="A13" s="159" t="s">
        <v>3</v>
      </c>
      <c r="B13" s="160"/>
      <c r="C13" s="160"/>
      <c r="D13" s="160"/>
      <c r="E13" s="160"/>
      <c r="F13" s="160"/>
      <c r="G13" s="161"/>
      <c r="H13" s="25"/>
      <c r="I13" s="6"/>
      <c r="J13" s="3"/>
      <c r="K13" s="3"/>
    </row>
    <row r="14" spans="1:16" x14ac:dyDescent="0.3">
      <c r="A14" s="126" t="s">
        <v>4</v>
      </c>
      <c r="B14" s="54"/>
      <c r="C14" s="54"/>
      <c r="D14" s="54"/>
      <c r="E14" s="54"/>
      <c r="F14" s="54"/>
      <c r="G14" s="55"/>
      <c r="H14" s="25"/>
      <c r="I14" s="6"/>
      <c r="J14" s="3"/>
      <c r="K14" s="3"/>
    </row>
    <row r="15" spans="1:16" x14ac:dyDescent="0.3">
      <c r="A15" s="53" t="s">
        <v>5</v>
      </c>
      <c r="B15" s="62" t="s">
        <v>42</v>
      </c>
      <c r="C15" s="42"/>
      <c r="D15" s="42"/>
      <c r="E15" s="42"/>
      <c r="F15" s="42"/>
      <c r="G15" s="46"/>
      <c r="H15" s="25"/>
      <c r="I15" s="6"/>
      <c r="J15" s="3"/>
      <c r="K15" s="3"/>
    </row>
    <row r="16" spans="1:16" x14ac:dyDescent="0.3">
      <c r="A16" s="40" t="s">
        <v>6</v>
      </c>
      <c r="B16" s="62" t="s">
        <v>43</v>
      </c>
      <c r="C16" s="43"/>
      <c r="D16" s="43"/>
      <c r="E16" s="43"/>
      <c r="F16" s="43"/>
      <c r="G16" s="47"/>
      <c r="H16" s="25"/>
      <c r="I16" s="6"/>
      <c r="J16" s="6"/>
      <c r="K16" s="3"/>
    </row>
    <row r="17" spans="1:11" x14ac:dyDescent="0.3">
      <c r="A17" s="41"/>
      <c r="B17" s="63"/>
      <c r="C17" s="44"/>
      <c r="D17" s="44"/>
      <c r="E17" s="44"/>
      <c r="F17" s="44"/>
      <c r="G17" s="48"/>
      <c r="H17" s="26"/>
      <c r="I17" s="7"/>
      <c r="J17" s="5"/>
      <c r="K17" s="5"/>
    </row>
    <row r="18" spans="1:11" x14ac:dyDescent="0.3">
      <c r="A18" s="40" t="s">
        <v>7</v>
      </c>
      <c r="B18" s="62" t="s">
        <v>39</v>
      </c>
      <c r="C18" s="43"/>
      <c r="D18" s="43"/>
      <c r="E18" s="43"/>
      <c r="F18" s="43"/>
      <c r="G18" s="47"/>
      <c r="H18" s="3"/>
      <c r="I18" s="6"/>
      <c r="J18" s="3"/>
      <c r="K18" s="3"/>
    </row>
    <row r="19" spans="1:11" x14ac:dyDescent="0.3">
      <c r="A19" s="40" t="s">
        <v>8</v>
      </c>
      <c r="B19" s="62" t="s">
        <v>40</v>
      </c>
      <c r="C19" s="43"/>
      <c r="D19" s="43"/>
      <c r="E19" s="43"/>
      <c r="F19" s="43"/>
      <c r="G19" s="47"/>
      <c r="H19" s="3"/>
      <c r="I19" s="3"/>
      <c r="J19" s="3"/>
      <c r="K19" s="3"/>
    </row>
    <row r="20" spans="1:11" x14ac:dyDescent="0.3">
      <c r="A20" s="40" t="s">
        <v>9</v>
      </c>
      <c r="B20" s="62" t="s">
        <v>41</v>
      </c>
      <c r="C20" s="43"/>
      <c r="D20" s="43"/>
      <c r="E20" s="43"/>
      <c r="F20" s="43"/>
      <c r="G20" s="47"/>
      <c r="H20" s="3"/>
      <c r="I20" s="8"/>
      <c r="J20" s="8"/>
      <c r="K20" s="3"/>
    </row>
    <row r="21" spans="1:11" x14ac:dyDescent="0.3">
      <c r="A21" s="40" t="s">
        <v>10</v>
      </c>
      <c r="B21" s="64" t="s">
        <v>44</v>
      </c>
      <c r="C21" s="45"/>
      <c r="D21" s="45"/>
      <c r="E21" s="45"/>
      <c r="F21" s="45"/>
      <c r="G21" s="46"/>
      <c r="H21" s="3"/>
      <c r="I21" s="8"/>
      <c r="J21" s="8"/>
      <c r="K21" s="3"/>
    </row>
    <row r="22" spans="1:11" x14ac:dyDescent="0.3">
      <c r="A22" s="40" t="s">
        <v>69</v>
      </c>
      <c r="B22" s="62" t="s">
        <v>45</v>
      </c>
      <c r="C22" s="43"/>
      <c r="D22" s="43"/>
      <c r="E22" s="43"/>
      <c r="F22" s="43"/>
      <c r="G22" s="47"/>
      <c r="H22" s="3"/>
      <c r="I22" s="8"/>
      <c r="J22" s="8"/>
      <c r="K22" s="3"/>
    </row>
    <row r="23" spans="1:11" x14ac:dyDescent="0.3">
      <c r="A23" s="40" t="s">
        <v>11</v>
      </c>
      <c r="B23" s="62" t="s">
        <v>46</v>
      </c>
      <c r="C23" s="43"/>
      <c r="D23" s="43"/>
      <c r="E23" s="43"/>
      <c r="F23" s="43"/>
      <c r="G23" s="47"/>
      <c r="H23" s="3"/>
      <c r="I23" s="8"/>
      <c r="J23" s="8"/>
      <c r="K23" s="3"/>
    </row>
    <row r="24" spans="1:11" x14ac:dyDescent="0.3">
      <c r="A24" s="40" t="s">
        <v>12</v>
      </c>
      <c r="B24" s="62" t="s">
        <v>47</v>
      </c>
      <c r="C24" s="43"/>
      <c r="D24" s="43"/>
      <c r="E24" s="43"/>
      <c r="F24" s="43"/>
      <c r="G24" s="47"/>
      <c r="H24" s="3"/>
      <c r="I24" s="8"/>
      <c r="J24" s="8"/>
      <c r="K24" s="3"/>
    </row>
    <row r="25" spans="1:11" x14ac:dyDescent="0.3">
      <c r="A25" s="40" t="s">
        <v>13</v>
      </c>
      <c r="B25" s="62" t="s">
        <v>48</v>
      </c>
      <c r="C25" s="43"/>
      <c r="D25" s="43"/>
      <c r="E25" s="43"/>
      <c r="F25" s="43"/>
      <c r="G25" s="47"/>
      <c r="H25" s="3"/>
      <c r="I25" s="8"/>
      <c r="J25" s="8"/>
      <c r="K25" s="3"/>
    </row>
    <row r="26" spans="1:11" x14ac:dyDescent="0.3">
      <c r="A26" s="40" t="s">
        <v>14</v>
      </c>
      <c r="B26" s="64" t="s">
        <v>49</v>
      </c>
      <c r="C26" s="45"/>
      <c r="D26" s="45"/>
      <c r="E26" s="45"/>
      <c r="F26" s="45"/>
      <c r="G26" s="46"/>
      <c r="H26" s="3"/>
      <c r="I26" s="8"/>
      <c r="J26" s="8"/>
      <c r="K26" s="3"/>
    </row>
    <row r="27" spans="1:11" ht="19.899999999999999" customHeight="1" thickBot="1" x14ac:dyDescent="0.35">
      <c r="A27" s="49" t="s">
        <v>15</v>
      </c>
      <c r="B27" s="65" t="s">
        <v>70</v>
      </c>
      <c r="C27" s="50"/>
      <c r="D27" s="50"/>
      <c r="E27" s="50"/>
      <c r="F27" s="50"/>
      <c r="G27" s="51"/>
      <c r="H27" s="3"/>
      <c r="I27" s="9"/>
      <c r="J27" s="9"/>
      <c r="K27" s="6"/>
    </row>
    <row r="28" spans="1:11" ht="23.45" customHeight="1" x14ac:dyDescent="0.3">
      <c r="A28" s="133" t="s">
        <v>72</v>
      </c>
      <c r="B28" s="156" t="s">
        <v>81</v>
      </c>
      <c r="C28" s="157"/>
      <c r="D28" s="157"/>
      <c r="E28" s="157"/>
      <c r="F28" s="157"/>
      <c r="G28" s="158"/>
      <c r="H28" s="3"/>
      <c r="I28" s="9"/>
      <c r="J28" s="9"/>
      <c r="K28" s="6"/>
    </row>
    <row r="29" spans="1:11" x14ac:dyDescent="0.3">
      <c r="A29" s="71"/>
      <c r="B29" s="151" t="s">
        <v>16</v>
      </c>
      <c r="C29" s="154"/>
      <c r="D29" s="154"/>
      <c r="E29" s="154"/>
      <c r="F29" s="154"/>
      <c r="G29" s="155"/>
      <c r="H29" s="3"/>
      <c r="I29" s="10" t="s">
        <v>51</v>
      </c>
      <c r="J29" s="9"/>
      <c r="K29" s="6"/>
    </row>
    <row r="30" spans="1:11" ht="21" customHeight="1" x14ac:dyDescent="0.3">
      <c r="A30" s="71"/>
      <c r="B30" s="151" t="s">
        <v>17</v>
      </c>
      <c r="C30" s="152"/>
      <c r="D30" s="152"/>
      <c r="E30" s="152"/>
      <c r="F30" s="152"/>
      <c r="G30" s="153"/>
      <c r="H30" s="3"/>
      <c r="I30" s="10"/>
      <c r="J30" s="9"/>
      <c r="K30" s="6"/>
    </row>
    <row r="31" spans="1:11" ht="15.6" customHeight="1" x14ac:dyDescent="0.3">
      <c r="A31" s="71"/>
      <c r="B31" s="151" t="s">
        <v>18</v>
      </c>
      <c r="C31" s="152"/>
      <c r="D31" s="152"/>
      <c r="E31" s="152"/>
      <c r="F31" s="152"/>
      <c r="G31" s="153"/>
      <c r="H31" s="3"/>
      <c r="I31" s="10" t="s">
        <v>52</v>
      </c>
      <c r="J31" s="9"/>
      <c r="K31" s="6"/>
    </row>
    <row r="32" spans="1:11" x14ac:dyDescent="0.3">
      <c r="A32" s="72" t="s">
        <v>71</v>
      </c>
      <c r="B32" s="73"/>
      <c r="C32" s="74"/>
      <c r="D32" s="74"/>
      <c r="E32" s="74"/>
      <c r="F32" s="74"/>
      <c r="G32" s="75"/>
      <c r="H32" s="3"/>
      <c r="I32" s="8"/>
      <c r="J32" s="8"/>
      <c r="K32" s="3"/>
    </row>
    <row r="33" spans="1:11" x14ac:dyDescent="0.3">
      <c r="A33" s="76" t="s">
        <v>19</v>
      </c>
      <c r="B33" s="77">
        <v>1</v>
      </c>
      <c r="C33" s="77"/>
      <c r="D33" s="77"/>
      <c r="E33" s="77"/>
      <c r="F33" s="77"/>
      <c r="G33" s="78"/>
      <c r="H33" s="3"/>
      <c r="I33" s="8"/>
      <c r="J33" s="8"/>
      <c r="K33" s="3"/>
    </row>
    <row r="34" spans="1:11" x14ac:dyDescent="0.3">
      <c r="A34" s="76" t="s">
        <v>20</v>
      </c>
      <c r="B34" s="79" t="s">
        <v>50</v>
      </c>
      <c r="C34" s="80"/>
      <c r="D34" s="80"/>
      <c r="E34" s="80"/>
      <c r="F34" s="80"/>
      <c r="G34" s="81"/>
      <c r="H34" s="3"/>
      <c r="I34" s="8"/>
      <c r="J34" s="8"/>
      <c r="K34" s="3"/>
    </row>
    <row r="35" spans="1:11" x14ac:dyDescent="0.3">
      <c r="A35" s="82" t="s">
        <v>21</v>
      </c>
      <c r="B35" s="83" t="s">
        <v>91</v>
      </c>
      <c r="C35" s="84"/>
      <c r="D35" s="84"/>
      <c r="E35" s="84"/>
      <c r="F35" s="84"/>
      <c r="G35" s="85"/>
      <c r="H35" s="3"/>
      <c r="I35" s="8"/>
      <c r="J35" s="8"/>
      <c r="K35" s="3"/>
    </row>
    <row r="36" spans="1:11" x14ac:dyDescent="0.3">
      <c r="A36" s="86"/>
      <c r="B36" s="141" t="s">
        <v>22</v>
      </c>
      <c r="C36" s="142"/>
      <c r="D36" s="142"/>
      <c r="E36" s="142"/>
      <c r="F36" s="142"/>
      <c r="G36" s="143"/>
      <c r="H36" s="3"/>
      <c r="I36" s="8"/>
      <c r="J36" s="8"/>
      <c r="K36" s="3"/>
    </row>
    <row r="37" spans="1:11" x14ac:dyDescent="0.3">
      <c r="A37" s="82" t="s">
        <v>23</v>
      </c>
      <c r="B37" s="87" t="s">
        <v>114</v>
      </c>
      <c r="C37" s="88"/>
      <c r="D37" s="88" t="s">
        <v>113</v>
      </c>
      <c r="E37" s="88"/>
      <c r="F37" s="88"/>
      <c r="G37" s="89"/>
      <c r="H37" s="3"/>
      <c r="I37" s="8">
        <v>0</v>
      </c>
      <c r="J37" s="8" t="e">
        <f>CHOOSE(I37,"Upwards","Downwards","Upwards and Downwards")</f>
        <v>#VALUE!</v>
      </c>
      <c r="K37" s="3"/>
    </row>
    <row r="38" spans="1:11" x14ac:dyDescent="0.3">
      <c r="A38" s="82" t="s">
        <v>73</v>
      </c>
      <c r="B38" s="90">
        <v>0</v>
      </c>
      <c r="C38" s="146"/>
      <c r="D38" s="147"/>
      <c r="E38" s="148"/>
      <c r="F38" s="148"/>
      <c r="G38" s="91"/>
      <c r="H38" s="3"/>
      <c r="I38" s="8">
        <f ca="1">DIMDFT*12*25.4+DIMDIN*25.4</f>
        <v>0</v>
      </c>
      <c r="J38" s="8">
        <f ca="1">IF(I38&gt;0,I38,A38)</f>
        <v>0</v>
      </c>
      <c r="K38" s="3"/>
    </row>
    <row r="39" spans="1:11" x14ac:dyDescent="0.3">
      <c r="A39" s="92"/>
      <c r="B39" s="127" t="s">
        <v>92</v>
      </c>
      <c r="C39" s="144" t="s">
        <v>93</v>
      </c>
      <c r="D39" s="145"/>
      <c r="E39" s="144" t="s">
        <v>94</v>
      </c>
      <c r="F39" s="144"/>
      <c r="G39" s="93"/>
      <c r="H39" s="3"/>
      <c r="I39" s="8">
        <f ca="1">DIMEFT*12*25.4+DIMEIN*25.4</f>
        <v>0</v>
      </c>
      <c r="J39" s="8">
        <f ca="1">IF(I39&gt;0,I39,A39)</f>
        <v>0</v>
      </c>
      <c r="K39" s="3"/>
    </row>
    <row r="40" spans="1:11" x14ac:dyDescent="0.3">
      <c r="A40" s="94" t="s">
        <v>24</v>
      </c>
      <c r="B40" s="131" t="s">
        <v>92</v>
      </c>
      <c r="C40" s="149" t="s">
        <v>93</v>
      </c>
      <c r="D40" s="150"/>
      <c r="E40" s="149" t="s">
        <v>94</v>
      </c>
      <c r="F40" s="149"/>
      <c r="G40" s="91"/>
      <c r="H40" s="3"/>
      <c r="I40" s="8"/>
      <c r="J40" s="8"/>
      <c r="K40" s="3"/>
    </row>
    <row r="41" spans="1:11" x14ac:dyDescent="0.3">
      <c r="A41" s="95" t="s">
        <v>95</v>
      </c>
      <c r="B41" s="96"/>
      <c r="C41" s="96"/>
      <c r="D41" s="96"/>
      <c r="E41" s="96"/>
      <c r="F41" s="96"/>
      <c r="G41" s="97"/>
      <c r="H41" s="3"/>
      <c r="I41" s="8">
        <f ca="1">DIMFLMAXFT*12*25.4+DIMFLMAXIN*25.4</f>
        <v>0</v>
      </c>
      <c r="J41" s="8">
        <f ca="1">IF(I41&gt;0,I41,A41)</f>
        <v>0</v>
      </c>
      <c r="K41" s="3"/>
    </row>
    <row r="42" spans="1:11" x14ac:dyDescent="0.3">
      <c r="A42" s="98" t="s">
        <v>57</v>
      </c>
      <c r="B42" s="99" t="s">
        <v>92</v>
      </c>
      <c r="C42" s="144" t="s">
        <v>93</v>
      </c>
      <c r="D42" s="145"/>
      <c r="E42" s="144" t="s">
        <v>94</v>
      </c>
      <c r="F42" s="144"/>
      <c r="G42" s="93"/>
      <c r="H42" s="3"/>
      <c r="I42" s="8">
        <f ca="1">DIMFLMINFT*12*25.4+DIMFLMININ*25.4</f>
        <v>0</v>
      </c>
      <c r="J42" s="8">
        <f ca="1">IF(I42&gt;0,I42,A42)</f>
        <v>0</v>
      </c>
      <c r="K42" s="3"/>
    </row>
    <row r="43" spans="1:11" x14ac:dyDescent="0.3">
      <c r="A43" s="98" t="s">
        <v>74</v>
      </c>
      <c r="B43" s="99" t="s">
        <v>92</v>
      </c>
      <c r="C43" s="144" t="s">
        <v>93</v>
      </c>
      <c r="D43" s="145"/>
      <c r="E43" s="144" t="s">
        <v>94</v>
      </c>
      <c r="F43" s="144"/>
      <c r="G43" s="93"/>
      <c r="H43" s="3"/>
      <c r="I43" s="8">
        <f ca="1">DIMFBMAXFT*12*25.4+DIMFBMAXIN*25.4</f>
        <v>0</v>
      </c>
      <c r="J43" s="8">
        <f ca="1">IF(I43&gt;0,I43,A43)</f>
        <v>0</v>
      </c>
      <c r="K43" s="3"/>
    </row>
    <row r="44" spans="1:11" x14ac:dyDescent="0.3">
      <c r="A44" s="98" t="s">
        <v>58</v>
      </c>
      <c r="B44" s="99" t="s">
        <v>92</v>
      </c>
      <c r="C44" s="144" t="s">
        <v>93</v>
      </c>
      <c r="D44" s="145"/>
      <c r="E44" s="144" t="s">
        <v>94</v>
      </c>
      <c r="F44" s="144"/>
      <c r="G44" s="93"/>
      <c r="H44" s="3"/>
      <c r="I44" s="8">
        <f ca="1">DIMFBMINFT*12*25.4+DIMFBMININ*25.4</f>
        <v>0</v>
      </c>
      <c r="J44" s="8">
        <f ca="1">IF(I44&gt;0,I44,A44)</f>
        <v>0</v>
      </c>
      <c r="K44" s="3"/>
    </row>
    <row r="45" spans="1:11" x14ac:dyDescent="0.3">
      <c r="A45" s="98" t="s">
        <v>75</v>
      </c>
      <c r="B45" s="99" t="s">
        <v>92</v>
      </c>
      <c r="C45" s="144" t="s">
        <v>93</v>
      </c>
      <c r="D45" s="145"/>
      <c r="E45" s="144" t="s">
        <v>94</v>
      </c>
      <c r="F45" s="144"/>
      <c r="G45" s="93"/>
      <c r="H45" s="3"/>
      <c r="I45" s="8"/>
      <c r="J45" s="8"/>
      <c r="K45" s="3"/>
    </row>
    <row r="46" spans="1:11" x14ac:dyDescent="0.3">
      <c r="A46" s="76" t="s">
        <v>25</v>
      </c>
      <c r="B46" s="99" t="s">
        <v>92</v>
      </c>
      <c r="C46" s="144" t="s">
        <v>93</v>
      </c>
      <c r="D46" s="145"/>
      <c r="E46" s="144" t="s">
        <v>94</v>
      </c>
      <c r="F46" s="144"/>
      <c r="G46" s="93"/>
      <c r="H46" s="3"/>
      <c r="I46" s="8">
        <f ca="1">DIMFHMAXFT*12*25.4+DIMFHMAXIN*25.4</f>
        <v>0</v>
      </c>
      <c r="J46" s="8">
        <f ca="1">IF(I46&gt;0,I46,A46)</f>
        <v>0</v>
      </c>
      <c r="K46" s="3"/>
    </row>
    <row r="47" spans="1:11" x14ac:dyDescent="0.3">
      <c r="A47" s="76" t="s">
        <v>76</v>
      </c>
      <c r="B47" s="99" t="s">
        <v>92</v>
      </c>
      <c r="C47" s="144" t="s">
        <v>93</v>
      </c>
      <c r="D47" s="145"/>
      <c r="E47" s="144" t="s">
        <v>94</v>
      </c>
      <c r="F47" s="144"/>
      <c r="G47" s="93"/>
      <c r="H47" s="3"/>
      <c r="I47" s="8">
        <f ca="1">DIMFHMINFT*12*25.4+DIMFHMININ*25.4</f>
        <v>0</v>
      </c>
      <c r="J47" s="8">
        <f ca="1">IF(I47&gt;0,I47,A47)</f>
        <v>0</v>
      </c>
      <c r="K47" s="3"/>
    </row>
    <row r="48" spans="1:11" x14ac:dyDescent="0.3">
      <c r="A48" s="76" t="s">
        <v>26</v>
      </c>
      <c r="B48" s="100" t="s">
        <v>105</v>
      </c>
      <c r="C48" s="128" t="s">
        <v>106</v>
      </c>
      <c r="D48" s="128"/>
      <c r="E48" s="128"/>
      <c r="F48" s="128"/>
      <c r="G48" s="93"/>
      <c r="H48" s="3"/>
      <c r="I48" s="8" t="e">
        <f>WEIGHTMAXLBS/2.2</f>
        <v>#VALUE!</v>
      </c>
      <c r="J48" s="8" t="e">
        <f>IF(I48&gt;0,I48,A48)</f>
        <v>#VALUE!</v>
      </c>
      <c r="K48" s="3"/>
    </row>
    <row r="49" spans="1:11" x14ac:dyDescent="0.3">
      <c r="A49" s="76" t="s">
        <v>27</v>
      </c>
      <c r="B49" s="100" t="s">
        <v>105</v>
      </c>
      <c r="C49" s="128" t="s">
        <v>106</v>
      </c>
      <c r="D49" s="128"/>
      <c r="E49" s="128"/>
      <c r="F49" s="128"/>
      <c r="G49" s="93"/>
      <c r="H49" s="3"/>
      <c r="I49" s="8" t="e">
        <f>WEIGHTMINLBS/2.2</f>
        <v>#VALUE!</v>
      </c>
      <c r="J49" s="8" t="e">
        <f>IF(I49&gt;0,I49,A49)</f>
        <v>#VALUE!</v>
      </c>
      <c r="K49" s="3"/>
    </row>
    <row r="50" spans="1:11" x14ac:dyDescent="0.3">
      <c r="A50" s="76" t="s">
        <v>79</v>
      </c>
      <c r="B50" s="73"/>
      <c r="C50" s="74"/>
      <c r="D50" s="74"/>
      <c r="E50" s="74"/>
      <c r="F50" s="74"/>
      <c r="G50" s="75"/>
      <c r="H50" s="3"/>
      <c r="I50" s="8">
        <v>0</v>
      </c>
      <c r="J50" s="8" t="e">
        <f>CHOOSE(I50,"Yes","No")</f>
        <v>#VALUE!</v>
      </c>
      <c r="K50" s="3"/>
    </row>
    <row r="51" spans="1:11" x14ac:dyDescent="0.3">
      <c r="A51" s="101" t="s">
        <v>77</v>
      </c>
      <c r="B51" s="102" t="s">
        <v>110</v>
      </c>
      <c r="C51" s="130" t="s">
        <v>111</v>
      </c>
      <c r="D51" s="130"/>
      <c r="E51" s="130"/>
      <c r="F51" s="130"/>
      <c r="G51" s="91"/>
      <c r="H51" s="3"/>
      <c r="I51" s="8" t="e">
        <f>FEEDSPEEDFPM/60/3.28084</f>
        <v>#VALUE!</v>
      </c>
      <c r="J51" s="8" t="e">
        <f>IF(I51&gt;0,I51,A51)</f>
        <v>#VALUE!</v>
      </c>
      <c r="K51" s="3"/>
    </row>
    <row r="52" spans="1:11" x14ac:dyDescent="0.3">
      <c r="A52" s="76"/>
      <c r="B52" s="73" t="s">
        <v>115</v>
      </c>
      <c r="C52" s="74"/>
      <c r="D52" s="74" t="s">
        <v>116</v>
      </c>
      <c r="E52" s="74"/>
      <c r="F52" s="128"/>
      <c r="G52" s="93"/>
      <c r="H52" s="3"/>
      <c r="I52" s="8"/>
      <c r="J52" s="8"/>
      <c r="K52" s="3"/>
    </row>
    <row r="53" spans="1:11" x14ac:dyDescent="0.3">
      <c r="A53" s="98" t="s">
        <v>78</v>
      </c>
      <c r="B53" s="73"/>
      <c r="C53" s="74"/>
      <c r="D53" s="74"/>
      <c r="E53" s="74"/>
      <c r="F53" s="74"/>
      <c r="G53" s="75"/>
      <c r="H53" s="3"/>
      <c r="I53" s="8"/>
      <c r="J53" s="8"/>
      <c r="K53" s="3"/>
    </row>
    <row r="54" spans="1:11" x14ac:dyDescent="0.3">
      <c r="A54" s="76" t="s">
        <v>28</v>
      </c>
      <c r="B54" s="99" t="s">
        <v>110</v>
      </c>
      <c r="C54" s="128" t="s">
        <v>111</v>
      </c>
      <c r="D54" s="74"/>
      <c r="E54" s="74"/>
      <c r="F54" s="74"/>
      <c r="G54" s="75"/>
      <c r="H54" s="3"/>
      <c r="I54" s="8">
        <v>0</v>
      </c>
      <c r="J54" s="8"/>
      <c r="K54" s="3"/>
    </row>
    <row r="55" spans="1:11" x14ac:dyDescent="0.3">
      <c r="A55" s="101"/>
      <c r="B55" s="103" t="s">
        <v>54</v>
      </c>
      <c r="C55" s="104"/>
      <c r="D55" s="104"/>
      <c r="E55" s="104"/>
      <c r="F55" s="104"/>
      <c r="G55" s="105"/>
      <c r="H55" s="3"/>
      <c r="I55" s="8">
        <v>0</v>
      </c>
      <c r="J55" s="8" t="e">
        <f>CHOOSE(I55,"Yes","No")</f>
        <v>#VALUE!</v>
      </c>
      <c r="K55" s="3"/>
    </row>
    <row r="56" spans="1:11" x14ac:dyDescent="0.3">
      <c r="A56" s="76"/>
      <c r="B56" s="73" t="s">
        <v>83</v>
      </c>
      <c r="C56" s="74"/>
      <c r="D56" s="74" t="s">
        <v>84</v>
      </c>
      <c r="E56" s="74"/>
      <c r="F56" s="74"/>
      <c r="G56" s="75"/>
      <c r="H56" s="3"/>
      <c r="I56" s="8"/>
      <c r="J56" s="8"/>
      <c r="K56" s="3"/>
    </row>
    <row r="57" spans="1:11" x14ac:dyDescent="0.3">
      <c r="A57" s="76" t="s">
        <v>29</v>
      </c>
      <c r="B57" s="73" t="s">
        <v>119</v>
      </c>
      <c r="C57" s="128" t="s">
        <v>117</v>
      </c>
      <c r="D57" s="74"/>
      <c r="E57" s="74" t="s">
        <v>118</v>
      </c>
      <c r="F57" s="74"/>
      <c r="G57" s="75"/>
      <c r="H57" s="3"/>
      <c r="I57" s="8" t="e">
        <f>DISCHARGESPEEDFPM/60/3.28084</f>
        <v>#VALUE!</v>
      </c>
      <c r="J57" s="8" t="e">
        <f>IF(I57&gt;0,I57,A57)</f>
        <v>#VALUE!</v>
      </c>
      <c r="K57" s="3"/>
    </row>
    <row r="58" spans="1:11" x14ac:dyDescent="0.3">
      <c r="A58" s="106" t="s">
        <v>30</v>
      </c>
      <c r="B58" s="103" t="s">
        <v>107</v>
      </c>
      <c r="C58" s="104"/>
      <c r="D58" s="104"/>
      <c r="E58" s="104"/>
      <c r="F58" s="104"/>
      <c r="G58" s="105"/>
      <c r="H58" s="3"/>
      <c r="I58" s="8">
        <v>0</v>
      </c>
      <c r="J58" s="8"/>
      <c r="K58" s="3"/>
    </row>
    <row r="59" spans="1:11" x14ac:dyDescent="0.3">
      <c r="A59" s="101" t="s">
        <v>31</v>
      </c>
      <c r="B59" s="103" t="s">
        <v>112</v>
      </c>
      <c r="C59" s="104"/>
      <c r="D59" s="104"/>
      <c r="E59" s="104"/>
      <c r="F59" s="104"/>
      <c r="G59" s="105"/>
      <c r="H59" s="3"/>
      <c r="I59" s="8">
        <v>0</v>
      </c>
      <c r="J59" s="8" t="e">
        <f>CHOOSE(I59,"TEFC","TENV","Inverter Duty")</f>
        <v>#VALUE!</v>
      </c>
      <c r="K59" s="3"/>
    </row>
    <row r="60" spans="1:11" ht="31.5" x14ac:dyDescent="0.3">
      <c r="A60" s="107" t="s">
        <v>32</v>
      </c>
      <c r="B60" s="102" t="s">
        <v>107</v>
      </c>
      <c r="C60" s="108"/>
      <c r="D60" s="108"/>
      <c r="E60" s="108"/>
      <c r="F60" s="108"/>
      <c r="G60" s="109"/>
      <c r="H60" s="3"/>
      <c r="I60" s="8"/>
      <c r="J60" s="8"/>
      <c r="K60" s="3"/>
    </row>
    <row r="61" spans="1:11" x14ac:dyDescent="0.3">
      <c r="A61" s="101" t="s">
        <v>33</v>
      </c>
      <c r="B61" s="110" t="s">
        <v>108</v>
      </c>
      <c r="C61" s="111"/>
      <c r="D61" s="111"/>
      <c r="E61" s="111"/>
      <c r="F61" s="111"/>
      <c r="G61" s="112"/>
      <c r="H61" s="3"/>
      <c r="I61" s="8">
        <v>0</v>
      </c>
      <c r="J61" s="8" t="e">
        <f>CHOOSE(I61,"3","1")</f>
        <v>#VALUE!</v>
      </c>
      <c r="K61" s="3"/>
    </row>
    <row r="62" spans="1:11" x14ac:dyDescent="0.3">
      <c r="A62" s="101" t="s">
        <v>34</v>
      </c>
      <c r="B62" s="110" t="s">
        <v>109</v>
      </c>
      <c r="C62" s="111"/>
      <c r="D62" s="111"/>
      <c r="E62" s="111"/>
      <c r="F62" s="111"/>
      <c r="G62" s="112"/>
      <c r="H62" s="3"/>
      <c r="I62" s="8"/>
      <c r="J62" s="8"/>
      <c r="K62" s="3"/>
    </row>
    <row r="63" spans="1:11" ht="42" customHeight="1" x14ac:dyDescent="0.3">
      <c r="A63" s="70" t="s">
        <v>80</v>
      </c>
      <c r="B63" s="113"/>
      <c r="C63" s="114"/>
      <c r="D63" s="115"/>
      <c r="E63" s="115"/>
      <c r="F63" s="115"/>
      <c r="G63" s="116"/>
      <c r="H63" s="3"/>
      <c r="I63" s="8"/>
      <c r="J63" s="8"/>
      <c r="K63" s="3"/>
    </row>
    <row r="64" spans="1:11" x14ac:dyDescent="0.3">
      <c r="A64" s="98" t="s">
        <v>35</v>
      </c>
      <c r="B64" s="127" t="s">
        <v>85</v>
      </c>
      <c r="C64" s="117" t="s">
        <v>86</v>
      </c>
      <c r="D64" s="144" t="s">
        <v>87</v>
      </c>
      <c r="E64" s="145"/>
      <c r="F64" s="127" t="s">
        <v>88</v>
      </c>
      <c r="G64" s="75"/>
      <c r="H64" s="3"/>
      <c r="I64" s="8"/>
      <c r="J64" s="8"/>
      <c r="K64" s="3"/>
    </row>
    <row r="65" spans="1:16" ht="46.5" x14ac:dyDescent="0.3">
      <c r="A65" s="118" t="s">
        <v>37</v>
      </c>
      <c r="B65" s="129" t="s">
        <v>89</v>
      </c>
      <c r="C65" s="104" t="s">
        <v>121</v>
      </c>
      <c r="D65" s="129" t="s">
        <v>122</v>
      </c>
      <c r="E65" s="104"/>
      <c r="F65" s="132" t="s">
        <v>90</v>
      </c>
      <c r="G65" s="105"/>
      <c r="H65" s="3"/>
      <c r="I65" s="8"/>
      <c r="J65" s="8"/>
      <c r="K65" s="3"/>
    </row>
    <row r="66" spans="1:16" ht="23.45" customHeight="1" x14ac:dyDescent="0.3">
      <c r="A66" s="86" t="s">
        <v>36</v>
      </c>
      <c r="B66" s="74"/>
      <c r="C66" s="74"/>
      <c r="D66" s="119"/>
      <c r="E66" s="119"/>
      <c r="F66" s="119"/>
      <c r="G66" s="75"/>
      <c r="H66" s="3"/>
      <c r="I66" s="8"/>
      <c r="J66" s="8"/>
      <c r="K66" s="3"/>
    </row>
    <row r="67" spans="1:16" ht="42.6" customHeight="1" x14ac:dyDescent="0.3">
      <c r="A67" s="120" t="s">
        <v>82</v>
      </c>
      <c r="B67" s="121" t="s">
        <v>96</v>
      </c>
      <c r="C67" s="121" t="s">
        <v>97</v>
      </c>
      <c r="D67" s="121" t="s">
        <v>98</v>
      </c>
      <c r="E67" s="121" t="s">
        <v>99</v>
      </c>
      <c r="F67" s="121" t="s">
        <v>100</v>
      </c>
      <c r="G67" s="134"/>
      <c r="H67" s="3"/>
      <c r="I67" s="8"/>
      <c r="J67" s="137" t="s">
        <v>55</v>
      </c>
      <c r="K67" s="12"/>
      <c r="L67" s="138"/>
      <c r="M67" s="139"/>
      <c r="N67" s="138"/>
      <c r="O67" s="138"/>
      <c r="P67" s="138"/>
    </row>
    <row r="68" spans="1:16" ht="19.5" thickBot="1" x14ac:dyDescent="0.35">
      <c r="A68" s="122"/>
      <c r="B68" s="135" t="s">
        <v>101</v>
      </c>
      <c r="C68" s="123" t="s">
        <v>102</v>
      </c>
      <c r="D68" s="136"/>
      <c r="E68" s="123"/>
      <c r="F68" s="123"/>
      <c r="G68" s="124"/>
      <c r="I68" s="14"/>
      <c r="J68" s="14"/>
      <c r="L68" s="28" t="s">
        <v>103</v>
      </c>
    </row>
    <row r="69" spans="1:16" x14ac:dyDescent="0.3">
      <c r="A69" s="17"/>
      <c r="B69" s="18"/>
      <c r="C69" s="18"/>
      <c r="D69" s="18"/>
      <c r="E69" s="18"/>
      <c r="F69" s="18"/>
      <c r="G69" s="2"/>
      <c r="I69" s="14"/>
      <c r="J69" s="14"/>
      <c r="K69" s="3"/>
    </row>
    <row r="70" spans="1:16" x14ac:dyDescent="0.3">
      <c r="A70" s="15" t="s">
        <v>38</v>
      </c>
      <c r="B70" s="18"/>
      <c r="C70" s="18"/>
      <c r="D70" s="18"/>
      <c r="E70" s="18"/>
      <c r="F70" s="18"/>
      <c r="G70" s="2"/>
      <c r="H70" s="27"/>
      <c r="I70" s="3"/>
      <c r="J70" s="3"/>
      <c r="K70" s="3" t="s">
        <v>56</v>
      </c>
    </row>
    <row r="71" spans="1:16" x14ac:dyDescent="0.3">
      <c r="A71" s="17"/>
      <c r="B71" s="18"/>
      <c r="C71" s="18"/>
      <c r="D71" s="18"/>
      <c r="E71" s="18"/>
      <c r="F71" s="18"/>
      <c r="G71" s="2"/>
      <c r="H71" s="27"/>
      <c r="I71" s="3"/>
      <c r="J71" s="3"/>
      <c r="K71" s="3"/>
    </row>
    <row r="72" spans="1:16" ht="20.45" customHeight="1" x14ac:dyDescent="0.3">
      <c r="B72" s="16"/>
      <c r="C72" s="16"/>
      <c r="D72" s="16"/>
      <c r="E72" s="16"/>
      <c r="F72" s="16"/>
      <c r="G72" s="2"/>
      <c r="H72" s="3"/>
      <c r="I72" s="3"/>
      <c r="J72" s="3"/>
      <c r="K72" s="3"/>
    </row>
    <row r="73" spans="1:16" x14ac:dyDescent="0.3">
      <c r="G73" s="2"/>
      <c r="H73" s="2"/>
      <c r="I73" s="3"/>
      <c r="J73" s="11"/>
      <c r="K73" s="2"/>
    </row>
    <row r="74" spans="1:16" x14ac:dyDescent="0.3">
      <c r="G74" s="2"/>
      <c r="H74" s="2"/>
      <c r="I74" s="12"/>
      <c r="J74" s="12"/>
      <c r="K74" s="12"/>
    </row>
    <row r="75" spans="1:16" x14ac:dyDescent="0.3">
      <c r="H75" s="13"/>
      <c r="I75" s="3"/>
      <c r="J75" s="3"/>
      <c r="K75" s="3"/>
    </row>
    <row r="76" spans="1:16" x14ac:dyDescent="0.3">
      <c r="H76" s="13"/>
      <c r="I76" s="3"/>
      <c r="J76" s="3"/>
      <c r="K76" s="3"/>
    </row>
    <row r="77" spans="1:16" x14ac:dyDescent="0.3">
      <c r="H77" s="3"/>
      <c r="I77" s="3"/>
      <c r="J77" s="3"/>
      <c r="K77" s="3"/>
    </row>
  </sheetData>
  <mergeCells count="25">
    <mergeCell ref="B30:G30"/>
    <mergeCell ref="B31:G31"/>
    <mergeCell ref="B29:G29"/>
    <mergeCell ref="B28:G28"/>
    <mergeCell ref="A13:G13"/>
    <mergeCell ref="C47:D47"/>
    <mergeCell ref="E47:F47"/>
    <mergeCell ref="D64:E64"/>
    <mergeCell ref="C43:D43"/>
    <mergeCell ref="E43:F43"/>
    <mergeCell ref="C44:D44"/>
    <mergeCell ref="E44:F44"/>
    <mergeCell ref="C45:D45"/>
    <mergeCell ref="E45:F45"/>
    <mergeCell ref="B36:G36"/>
    <mergeCell ref="C39:D39"/>
    <mergeCell ref="E39:F39"/>
    <mergeCell ref="C46:D46"/>
    <mergeCell ref="E46:F46"/>
    <mergeCell ref="C38:D38"/>
    <mergeCell ref="E38:F38"/>
    <mergeCell ref="C40:D40"/>
    <mergeCell ref="E40:F40"/>
    <mergeCell ref="C42:D42"/>
    <mergeCell ref="E42:F42"/>
  </mergeCells>
  <hyperlinks>
    <hyperlink ref="A6" r:id="rId1"/>
    <hyperlink ref="F6" r:id="rId2"/>
  </hyperlinks>
  <printOptions verticalCentered="1"/>
  <pageMargins left="0.25" right="0" top="0" bottom="0" header="0" footer="0"/>
  <pageSetup scale="50" orientation="portrait" r:id="rId3"/>
  <rowBreaks count="1" manualBreakCount="1">
    <brk id="74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2</xdr:col>
                    <xdr:colOff>323850</xdr:colOff>
                    <xdr:row>31</xdr:row>
                    <xdr:rowOff>9525</xdr:rowOff>
                  </from>
                  <to>
                    <xdr:col>3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19050</xdr:rowOff>
                  </from>
                  <to>
                    <xdr:col>1</xdr:col>
                    <xdr:colOff>971550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Option Button 28">
              <controlPr defaultSize="0" autoFill="0" autoLine="0" autoPict="0">
                <anchor moveWithCells="1">
                  <from>
                    <xdr:col>1</xdr:col>
                    <xdr:colOff>457200</xdr:colOff>
                    <xdr:row>49</xdr:row>
                    <xdr:rowOff>9525</xdr:rowOff>
                  </from>
                  <to>
                    <xdr:col>1</xdr:col>
                    <xdr:colOff>847725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Option Button 40">
              <controlPr defaultSize="0" autoFill="0" autoLine="0" autoPict="0">
                <anchor moveWithCells="1">
                  <from>
                    <xdr:col>2</xdr:col>
                    <xdr:colOff>171450</xdr:colOff>
                    <xdr:row>49</xdr:row>
                    <xdr:rowOff>19050</xdr:rowOff>
                  </from>
                  <to>
                    <xdr:col>2</xdr:col>
                    <xdr:colOff>1095375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Option Button 45">
              <controlPr defaultSize="0" autoFill="0" autoLine="0" autoPict="0">
                <anchor moveWithCells="1">
                  <from>
                    <xdr:col>1</xdr:col>
                    <xdr:colOff>447675</xdr:colOff>
                    <xdr:row>52</xdr:row>
                    <xdr:rowOff>9525</xdr:rowOff>
                  </from>
                  <to>
                    <xdr:col>1</xdr:col>
                    <xdr:colOff>1381125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1" name="Option Button 49">
              <controlPr defaultSize="0" autoFill="0" autoLine="0" autoPict="0">
                <anchor moveWithCells="1">
                  <from>
                    <xdr:col>2</xdr:col>
                    <xdr:colOff>180975</xdr:colOff>
                    <xdr:row>52</xdr:row>
                    <xdr:rowOff>0</xdr:rowOff>
                  </from>
                  <to>
                    <xdr:col>2</xdr:col>
                    <xdr:colOff>1114425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Option Button 53">
              <controlPr defaultSize="0" autoFill="0" autoLine="0" autoPict="0">
                <anchor moveWithCells="1">
                  <from>
                    <xdr:col>1</xdr:col>
                    <xdr:colOff>428625</xdr:colOff>
                    <xdr:row>58</xdr:row>
                    <xdr:rowOff>0</xdr:rowOff>
                  </from>
                  <to>
                    <xdr:col>1</xdr:col>
                    <xdr:colOff>1162050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Option Button 60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219075</xdr:rowOff>
                  </from>
                  <to>
                    <xdr:col>3</xdr:col>
                    <xdr:colOff>19050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Option Button 68">
              <controlPr defaultSize="0" autoFill="0" autoLine="0" autoPict="0">
                <anchor moveWithCells="1">
                  <from>
                    <xdr:col>1</xdr:col>
                    <xdr:colOff>476250</xdr:colOff>
                    <xdr:row>65</xdr:row>
                    <xdr:rowOff>57150</xdr:rowOff>
                  </from>
                  <to>
                    <xdr:col>1</xdr:col>
                    <xdr:colOff>1343025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Option Button 72">
              <controlPr defaultSize="0" autoFill="0" autoLine="0" autoPict="0">
                <anchor moveWithCells="1">
                  <from>
                    <xdr:col>2</xdr:col>
                    <xdr:colOff>304800</xdr:colOff>
                    <xdr:row>65</xdr:row>
                    <xdr:rowOff>28575</xdr:rowOff>
                  </from>
                  <to>
                    <xdr:col>3</xdr:col>
                    <xdr:colOff>142875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Option Button 76">
              <controlPr defaultSize="0" autoFill="0" autoLine="0" autoPict="0">
                <anchor moveWithCells="1">
                  <from>
                    <xdr:col>1</xdr:col>
                    <xdr:colOff>476250</xdr:colOff>
                    <xdr:row>62</xdr:row>
                    <xdr:rowOff>95250</xdr:rowOff>
                  </from>
                  <to>
                    <xdr:col>1</xdr:col>
                    <xdr:colOff>1076325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Option Button 82">
              <controlPr defaultSize="0" autoFill="0" autoLine="0" autoPict="0">
                <anchor moveWithCells="1">
                  <from>
                    <xdr:col>2</xdr:col>
                    <xdr:colOff>285750</xdr:colOff>
                    <xdr:row>62</xdr:row>
                    <xdr:rowOff>85725</xdr:rowOff>
                  </from>
                  <to>
                    <xdr:col>3</xdr:col>
                    <xdr:colOff>142875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" name="Option Button 90">
              <controlPr defaultSize="0" autoFill="0" autoLine="0" autoPict="0">
                <anchor moveWithCells="1">
                  <from>
                    <xdr:col>1</xdr:col>
                    <xdr:colOff>1085850</xdr:colOff>
                    <xdr:row>16</xdr:row>
                    <xdr:rowOff>9525</xdr:rowOff>
                  </from>
                  <to>
                    <xdr:col>2</xdr:col>
                    <xdr:colOff>438150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9" name="Option Button 101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9525</xdr:rowOff>
                  </from>
                  <to>
                    <xdr:col>1</xdr:col>
                    <xdr:colOff>704850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0" name="Option Button 116">
              <controlPr defaultSize="0" autoFill="0" autoLine="0" autoPict="0">
                <anchor moveWithCells="1">
                  <from>
                    <xdr:col>1</xdr:col>
                    <xdr:colOff>47625</xdr:colOff>
                    <xdr:row>36</xdr:row>
                    <xdr:rowOff>0</xdr:rowOff>
                  </from>
                  <to>
                    <xdr:col>1</xdr:col>
                    <xdr:colOff>285750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Option Button 120">
              <controlPr defaultSize="0" autoFill="0" autoLine="0" autoPict="0">
                <anchor moveWithCells="1">
                  <from>
                    <xdr:col>2</xdr:col>
                    <xdr:colOff>971550</xdr:colOff>
                    <xdr:row>36</xdr:row>
                    <xdr:rowOff>19050</xdr:rowOff>
                  </from>
                  <to>
                    <xdr:col>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Option Button 138">
              <controlPr defaultSize="0" autoFill="0" autoLine="0" autoPict="0">
                <anchor moveWithCells="1">
                  <from>
                    <xdr:col>1</xdr:col>
                    <xdr:colOff>1314450</xdr:colOff>
                    <xdr:row>36</xdr:row>
                    <xdr:rowOff>9525</xdr:rowOff>
                  </from>
                  <to>
                    <xdr:col>1</xdr:col>
                    <xdr:colOff>1562100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3" name="Option Button 146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19050</xdr:rowOff>
                  </from>
                  <to>
                    <xdr:col>1</xdr:col>
                    <xdr:colOff>276225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Option Button 150">
              <controlPr defaultSize="0" autoFill="0" autoLine="0" autoPict="0">
                <anchor moveWithCells="1">
                  <from>
                    <xdr:col>2</xdr:col>
                    <xdr:colOff>952500</xdr:colOff>
                    <xdr:row>51</xdr:row>
                    <xdr:rowOff>19050</xdr:rowOff>
                  </from>
                  <to>
                    <xdr:col>3</xdr:col>
                    <xdr:colOff>76200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5" name="Option Button 164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19050</xdr:rowOff>
                  </from>
                  <to>
                    <xdr:col>1</xdr:col>
                    <xdr:colOff>247650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6" name="Option Button 168">
              <controlPr defaultSize="0" autoFill="0" autoLine="0" autoPict="0">
                <anchor moveWithCells="1">
                  <from>
                    <xdr:col>2</xdr:col>
                    <xdr:colOff>57150</xdr:colOff>
                    <xdr:row>56</xdr:row>
                    <xdr:rowOff>0</xdr:rowOff>
                  </from>
                  <to>
                    <xdr:col>2</xdr:col>
                    <xdr:colOff>304800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7" name="Option Button 173">
              <controlPr defaultSize="0" autoFill="0" autoLine="0" autoPict="0">
                <anchor moveWithCells="1">
                  <from>
                    <xdr:col>3</xdr:col>
                    <xdr:colOff>1019175</xdr:colOff>
                    <xdr:row>56</xdr:row>
                    <xdr:rowOff>19050</xdr:rowOff>
                  </from>
                  <to>
                    <xdr:col>5</xdr:col>
                    <xdr:colOff>304800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Sheet1</vt:lpstr>
      <vt:lpstr>DIMDIN</vt:lpstr>
      <vt:lpstr>DIMEFT</vt:lpstr>
      <vt:lpstr>DIMEIN</vt:lpstr>
      <vt:lpstr>DIMFBMAXFT</vt:lpstr>
      <vt:lpstr>DIMFBMAXIN</vt:lpstr>
      <vt:lpstr>DIMFBMINFT</vt:lpstr>
      <vt:lpstr>DIMFBMININ</vt:lpstr>
      <vt:lpstr>DIMFHMAXFT</vt:lpstr>
      <vt:lpstr>DIMFHMAXIN</vt:lpstr>
      <vt:lpstr>DIMFHMINFT</vt:lpstr>
      <vt:lpstr>DIMFHMININ</vt:lpstr>
      <vt:lpstr>DIMFLMAXFT</vt:lpstr>
      <vt:lpstr>DIMFLMAXIN</vt:lpstr>
      <vt:lpstr>DIMFLMINFT</vt:lpstr>
      <vt:lpstr>DIMFLMININ</vt:lpstr>
      <vt:lpstr>DISCHARGESPEEDFPM</vt:lpstr>
      <vt:lpstr>FEEDSPEEDFPM</vt:lpstr>
      <vt:lpstr>Sheet1!Print_Area</vt:lpstr>
      <vt:lpstr>WEIGHTMAXLBS</vt:lpstr>
      <vt:lpstr>WEIGHTMINLBS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Pardo</dc:creator>
  <cp:lastModifiedBy>Marketing</cp:lastModifiedBy>
  <cp:lastPrinted>2015-12-07T16:12:23Z</cp:lastPrinted>
  <dcterms:created xsi:type="dcterms:W3CDTF">2015-10-02T13:03:00Z</dcterms:created>
  <dcterms:modified xsi:type="dcterms:W3CDTF">2015-12-10T22:07:14Z</dcterms:modified>
</cp:coreProperties>
</file>