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!COVID-19\"/>
    </mc:Choice>
  </mc:AlternateContent>
  <xr:revisionPtr revIDLastSave="0" documentId="13_ncr:1_{18801E85-85A9-438A-8866-9F8A12EDC1D2}" xr6:coauthVersionLast="44" xr6:coauthVersionMax="44" xr10:uidLastSave="{00000000-0000-0000-0000-000000000000}"/>
  <bookViews>
    <workbookView xWindow="28680" yWindow="-120" windowWidth="29040" windowHeight="15840" xr2:uid="{B9FBA3CF-CA67-434E-B13F-773379E58098}"/>
  </bookViews>
  <sheets>
    <sheet name="Employee Leave Tracking" sheetId="2" r:id="rId1"/>
    <sheet name="Samp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0" i="2"/>
  <c r="K19" i="2"/>
  <c r="K18" i="2"/>
  <c r="K17" i="2"/>
  <c r="O17" i="2" s="1"/>
  <c r="K16" i="2"/>
  <c r="K15" i="2"/>
  <c r="K31" i="3"/>
  <c r="K30" i="3"/>
  <c r="K29" i="3"/>
  <c r="K28" i="3"/>
  <c r="K27" i="3"/>
  <c r="K26" i="3"/>
  <c r="K16" i="3"/>
  <c r="K17" i="3"/>
  <c r="K18" i="3"/>
  <c r="K19" i="3"/>
  <c r="K20" i="3"/>
  <c r="K15" i="3"/>
  <c r="F19" i="3"/>
  <c r="F18" i="3"/>
  <c r="F17" i="3"/>
  <c r="F16" i="3"/>
  <c r="H16" i="3" s="1"/>
  <c r="F15" i="3"/>
  <c r="I31" i="3"/>
  <c r="J31" i="3" s="1"/>
  <c r="O31" i="3" s="1"/>
  <c r="H31" i="3"/>
  <c r="D31" i="3"/>
  <c r="C31" i="3"/>
  <c r="H30" i="3"/>
  <c r="D30" i="3"/>
  <c r="C30" i="3"/>
  <c r="I30" i="3" s="1"/>
  <c r="J30" i="3" s="1"/>
  <c r="O30" i="3" s="1"/>
  <c r="I29" i="3"/>
  <c r="J29" i="3" s="1"/>
  <c r="O29" i="3" s="1"/>
  <c r="H29" i="3"/>
  <c r="D29" i="3"/>
  <c r="C29" i="3"/>
  <c r="H28" i="3"/>
  <c r="D28" i="3"/>
  <c r="C28" i="3"/>
  <c r="I28" i="3" s="1"/>
  <c r="J28" i="3" s="1"/>
  <c r="I27" i="3"/>
  <c r="J27" i="3" s="1"/>
  <c r="O27" i="3" s="1"/>
  <c r="H27" i="3"/>
  <c r="D27" i="3"/>
  <c r="C27" i="3"/>
  <c r="H26" i="3"/>
  <c r="D26" i="3"/>
  <c r="C26" i="3"/>
  <c r="F20" i="3"/>
  <c r="H20" i="3" s="1"/>
  <c r="D20" i="3"/>
  <c r="C20" i="3"/>
  <c r="I20" i="3" s="1"/>
  <c r="J20" i="3" s="1"/>
  <c r="O20" i="3" s="1"/>
  <c r="H19" i="3"/>
  <c r="D19" i="3"/>
  <c r="C19" i="3"/>
  <c r="I19" i="3" s="1"/>
  <c r="J19" i="3" s="1"/>
  <c r="H18" i="3"/>
  <c r="D18" i="3"/>
  <c r="C18" i="3"/>
  <c r="I18" i="3" s="1"/>
  <c r="J18" i="3" s="1"/>
  <c r="O18" i="3" s="1"/>
  <c r="H17" i="3"/>
  <c r="D17" i="3"/>
  <c r="C17" i="3"/>
  <c r="D16" i="3"/>
  <c r="C16" i="3"/>
  <c r="H15" i="3"/>
  <c r="D15" i="3"/>
  <c r="C15" i="3"/>
  <c r="I15" i="3" s="1"/>
  <c r="J15" i="3" s="1"/>
  <c r="O26" i="2"/>
  <c r="O31" i="2"/>
  <c r="O30" i="2"/>
  <c r="O29" i="2"/>
  <c r="O28" i="2"/>
  <c r="O27" i="2"/>
  <c r="O16" i="2"/>
  <c r="O18" i="2"/>
  <c r="O19" i="2"/>
  <c r="O20" i="2"/>
  <c r="O15" i="2"/>
  <c r="O28" i="3" l="1"/>
  <c r="O19" i="3"/>
  <c r="O15" i="3"/>
  <c r="I26" i="3"/>
  <c r="J26" i="3" s="1"/>
  <c r="O26" i="3" s="1"/>
  <c r="O33" i="3" s="1"/>
  <c r="I17" i="3"/>
  <c r="J17" i="3" s="1"/>
  <c r="O17" i="3" s="1"/>
  <c r="I16" i="3"/>
  <c r="J16" i="3" s="1"/>
  <c r="O16" i="3" s="1"/>
  <c r="H31" i="2"/>
  <c r="H30" i="2"/>
  <c r="H29" i="2"/>
  <c r="H28" i="2"/>
  <c r="H27" i="2"/>
  <c r="H26" i="2"/>
  <c r="H20" i="2"/>
  <c r="O22" i="3" l="1"/>
  <c r="F15" i="2"/>
  <c r="H15" i="2" s="1"/>
  <c r="D31" i="2" l="1"/>
  <c r="C31" i="2"/>
  <c r="I31" i="2" s="1"/>
  <c r="J31" i="2" s="1"/>
  <c r="D30" i="2"/>
  <c r="C30" i="2"/>
  <c r="D29" i="2"/>
  <c r="C29" i="2"/>
  <c r="I29" i="2" s="1"/>
  <c r="J29" i="2" s="1"/>
  <c r="D28" i="2"/>
  <c r="C28" i="2"/>
  <c r="I28" i="2" s="1"/>
  <c r="J28" i="2" s="1"/>
  <c r="D27" i="2"/>
  <c r="C27" i="2"/>
  <c r="D26" i="2"/>
  <c r="C26" i="2"/>
  <c r="I26" i="2" s="1"/>
  <c r="J26" i="2" s="1"/>
  <c r="F20" i="2"/>
  <c r="D20" i="2"/>
  <c r="C20" i="2"/>
  <c r="F19" i="2"/>
  <c r="H19" i="2" s="1"/>
  <c r="D19" i="2"/>
  <c r="C19" i="2"/>
  <c r="F18" i="2"/>
  <c r="H18" i="2" s="1"/>
  <c r="D18" i="2"/>
  <c r="C18" i="2"/>
  <c r="F17" i="2"/>
  <c r="H17" i="2" s="1"/>
  <c r="D17" i="2"/>
  <c r="C17" i="2"/>
  <c r="F16" i="2"/>
  <c r="H16" i="2" s="1"/>
  <c r="D16" i="2"/>
  <c r="C16" i="2"/>
  <c r="D15" i="2"/>
  <c r="C15" i="2"/>
  <c r="I20" i="2" l="1"/>
  <c r="J20" i="2" s="1"/>
  <c r="I17" i="2"/>
  <c r="J17" i="2" s="1"/>
  <c r="I27" i="2"/>
  <c r="J27" i="2" s="1"/>
  <c r="I30" i="2"/>
  <c r="J30" i="2" s="1"/>
  <c r="I18" i="2"/>
  <c r="J18" i="2" s="1"/>
  <c r="I15" i="2"/>
  <c r="J15" i="2" s="1"/>
  <c r="I19" i="2"/>
  <c r="J19" i="2" s="1"/>
  <c r="I16" i="2"/>
  <c r="J16" i="2" s="1"/>
  <c r="O22" i="2" l="1"/>
  <c r="O33" i="2"/>
</calcChain>
</file>

<file path=xl/sharedStrings.xml><?xml version="1.0" encoding="utf-8"?>
<sst xmlns="http://schemas.openxmlformats.org/spreadsheetml/2006/main" count="100" uniqueCount="40">
  <si>
    <t>John Whitaker</t>
  </si>
  <si>
    <t>Sam Gonzalez</t>
  </si>
  <si>
    <t>Robert Taylor</t>
  </si>
  <si>
    <t>Date leave began</t>
  </si>
  <si>
    <t>Date leave ended</t>
  </si>
  <si>
    <t>The Families First Coronavirus Response Act</t>
  </si>
  <si>
    <t>Employee wage and leave tracking</t>
  </si>
  <si>
    <t>Gross Wages (Annual)</t>
  </si>
  <si>
    <t>Salaried Employee Name</t>
  </si>
  <si>
    <t>Hourly Employee Name</t>
  </si>
  <si>
    <t>Hourly Rate</t>
  </si>
  <si>
    <t>Typical Weekly Hours scheduled</t>
  </si>
  <si>
    <t>Typical Weekly Hours scheduled (Up to 40 hours per week)</t>
  </si>
  <si>
    <t>Hourly Equivalent</t>
  </si>
  <si>
    <t>Reason for Leave</t>
  </si>
  <si>
    <t>Reason for Leave:</t>
  </si>
  <si>
    <t>Employee is subject to a Federal, State, or local quarantine or isolation order related to COVID-19</t>
  </si>
  <si>
    <t>Employee has beenadvised by a health care provider to self-quarantine related to COVID-19;</t>
  </si>
  <si>
    <t>Employee is experiencing COVID-19 symptoms and is seeking a medical diagnosis;</t>
  </si>
  <si>
    <t>Employee is caring for an individual subject to an order described in (1) or self-quarantine as described in (2);</t>
  </si>
  <si>
    <t>Employee is experiencing any other substantially-similar condition specified by the Secretary of Health and Human Services, in consultation with the Secretaries of Labor and Treasury.</t>
  </si>
  <si>
    <t>Eligible Period (weeks)</t>
  </si>
  <si>
    <t>Full/ Partial Benefit</t>
  </si>
  <si>
    <t>Work Days of Leave</t>
  </si>
  <si>
    <t>Daily Pay with Limits Applied</t>
  </si>
  <si>
    <t>Gross Wages (Daily)</t>
  </si>
  <si>
    <t>Eligible Period (weeks)
(A)</t>
  </si>
  <si>
    <t>Weekly Pay with Limits Applied
(B)</t>
  </si>
  <si>
    <t>TOTALS</t>
  </si>
  <si>
    <t>Employee is caring for a child whose school or place of care is closed (or child care provider is unavailable) for reasons related to 
COVID-19; or</t>
  </si>
  <si>
    <t>5a</t>
  </si>
  <si>
    <t>5b</t>
  </si>
  <si>
    <t>Sam Taylor</t>
  </si>
  <si>
    <t>• If the employee's leave lasts less than the maximum time allowed then you will need to override the weeks/ total hours to get an accurate calculation.</t>
  </si>
  <si>
    <t>• If you have employees who typically work Overtime, please contact CMP to have us assist you in preparing the calculations for all employees with overtime.</t>
  </si>
  <si>
    <t>Other Important Notes:</t>
  </si>
  <si>
    <t xml:space="preserve">Employer-paid Medicare,  Health Insurance During Leave Period
 (C) </t>
  </si>
  <si>
    <t xml:space="preserve">Employer portion of Medicare On Eligible Wages
 (C) </t>
  </si>
  <si>
    <t xml:space="preserve">Employer-paid   Health Insurance During Leave Period
 (D) </t>
  </si>
  <si>
    <t>Total Eligible Employer Credit (per Employee)
(A) x (B) + (C)  +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</si>
</sst>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404040"/>
      <name val="Gotham Thin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44" fontId="2" fillId="0" borderId="1" xfId="1" applyFont="1" applyBorder="1" applyAlignment="1">
      <alignment horizontal="center" wrapText="1"/>
    </xf>
    <xf numFmtId="44" fontId="0" fillId="0" borderId="0" xfId="1" applyFont="1"/>
    <xf numFmtId="14" fontId="2" fillId="0" borderId="1" xfId="1" applyNumberFormat="1" applyFont="1" applyBorder="1" applyAlignment="1">
      <alignment horizontal="center" wrapText="1"/>
    </xf>
    <xf numFmtId="14" fontId="0" fillId="0" borderId="0" xfId="1" applyNumberFormat="1" applyFont="1"/>
    <xf numFmtId="0" fontId="3" fillId="0" borderId="0" xfId="0" applyFont="1"/>
    <xf numFmtId="44" fontId="0" fillId="0" borderId="0" xfId="1" applyFont="1" applyAlignment="1">
      <alignment horizontal="center"/>
    </xf>
    <xf numFmtId="44" fontId="0" fillId="2" borderId="0" xfId="1" applyFont="1" applyFill="1"/>
    <xf numFmtId="43" fontId="0" fillId="2" borderId="0" xfId="2" applyFont="1" applyFill="1" applyAlignment="1">
      <alignment horizontal="center"/>
    </xf>
    <xf numFmtId="0" fontId="4" fillId="3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44" fontId="0" fillId="0" borderId="3" xfId="1" applyFont="1" applyBorder="1"/>
    <xf numFmtId="44" fontId="0" fillId="0" borderId="4" xfId="1" applyFont="1" applyBorder="1"/>
    <xf numFmtId="0" fontId="0" fillId="0" borderId="0" xfId="0" applyBorder="1"/>
    <xf numFmtId="44" fontId="0" fillId="0" borderId="0" xfId="1" applyFont="1" applyBorder="1"/>
    <xf numFmtId="44" fontId="0" fillId="0" borderId="0" xfId="1" applyFont="1" applyBorder="1" applyAlignment="1">
      <alignment horizontal="center"/>
    </xf>
    <xf numFmtId="44" fontId="0" fillId="0" borderId="6" xfId="1" applyFont="1" applyBorder="1"/>
    <xf numFmtId="0" fontId="0" fillId="0" borderId="0" xfId="0" applyBorder="1" applyAlignment="1">
      <alignment horizontal="left" wrapText="1"/>
    </xf>
    <xf numFmtId="0" fontId="4" fillId="3" borderId="1" xfId="0" applyFont="1" applyFill="1" applyBorder="1" applyAlignment="1">
      <alignment textRotation="90" wrapText="1"/>
    </xf>
    <xf numFmtId="0" fontId="2" fillId="0" borderId="1" xfId="0" applyFont="1" applyFill="1" applyBorder="1" applyAlignment="1">
      <alignment textRotation="90" wrapText="1"/>
    </xf>
    <xf numFmtId="14" fontId="0" fillId="2" borderId="0" xfId="1" applyNumberFormat="1" applyFont="1" applyFill="1"/>
    <xf numFmtId="0" fontId="0" fillId="2" borderId="0" xfId="0" applyFill="1" applyAlignment="1">
      <alignment horizontal="center"/>
    </xf>
    <xf numFmtId="0" fontId="5" fillId="3" borderId="9" xfId="0" applyFont="1" applyFill="1" applyBorder="1"/>
    <xf numFmtId="0" fontId="0" fillId="3" borderId="10" xfId="0" applyFill="1" applyBorder="1"/>
    <xf numFmtId="44" fontId="0" fillId="3" borderId="10" xfId="1" applyFont="1" applyFill="1" applyBorder="1"/>
    <xf numFmtId="44" fontId="0" fillId="3" borderId="11" xfId="1" applyFont="1" applyFill="1" applyBorder="1" applyAlignment="1">
      <alignment horizontal="center"/>
    </xf>
    <xf numFmtId="0" fontId="2" fillId="4" borderId="0" xfId="0" applyFont="1" applyFill="1" applyBorder="1"/>
    <xf numFmtId="0" fontId="2" fillId="4" borderId="0" xfId="0" applyFont="1" applyFill="1" applyBorder="1" applyAlignment="1">
      <alignment horizontal="center"/>
    </xf>
    <xf numFmtId="44" fontId="2" fillId="4" borderId="0" xfId="1" applyFont="1" applyFill="1" applyBorder="1"/>
    <xf numFmtId="44" fontId="2" fillId="4" borderId="0" xfId="1" applyFont="1" applyFill="1" applyBorder="1" applyAlignment="1">
      <alignment horizontal="center"/>
    </xf>
    <xf numFmtId="14" fontId="2" fillId="4" borderId="0" xfId="1" applyNumberFormat="1" applyFont="1" applyFill="1" applyBorder="1"/>
    <xf numFmtId="44" fontId="2" fillId="4" borderId="12" xfId="1" applyFont="1" applyFill="1" applyBorder="1"/>
    <xf numFmtId="44" fontId="2" fillId="4" borderId="13" xfId="1" applyFont="1" applyFill="1" applyBorder="1"/>
    <xf numFmtId="44" fontId="0" fillId="0" borderId="0" xfId="1" applyFont="1" applyFill="1"/>
    <xf numFmtId="44" fontId="0" fillId="0" borderId="5" xfId="1" applyFont="1" applyFill="1" applyBorder="1"/>
    <xf numFmtId="44" fontId="0" fillId="0" borderId="6" xfId="1" applyFont="1" applyFill="1" applyBorder="1"/>
    <xf numFmtId="44" fontId="0" fillId="0" borderId="5" xfId="1" applyFont="1" applyBorder="1"/>
    <xf numFmtId="44" fontId="2" fillId="4" borderId="5" xfId="1" applyFont="1" applyFill="1" applyBorder="1"/>
    <xf numFmtId="44" fontId="2" fillId="4" borderId="6" xfId="1" applyFont="1" applyFill="1" applyBorder="1"/>
    <xf numFmtId="44" fontId="0" fillId="0" borderId="7" xfId="1" applyFont="1" applyBorder="1"/>
    <xf numFmtId="44" fontId="0" fillId="0" borderId="1" xfId="1" applyFont="1" applyBorder="1"/>
    <xf numFmtId="44" fontId="0" fillId="0" borderId="8" xfId="1" applyFont="1" applyBorder="1"/>
    <xf numFmtId="44" fontId="2" fillId="0" borderId="9" xfId="1" applyFont="1" applyBorder="1" applyAlignment="1">
      <alignment horizontal="center" wrapText="1"/>
    </xf>
    <xf numFmtId="44" fontId="2" fillId="0" borderId="10" xfId="1" applyFont="1" applyBorder="1" applyAlignment="1">
      <alignment horizontal="center" wrapText="1"/>
    </xf>
    <xf numFmtId="44" fontId="2" fillId="0" borderId="11" xfId="1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right" wrapText="1"/>
    </xf>
    <xf numFmtId="0" fontId="0" fillId="5" borderId="0" xfId="0" applyFill="1"/>
    <xf numFmtId="44" fontId="0" fillId="5" borderId="0" xfId="1" applyFont="1" applyFill="1"/>
    <xf numFmtId="44" fontId="0" fillId="0" borderId="0" xfId="1" applyFont="1" applyAlignment="1">
      <alignment vertical="top" wrapText="1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14" fontId="0" fillId="0" borderId="0" xfId="1" applyNumberFormat="1" applyFont="1" applyBorder="1"/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44" fontId="0" fillId="0" borderId="1" xfId="1" applyFont="1" applyBorder="1" applyAlignment="1">
      <alignment vertical="top" wrapText="1"/>
    </xf>
    <xf numFmtId="0" fontId="0" fillId="0" borderId="8" xfId="0" applyBorder="1"/>
    <xf numFmtId="14" fontId="0" fillId="3" borderId="11" xfId="1" applyNumberFormat="1" applyFont="1" applyFill="1" applyBorder="1"/>
    <xf numFmtId="44" fontId="6" fillId="3" borderId="9" xfId="1" applyFont="1" applyFill="1" applyBorder="1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44" fontId="0" fillId="0" borderId="0" xfId="1" applyFont="1" applyBorder="1" applyAlignment="1">
      <alignment horizontal="left" wrapText="1"/>
    </xf>
    <xf numFmtId="44" fontId="0" fillId="0" borderId="0" xfId="1" applyFont="1" applyBorder="1" applyAlignment="1">
      <alignment horizontal="left" vertical="top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1457325</xdr:colOff>
      <xdr:row>10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78B7108-F61D-43A6-9F8C-6C9FD309CA78}"/>
            </a:ext>
          </a:extLst>
        </xdr:cNvPr>
        <xdr:cNvSpPr/>
      </xdr:nvSpPr>
      <xdr:spPr>
        <a:xfrm>
          <a:off x="0" y="1685925"/>
          <a:ext cx="1457325" cy="381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45720" tIns="0" rIns="0" bIns="0" rtlCol="0" anchor="ctr" anchorCtr="0"/>
        <a:lstStyle/>
        <a:p>
          <a:pPr algn="l"/>
          <a:r>
            <a:rPr lang="en-US" sz="105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5a</a:t>
          </a:r>
          <a:r>
            <a:rPr lang="en-US" sz="1050">
              <a:solidFill>
                <a:sysClr val="windowText" lastClr="000000"/>
              </a:solidFill>
            </a:rPr>
            <a:t> = </a:t>
          </a:r>
          <a:r>
            <a:rPr lang="en-US" sz="105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First 2 Weeks</a:t>
          </a:r>
          <a:r>
            <a:rPr lang="en-US" sz="1050">
              <a:solidFill>
                <a:sysClr val="windowText" lastClr="000000"/>
              </a:solidFill>
            </a:rPr>
            <a:t>                       </a:t>
          </a:r>
          <a:r>
            <a:rPr lang="en-US" sz="105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5b</a:t>
          </a:r>
          <a:r>
            <a:rPr lang="en-US" sz="1050">
              <a:solidFill>
                <a:sysClr val="windowText" lastClr="000000"/>
              </a:solidFill>
            </a:rPr>
            <a:t> = </a:t>
          </a:r>
          <a:r>
            <a:rPr lang="en-US" sz="105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Following 10 weeks</a:t>
          </a:r>
          <a:r>
            <a:rPr lang="en-US" sz="1050">
              <a:solidFill>
                <a:sysClr val="windowText" lastClr="000000"/>
              </a:solidFill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1457325</xdr:colOff>
      <xdr:row>10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534E3BC-11E1-4871-9AF9-E92656AA9756}"/>
            </a:ext>
          </a:extLst>
        </xdr:cNvPr>
        <xdr:cNvSpPr/>
      </xdr:nvSpPr>
      <xdr:spPr>
        <a:xfrm>
          <a:off x="0" y="1685925"/>
          <a:ext cx="1457325" cy="3905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45720" tIns="0" rIns="0" bIns="0" rtlCol="0" anchor="ctr" anchorCtr="0"/>
        <a:lstStyle/>
        <a:p>
          <a:pPr algn="l"/>
          <a:r>
            <a:rPr lang="en-US" sz="105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5a</a:t>
          </a:r>
          <a:r>
            <a:rPr lang="en-US" sz="1050">
              <a:solidFill>
                <a:sysClr val="windowText" lastClr="000000"/>
              </a:solidFill>
            </a:rPr>
            <a:t> = </a:t>
          </a:r>
          <a:r>
            <a:rPr lang="en-US" sz="105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First 2 Weeks</a:t>
          </a:r>
          <a:r>
            <a:rPr lang="en-US" sz="1050">
              <a:solidFill>
                <a:sysClr val="windowText" lastClr="000000"/>
              </a:solidFill>
            </a:rPr>
            <a:t>                       </a:t>
          </a:r>
          <a:r>
            <a:rPr lang="en-US" sz="105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5b</a:t>
          </a:r>
          <a:r>
            <a:rPr lang="en-US" sz="1050">
              <a:solidFill>
                <a:sysClr val="windowText" lastClr="000000"/>
              </a:solidFill>
            </a:rPr>
            <a:t> = </a:t>
          </a:r>
          <a:r>
            <a:rPr lang="en-US" sz="105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Following 10 weeks</a:t>
          </a:r>
          <a:r>
            <a:rPr lang="en-US" sz="1050">
              <a:solidFill>
                <a:sysClr val="windowText" lastClr="000000"/>
              </a:solidFill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5905-59A2-4E3E-835A-9EE972036BD4}">
  <dimension ref="A1:Y34"/>
  <sheetViews>
    <sheetView tabSelected="1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12" sqref="A12"/>
    </sheetView>
  </sheetViews>
  <sheetFormatPr defaultRowHeight="15"/>
  <cols>
    <col min="1" max="1" width="22.85546875" customWidth="1"/>
    <col min="2" max="3" width="3.7109375" customWidth="1"/>
    <col min="4" max="4" width="8" bestFit="1" customWidth="1"/>
    <col min="5" max="5" width="16.7109375" customWidth="1"/>
    <col min="6" max="6" width="12.5703125" style="3" customWidth="1"/>
    <col min="7" max="7" width="16.85546875" style="7" customWidth="1"/>
    <col min="8" max="8" width="16.85546875" style="3" customWidth="1"/>
    <col min="9" max="10" width="14.42578125" style="3" customWidth="1"/>
    <col min="11" max="12" width="15.28515625" style="3" customWidth="1"/>
    <col min="13" max="14" width="2.5703125" style="3" customWidth="1"/>
    <col min="15" max="15" width="17.85546875" style="3" bestFit="1" customWidth="1"/>
    <col min="16" max="16" width="2.5703125" style="3" customWidth="1"/>
    <col min="17" max="17" width="9.140625" style="3"/>
    <col min="18" max="19" width="15.85546875" style="5" customWidth="1"/>
    <col min="20" max="20" width="12.85546875" style="3" customWidth="1"/>
    <col min="21" max="21" width="1.5703125" customWidth="1"/>
  </cols>
  <sheetData>
    <row r="1" spans="1:25" ht="23.25">
      <c r="A1" s="6" t="s">
        <v>5</v>
      </c>
      <c r="B1" s="6"/>
      <c r="C1" s="6"/>
      <c r="D1" s="6"/>
      <c r="E1" s="6"/>
    </row>
    <row r="2" spans="1:25">
      <c r="A2" t="s">
        <v>6</v>
      </c>
    </row>
    <row r="3" spans="1:25" ht="15.75" thickBot="1">
      <c r="D3" s="3"/>
      <c r="E3" s="7"/>
      <c r="G3" s="3"/>
      <c r="Q3" s="5"/>
      <c r="R3" s="3"/>
      <c r="S3"/>
      <c r="T3"/>
    </row>
    <row r="4" spans="1:25" ht="18.75" thickBot="1">
      <c r="B4" s="23" t="s">
        <v>15</v>
      </c>
      <c r="C4" s="24"/>
      <c r="D4" s="25"/>
      <c r="E4" s="26"/>
      <c r="F4" s="12"/>
      <c r="G4" s="12"/>
      <c r="H4" s="12"/>
      <c r="I4" s="12"/>
      <c r="J4" s="12"/>
      <c r="K4" s="13"/>
      <c r="L4" s="13"/>
      <c r="M4" s="15"/>
      <c r="N4" s="62" t="s">
        <v>35</v>
      </c>
      <c r="O4" s="25"/>
      <c r="P4" s="25"/>
      <c r="Q4" s="61"/>
      <c r="R4" s="12"/>
      <c r="S4" s="53"/>
      <c r="T4" s="53"/>
      <c r="U4" s="54"/>
    </row>
    <row r="5" spans="1:25">
      <c r="B5" s="47">
        <v>1</v>
      </c>
      <c r="C5" s="14" t="s">
        <v>16</v>
      </c>
      <c r="D5" s="15"/>
      <c r="E5" s="16"/>
      <c r="F5" s="15"/>
      <c r="G5" s="15"/>
      <c r="H5" s="15"/>
      <c r="I5" s="15"/>
      <c r="J5" s="15"/>
      <c r="K5" s="17"/>
      <c r="L5" s="17"/>
      <c r="M5" s="15"/>
      <c r="N5" s="37"/>
      <c r="O5" s="68" t="s">
        <v>34</v>
      </c>
      <c r="P5" s="68"/>
      <c r="Q5" s="68"/>
      <c r="R5" s="68"/>
      <c r="S5" s="68"/>
      <c r="T5" s="68"/>
      <c r="U5" s="55"/>
    </row>
    <row r="6" spans="1:25">
      <c r="B6" s="47">
        <v>2</v>
      </c>
      <c r="C6" s="14" t="s">
        <v>17</v>
      </c>
      <c r="D6" s="15"/>
      <c r="E6" s="16"/>
      <c r="F6" s="15"/>
      <c r="G6" s="15"/>
      <c r="H6" s="15"/>
      <c r="I6" s="15"/>
      <c r="J6" s="15"/>
      <c r="K6" s="17"/>
      <c r="L6" s="17"/>
      <c r="M6" s="15"/>
      <c r="N6" s="37"/>
      <c r="O6" s="68"/>
      <c r="P6" s="68"/>
      <c r="Q6" s="68"/>
      <c r="R6" s="68"/>
      <c r="S6" s="68"/>
      <c r="T6" s="68"/>
      <c r="U6" s="55"/>
    </row>
    <row r="7" spans="1:25">
      <c r="B7" s="47">
        <v>3</v>
      </c>
      <c r="C7" s="14" t="s">
        <v>18</v>
      </c>
      <c r="D7" s="15"/>
      <c r="E7" s="16"/>
      <c r="F7" s="15"/>
      <c r="G7" s="15"/>
      <c r="H7" s="15"/>
      <c r="I7" s="15"/>
      <c r="J7" s="15"/>
      <c r="K7" s="17"/>
      <c r="L7" s="17"/>
      <c r="M7" s="15"/>
      <c r="N7" s="37"/>
      <c r="O7" s="15"/>
      <c r="P7" s="15"/>
      <c r="Q7" s="56"/>
      <c r="R7" s="15"/>
      <c r="S7" s="14"/>
      <c r="T7" s="14"/>
      <c r="U7" s="55"/>
    </row>
    <row r="8" spans="1:25" ht="15" customHeight="1">
      <c r="B8" s="47">
        <v>4</v>
      </c>
      <c r="C8" s="14" t="s">
        <v>19</v>
      </c>
      <c r="D8" s="15"/>
      <c r="E8" s="16"/>
      <c r="F8" s="15"/>
      <c r="G8" s="15"/>
      <c r="H8" s="15"/>
      <c r="I8" s="15"/>
      <c r="J8" s="15"/>
      <c r="K8" s="17"/>
      <c r="L8" s="17"/>
      <c r="M8" s="15"/>
      <c r="N8" s="37"/>
      <c r="O8" s="69" t="s">
        <v>33</v>
      </c>
      <c r="P8" s="69"/>
      <c r="Q8" s="69"/>
      <c r="R8" s="69"/>
      <c r="S8" s="69"/>
      <c r="T8" s="69"/>
      <c r="U8" s="55"/>
    </row>
    <row r="9" spans="1:25" ht="15" customHeight="1">
      <c r="B9" s="47">
        <v>5</v>
      </c>
      <c r="C9" s="64" t="s">
        <v>29</v>
      </c>
      <c r="D9" s="64"/>
      <c r="E9" s="64"/>
      <c r="F9" s="64"/>
      <c r="G9" s="64"/>
      <c r="H9" s="64"/>
      <c r="I9" s="49"/>
      <c r="J9" s="46"/>
      <c r="K9" s="17"/>
      <c r="L9" s="17"/>
      <c r="M9" s="18"/>
      <c r="N9" s="57"/>
      <c r="O9" s="69"/>
      <c r="P9" s="69"/>
      <c r="Q9" s="69"/>
      <c r="R9" s="69"/>
      <c r="S9" s="69"/>
      <c r="T9" s="69"/>
      <c r="U9" s="55"/>
    </row>
    <row r="10" spans="1:25" ht="15.75" thickBot="1">
      <c r="B10" s="47"/>
      <c r="C10" s="64"/>
      <c r="D10" s="64"/>
      <c r="E10" s="64"/>
      <c r="F10" s="64"/>
      <c r="G10" s="64"/>
      <c r="H10" s="64"/>
      <c r="I10" s="49"/>
      <c r="J10" s="46"/>
      <c r="K10" s="17"/>
      <c r="L10" s="17"/>
      <c r="M10" s="18"/>
      <c r="N10" s="58"/>
      <c r="O10" s="59"/>
      <c r="P10" s="59"/>
      <c r="Q10" s="59"/>
      <c r="R10" s="59"/>
      <c r="S10" s="59"/>
      <c r="T10" s="59"/>
      <c r="U10" s="60"/>
    </row>
    <row r="11" spans="1:25" ht="15" customHeight="1">
      <c r="B11" s="47">
        <v>6</v>
      </c>
      <c r="C11" s="64" t="s">
        <v>20</v>
      </c>
      <c r="D11" s="64"/>
      <c r="E11" s="64"/>
      <c r="F11" s="64"/>
      <c r="G11" s="64"/>
      <c r="H11" s="64"/>
      <c r="I11" s="64"/>
      <c r="J11" s="64"/>
      <c r="K11" s="64"/>
      <c r="L11" s="65"/>
      <c r="M11" s="18"/>
      <c r="N11" s="18"/>
      <c r="O11" s="52"/>
      <c r="P11" s="52"/>
      <c r="Q11" s="52"/>
      <c r="R11" s="52"/>
      <c r="S11" s="52"/>
      <c r="T11" s="52"/>
    </row>
    <row r="12" spans="1:25" ht="15.75" thickBot="1">
      <c r="B12" s="48"/>
      <c r="C12" s="66"/>
      <c r="D12" s="66"/>
      <c r="E12" s="66"/>
      <c r="F12" s="66"/>
      <c r="G12" s="66"/>
      <c r="H12" s="66"/>
      <c r="I12" s="66"/>
      <c r="J12" s="66"/>
      <c r="K12" s="66"/>
      <c r="L12" s="67"/>
      <c r="M12" s="18"/>
      <c r="N12" s="18"/>
      <c r="P12" s="18"/>
      <c r="Q12" s="5"/>
      <c r="R12" s="3"/>
      <c r="S12"/>
      <c r="T12"/>
    </row>
    <row r="13" spans="1:25" ht="15.75" thickBot="1">
      <c r="R13" s="3"/>
    </row>
    <row r="14" spans="1:25" ht="110.25" thickBot="1">
      <c r="A14" s="10" t="s">
        <v>8</v>
      </c>
      <c r="B14" s="19" t="s">
        <v>14</v>
      </c>
      <c r="C14" s="20" t="s">
        <v>22</v>
      </c>
      <c r="D14" s="2" t="s">
        <v>26</v>
      </c>
      <c r="E14" s="2" t="s">
        <v>7</v>
      </c>
      <c r="F14" s="2" t="s">
        <v>13</v>
      </c>
      <c r="G14" s="2" t="s">
        <v>12</v>
      </c>
      <c r="H14" s="2" t="s">
        <v>25</v>
      </c>
      <c r="I14" s="2" t="s">
        <v>24</v>
      </c>
      <c r="J14" s="2" t="s">
        <v>27</v>
      </c>
      <c r="K14" s="2" t="s">
        <v>37</v>
      </c>
      <c r="L14" s="2" t="s">
        <v>38</v>
      </c>
      <c r="M14" s="2"/>
      <c r="N14" s="43"/>
      <c r="O14" s="44" t="s">
        <v>39</v>
      </c>
      <c r="P14" s="45"/>
      <c r="Q14" s="2"/>
      <c r="R14" s="4" t="s">
        <v>3</v>
      </c>
      <c r="S14" s="4" t="s">
        <v>4</v>
      </c>
      <c r="T14" s="2" t="s">
        <v>23</v>
      </c>
      <c r="U14" s="2"/>
      <c r="V14" s="2"/>
      <c r="W14" s="2"/>
      <c r="X14" s="1"/>
      <c r="Y14" s="1"/>
    </row>
    <row r="15" spans="1:25">
      <c r="B15" s="22"/>
      <c r="C15" s="11" t="str">
        <f>IF(OR(B15=1,B15=2,B15=3),"F","P")</f>
        <v>P</v>
      </c>
      <c r="D15" s="11">
        <f t="shared" ref="D15:D17" si="0">IF(AND(B15&gt;=1,B15&lt;=6),IF(B15=5,12,2),IF(OR(B15="5a",B15="5b"),IF(B15="5b",10,2),0))</f>
        <v>0</v>
      </c>
      <c r="E15" s="8"/>
      <c r="F15" s="3">
        <f>E15/2080</f>
        <v>0</v>
      </c>
      <c r="G15" s="9"/>
      <c r="H15" s="3">
        <f>IF(G15&lt;=40,(F15*(G15/5)),((40*F15)+(G15-40)*F15*1)/5)</f>
        <v>0</v>
      </c>
      <c r="I15" s="3">
        <f t="shared" ref="I15:I20" si="1">ROUND(IF(C15="F",IF(H15&gt;=511,511,H15),IF(C15="P",IF(H15&gt;=200,200,H15*2/3),0)),2)</f>
        <v>0</v>
      </c>
      <c r="J15" s="3">
        <f>I15*5</f>
        <v>0</v>
      </c>
      <c r="K15" s="8">
        <f>ROUND(I15*0.0145,2)</f>
        <v>0</v>
      </c>
      <c r="L15" s="8"/>
      <c r="M15" s="34"/>
      <c r="N15" s="35"/>
      <c r="O15" s="15">
        <f>J15*D15+SUM(K15:L15)</f>
        <v>0</v>
      </c>
      <c r="P15" s="36"/>
      <c r="R15" s="21"/>
      <c r="S15" s="21"/>
      <c r="T15" s="22"/>
    </row>
    <row r="16" spans="1:25">
      <c r="B16" s="22"/>
      <c r="C16" s="11" t="str">
        <f t="shared" ref="C16:C20" si="2">IF(OR(B16=1,B16=2,B16=3),"F","P")</f>
        <v>P</v>
      </c>
      <c r="D16" s="11">
        <f t="shared" si="0"/>
        <v>0</v>
      </c>
      <c r="E16" s="8"/>
      <c r="F16" s="3">
        <f t="shared" ref="F16:F20" si="3">E16/2080</f>
        <v>0</v>
      </c>
      <c r="G16" s="9"/>
      <c r="H16" s="3">
        <f t="shared" ref="H16:H20" si="4">IF(G16&lt;=40,(F16*(G16/5)),((40*F16)+(G16-40)*F16*1)/5)</f>
        <v>0</v>
      </c>
      <c r="I16" s="3">
        <f t="shared" si="1"/>
        <v>0</v>
      </c>
      <c r="J16" s="3">
        <f t="shared" ref="J16:J20" si="5">I16*5</f>
        <v>0</v>
      </c>
      <c r="K16" s="8">
        <f t="shared" ref="K16:K20" si="6">ROUND(I16*0.0145,2)</f>
        <v>0</v>
      </c>
      <c r="L16" s="8"/>
      <c r="M16" s="34"/>
      <c r="N16" s="35"/>
      <c r="O16" s="15">
        <f t="shared" ref="O16:O20" si="7">J16*D16+SUM(K16:L16)</f>
        <v>0</v>
      </c>
      <c r="P16" s="36"/>
      <c r="R16" s="21"/>
      <c r="S16" s="21"/>
      <c r="T16" s="22"/>
    </row>
    <row r="17" spans="1:25">
      <c r="B17" s="22"/>
      <c r="C17" s="11" t="str">
        <f t="shared" si="2"/>
        <v>P</v>
      </c>
      <c r="D17" s="11">
        <f t="shared" si="0"/>
        <v>0</v>
      </c>
      <c r="E17" s="8"/>
      <c r="F17" s="3">
        <f t="shared" si="3"/>
        <v>0</v>
      </c>
      <c r="G17" s="9"/>
      <c r="H17" s="3">
        <f t="shared" si="4"/>
        <v>0</v>
      </c>
      <c r="I17" s="3">
        <f t="shared" si="1"/>
        <v>0</v>
      </c>
      <c r="J17" s="3">
        <f t="shared" si="5"/>
        <v>0</v>
      </c>
      <c r="K17" s="8">
        <f t="shared" si="6"/>
        <v>0</v>
      </c>
      <c r="L17" s="8"/>
      <c r="M17" s="34"/>
      <c r="N17" s="35"/>
      <c r="O17" s="15">
        <f t="shared" si="7"/>
        <v>0</v>
      </c>
      <c r="P17" s="36"/>
      <c r="R17" s="21"/>
      <c r="S17" s="21"/>
      <c r="T17" s="22"/>
    </row>
    <row r="18" spans="1:25">
      <c r="B18" s="22"/>
      <c r="C18" s="11" t="str">
        <f t="shared" si="2"/>
        <v>P</v>
      </c>
      <c r="D18" s="11">
        <f>IF(AND(B18&gt;=1,B18&lt;=6),IF(B18=5,12,2),IF(OR(B18="5a",B18="5b"),IF(B18="5b",10,2),0))</f>
        <v>0</v>
      </c>
      <c r="E18" s="8"/>
      <c r="F18" s="3">
        <f t="shared" si="3"/>
        <v>0</v>
      </c>
      <c r="G18" s="9"/>
      <c r="H18" s="3">
        <f t="shared" si="4"/>
        <v>0</v>
      </c>
      <c r="I18" s="3">
        <f t="shared" si="1"/>
        <v>0</v>
      </c>
      <c r="J18" s="3">
        <f t="shared" si="5"/>
        <v>0</v>
      </c>
      <c r="K18" s="8">
        <f t="shared" si="6"/>
        <v>0</v>
      </c>
      <c r="L18" s="8"/>
      <c r="N18" s="37"/>
      <c r="O18" s="15">
        <f t="shared" si="7"/>
        <v>0</v>
      </c>
      <c r="P18" s="17"/>
      <c r="R18" s="21"/>
      <c r="S18" s="21"/>
      <c r="T18" s="22"/>
    </row>
    <row r="19" spans="1:25">
      <c r="B19" s="22"/>
      <c r="C19" s="11" t="str">
        <f t="shared" si="2"/>
        <v>P</v>
      </c>
      <c r="D19" s="11">
        <f t="shared" ref="D19:D20" si="8">IF(AND(B19&gt;=1,B19&lt;=6),IF(B19=5,12,2),IF(OR(B19="5a",B19="5b"),IF(B19="5b",10,2),0))</f>
        <v>0</v>
      </c>
      <c r="E19" s="8"/>
      <c r="F19" s="3">
        <f t="shared" si="3"/>
        <v>0</v>
      </c>
      <c r="G19" s="9"/>
      <c r="H19" s="3">
        <f t="shared" si="4"/>
        <v>0</v>
      </c>
      <c r="I19" s="3">
        <f t="shared" si="1"/>
        <v>0</v>
      </c>
      <c r="J19" s="3">
        <f t="shared" si="5"/>
        <v>0</v>
      </c>
      <c r="K19" s="8">
        <f t="shared" si="6"/>
        <v>0</v>
      </c>
      <c r="L19" s="8"/>
      <c r="N19" s="37"/>
      <c r="O19" s="15">
        <f t="shared" si="7"/>
        <v>0</v>
      </c>
      <c r="P19" s="17"/>
      <c r="R19" s="21"/>
      <c r="S19" s="21"/>
      <c r="T19" s="22"/>
    </row>
    <row r="20" spans="1:25">
      <c r="B20" s="22"/>
      <c r="C20" s="11" t="str">
        <f t="shared" si="2"/>
        <v>P</v>
      </c>
      <c r="D20" s="11">
        <f t="shared" si="8"/>
        <v>0</v>
      </c>
      <c r="E20" s="8"/>
      <c r="F20" s="3">
        <f t="shared" si="3"/>
        <v>0</v>
      </c>
      <c r="G20" s="9"/>
      <c r="H20" s="3">
        <f t="shared" si="4"/>
        <v>0</v>
      </c>
      <c r="I20" s="3">
        <f t="shared" si="1"/>
        <v>0</v>
      </c>
      <c r="J20" s="3">
        <f t="shared" si="5"/>
        <v>0</v>
      </c>
      <c r="K20" s="8">
        <f t="shared" si="6"/>
        <v>0</v>
      </c>
      <c r="L20" s="8"/>
      <c r="N20" s="37"/>
      <c r="O20" s="15">
        <f t="shared" si="7"/>
        <v>0</v>
      </c>
      <c r="P20" s="17"/>
      <c r="R20" s="21"/>
      <c r="S20" s="21"/>
      <c r="T20" s="22"/>
    </row>
    <row r="21" spans="1:25" s="14" customFormat="1" ht="6" customHeight="1">
      <c r="A21" s="27"/>
      <c r="B21" s="27"/>
      <c r="C21" s="28"/>
      <c r="D21" s="28"/>
      <c r="E21" s="27"/>
      <c r="F21" s="29"/>
      <c r="G21" s="30"/>
      <c r="H21" s="29"/>
      <c r="I21" s="29"/>
      <c r="J21" s="29"/>
      <c r="K21" s="29"/>
      <c r="L21" s="29"/>
      <c r="M21" s="29"/>
      <c r="N21" s="38"/>
      <c r="O21" s="32"/>
      <c r="P21" s="39"/>
      <c r="Q21" s="29"/>
      <c r="R21" s="31"/>
      <c r="S21" s="31"/>
      <c r="T21" s="29"/>
      <c r="U21" s="27"/>
      <c r="V21" s="27"/>
      <c r="W21" s="27"/>
    </row>
    <row r="22" spans="1:25" s="14" customFormat="1" ht="15.75" thickBot="1">
      <c r="A22" s="27" t="s">
        <v>28</v>
      </c>
      <c r="B22" s="27"/>
      <c r="C22" s="28"/>
      <c r="D22" s="28"/>
      <c r="E22" s="27"/>
      <c r="F22" s="29"/>
      <c r="G22" s="30"/>
      <c r="H22" s="29"/>
      <c r="I22" s="29"/>
      <c r="J22" s="29"/>
      <c r="K22" s="29"/>
      <c r="L22" s="29"/>
      <c r="M22" s="29"/>
      <c r="N22" s="38"/>
      <c r="O22" s="33">
        <f>SUM(O15:O20)</f>
        <v>0</v>
      </c>
      <c r="P22" s="39"/>
      <c r="Q22" s="29"/>
      <c r="R22" s="31"/>
      <c r="S22" s="31"/>
      <c r="T22" s="29"/>
      <c r="U22" s="27"/>
      <c r="V22" s="27"/>
      <c r="W22" s="27"/>
    </row>
    <row r="23" spans="1:25" ht="16.5" thickTop="1" thickBot="1">
      <c r="N23" s="40"/>
      <c r="O23" s="41"/>
      <c r="P23" s="42"/>
    </row>
    <row r="24" spans="1:25" ht="15.75" thickBot="1"/>
    <row r="25" spans="1:25" ht="110.25" thickBot="1">
      <c r="A25" s="10" t="s">
        <v>9</v>
      </c>
      <c r="B25" s="19" t="s">
        <v>14</v>
      </c>
      <c r="C25" s="20" t="s">
        <v>22</v>
      </c>
      <c r="D25" s="2" t="s">
        <v>21</v>
      </c>
      <c r="E25" s="2"/>
      <c r="F25" s="2" t="s">
        <v>10</v>
      </c>
      <c r="G25" s="2" t="s">
        <v>11</v>
      </c>
      <c r="H25" s="2" t="s">
        <v>25</v>
      </c>
      <c r="I25" s="2" t="s">
        <v>24</v>
      </c>
      <c r="J25" s="2" t="s">
        <v>27</v>
      </c>
      <c r="K25" s="2" t="s">
        <v>36</v>
      </c>
      <c r="L25" s="2" t="s">
        <v>36</v>
      </c>
      <c r="M25" s="2"/>
      <c r="N25" s="43"/>
      <c r="O25" s="44" t="s">
        <v>39</v>
      </c>
      <c r="P25" s="45"/>
      <c r="Q25" s="2"/>
      <c r="R25" s="4" t="s">
        <v>3</v>
      </c>
      <c r="S25" s="4" t="s">
        <v>4</v>
      </c>
      <c r="T25" s="2" t="s">
        <v>23</v>
      </c>
      <c r="U25" s="2"/>
      <c r="V25" s="2"/>
      <c r="W25" s="2"/>
      <c r="X25" s="1"/>
      <c r="Y25" s="1"/>
    </row>
    <row r="26" spans="1:25">
      <c r="B26" s="22"/>
      <c r="C26" s="11" t="str">
        <f>IF(OR(B26=1,B26=2,B26=3),"F","P")</f>
        <v>P</v>
      </c>
      <c r="D26" s="11">
        <f t="shared" ref="D26:D28" si="9">IF(AND(B26&gt;=1,B26&lt;=6),IF(B26=5,12,2),IF(OR(B26="5a",B26="5b"),IF(B26="5b",10,2),0))</f>
        <v>0</v>
      </c>
      <c r="E26" s="50"/>
      <c r="F26" s="8"/>
      <c r="G26" s="9"/>
      <c r="H26" s="3">
        <f>IF(G26&lt;=40,(F26*(G26/5)),((40*F26)+(G26-40)*F26*1)/5)</f>
        <v>0</v>
      </c>
      <c r="I26" s="3">
        <f t="shared" ref="I26:I27" si="10">ROUND(IF(C26="F",IF(H26&gt;=511,511,H26),IF(C26="P",IF(H26&gt;=200,200,H26*2/3),0)),2)</f>
        <v>0</v>
      </c>
      <c r="J26" s="3">
        <f t="shared" ref="J26:J31" si="11">I26*5</f>
        <v>0</v>
      </c>
      <c r="K26" s="8">
        <f>ROUND(I26*0.0145,2)</f>
        <v>0</v>
      </c>
      <c r="L26" s="8"/>
      <c r="N26" s="35"/>
      <c r="O26" s="15">
        <f>J26*D26+SUM(K26:L26)</f>
        <v>0</v>
      </c>
      <c r="P26" s="36"/>
      <c r="R26" s="21"/>
      <c r="S26" s="21"/>
      <c r="T26" s="22"/>
    </row>
    <row r="27" spans="1:25">
      <c r="B27" s="22"/>
      <c r="C27" s="11" t="str">
        <f t="shared" ref="C27:C31" si="12">IF(OR(B27=1,B27=2,B27=3),"F","P")</f>
        <v>P</v>
      </c>
      <c r="D27" s="11">
        <f t="shared" si="9"/>
        <v>0</v>
      </c>
      <c r="E27" s="50"/>
      <c r="F27" s="8"/>
      <c r="G27" s="9"/>
      <c r="H27" s="3">
        <f t="shared" ref="H27:H31" si="13">IF(G27&lt;=40,(F27*(G27/5)),((40*F27)+(G27-40)*F27*1)/5)</f>
        <v>0</v>
      </c>
      <c r="I27" s="3">
        <f t="shared" si="10"/>
        <v>0</v>
      </c>
      <c r="J27" s="3">
        <f t="shared" si="11"/>
        <v>0</v>
      </c>
      <c r="K27" s="8">
        <f t="shared" ref="K27:K31" si="14">ROUND(I27*0.0145,2)</f>
        <v>0</v>
      </c>
      <c r="L27" s="8"/>
      <c r="N27" s="35"/>
      <c r="O27" s="15">
        <f t="shared" ref="O27:O31" si="15">J27*D27+SUM(K27:L27)</f>
        <v>0</v>
      </c>
      <c r="P27" s="36"/>
      <c r="R27" s="21"/>
      <c r="S27" s="21"/>
      <c r="T27" s="22"/>
    </row>
    <row r="28" spans="1:25">
      <c r="B28" s="22"/>
      <c r="C28" s="11" t="str">
        <f t="shared" si="12"/>
        <v>P</v>
      </c>
      <c r="D28" s="11">
        <f t="shared" si="9"/>
        <v>0</v>
      </c>
      <c r="E28" s="50"/>
      <c r="F28" s="8"/>
      <c r="G28" s="9"/>
      <c r="H28" s="3">
        <f t="shared" si="13"/>
        <v>0</v>
      </c>
      <c r="I28" s="3">
        <f>ROUND(IF(C28="F",IF(H28&gt;=511,511,H28),IF(C28="P",IF(H28&gt;=200,200,H28*2/3),0)),2)</f>
        <v>0</v>
      </c>
      <c r="J28" s="3">
        <f t="shared" si="11"/>
        <v>0</v>
      </c>
      <c r="K28" s="8">
        <f t="shared" si="14"/>
        <v>0</v>
      </c>
      <c r="L28" s="8"/>
      <c r="N28" s="35"/>
      <c r="O28" s="15">
        <f t="shared" si="15"/>
        <v>0</v>
      </c>
      <c r="P28" s="36"/>
      <c r="R28" s="21"/>
      <c r="S28" s="21"/>
      <c r="T28" s="22"/>
    </row>
    <row r="29" spans="1:25">
      <c r="B29" s="22"/>
      <c r="C29" s="11" t="str">
        <f t="shared" si="12"/>
        <v>P</v>
      </c>
      <c r="D29" s="11">
        <f>IF(AND(B29&gt;=1,B29&lt;=6),IF(B29=5,12,2),IF(OR(B29="5a",B29="5b"),IF(B29="5b",10,2),0))</f>
        <v>0</v>
      </c>
      <c r="E29" s="51"/>
      <c r="F29" s="8"/>
      <c r="G29" s="9"/>
      <c r="H29" s="3">
        <f t="shared" si="13"/>
        <v>0</v>
      </c>
      <c r="I29" s="3">
        <f t="shared" ref="I29:I31" si="16">ROUND(IF(C29="F",IF(H29&gt;=511,511,H29),IF(C29="P",IF(H29&gt;=200,200,H29*2/3),0)),2)</f>
        <v>0</v>
      </c>
      <c r="J29" s="3">
        <f t="shared" si="11"/>
        <v>0</v>
      </c>
      <c r="K29" s="8">
        <f t="shared" si="14"/>
        <v>0</v>
      </c>
      <c r="L29" s="8"/>
      <c r="N29" s="37"/>
      <c r="O29" s="15">
        <f t="shared" si="15"/>
        <v>0</v>
      </c>
      <c r="P29" s="17"/>
      <c r="R29" s="21"/>
      <c r="S29" s="21"/>
      <c r="T29" s="22"/>
    </row>
    <row r="30" spans="1:25">
      <c r="B30" s="22"/>
      <c r="C30" s="11" t="str">
        <f t="shared" si="12"/>
        <v>P</v>
      </c>
      <c r="D30" s="11">
        <f t="shared" ref="D30:D31" si="17">IF(AND(B30&gt;=1,B30&lt;=6),IF(B30=5,12,2),IF(OR(B30="5a",B30="5b"),IF(B30="5b",10,2),0))</f>
        <v>0</v>
      </c>
      <c r="E30" s="51"/>
      <c r="F30" s="8"/>
      <c r="G30" s="9"/>
      <c r="H30" s="3">
        <f t="shared" si="13"/>
        <v>0</v>
      </c>
      <c r="I30" s="3">
        <f t="shared" si="16"/>
        <v>0</v>
      </c>
      <c r="J30" s="3">
        <f t="shared" si="11"/>
        <v>0</v>
      </c>
      <c r="K30" s="8">
        <f t="shared" si="14"/>
        <v>0</v>
      </c>
      <c r="L30" s="8"/>
      <c r="N30" s="37"/>
      <c r="O30" s="15">
        <f t="shared" si="15"/>
        <v>0</v>
      </c>
      <c r="P30" s="17"/>
      <c r="R30" s="21"/>
      <c r="S30" s="21"/>
      <c r="T30" s="22"/>
    </row>
    <row r="31" spans="1:25">
      <c r="B31" s="22"/>
      <c r="C31" s="11" t="str">
        <f t="shared" si="12"/>
        <v>P</v>
      </c>
      <c r="D31" s="11">
        <f t="shared" si="17"/>
        <v>0</v>
      </c>
      <c r="E31" s="51"/>
      <c r="F31" s="8"/>
      <c r="G31" s="9"/>
      <c r="H31" s="3">
        <f t="shared" si="13"/>
        <v>0</v>
      </c>
      <c r="I31" s="3">
        <f t="shared" si="16"/>
        <v>0</v>
      </c>
      <c r="J31" s="3">
        <f t="shared" si="11"/>
        <v>0</v>
      </c>
      <c r="K31" s="8">
        <f t="shared" si="14"/>
        <v>0</v>
      </c>
      <c r="L31" s="8"/>
      <c r="N31" s="37"/>
      <c r="O31" s="15">
        <f t="shared" si="15"/>
        <v>0</v>
      </c>
      <c r="P31" s="17"/>
      <c r="R31" s="21"/>
      <c r="S31" s="21"/>
      <c r="T31" s="22"/>
    </row>
    <row r="32" spans="1:25" s="14" customFormat="1" ht="6" customHeight="1">
      <c r="A32" s="27"/>
      <c r="B32" s="27"/>
      <c r="C32" s="28"/>
      <c r="D32" s="28"/>
      <c r="E32" s="27"/>
      <c r="F32" s="29"/>
      <c r="G32" s="30"/>
      <c r="H32" s="29"/>
      <c r="I32" s="29"/>
      <c r="J32" s="29"/>
      <c r="K32" s="29"/>
      <c r="L32" s="29"/>
      <c r="M32" s="29"/>
      <c r="N32" s="38"/>
      <c r="O32" s="32"/>
      <c r="P32" s="39"/>
      <c r="Q32" s="29"/>
      <c r="R32" s="31"/>
      <c r="S32" s="31"/>
      <c r="T32" s="29"/>
      <c r="U32" s="27"/>
      <c r="V32" s="27"/>
      <c r="W32" s="27"/>
    </row>
    <row r="33" spans="1:23" s="14" customFormat="1" ht="15.75" thickBot="1">
      <c r="A33" s="27" t="s">
        <v>28</v>
      </c>
      <c r="B33" s="27"/>
      <c r="C33" s="28"/>
      <c r="D33" s="28"/>
      <c r="E33" s="27"/>
      <c r="F33" s="29"/>
      <c r="G33" s="30"/>
      <c r="H33" s="29"/>
      <c r="I33" s="29"/>
      <c r="J33" s="29"/>
      <c r="K33" s="29"/>
      <c r="L33" s="29"/>
      <c r="M33" s="29"/>
      <c r="N33" s="38"/>
      <c r="O33" s="33">
        <f>SUM(O26:O31)</f>
        <v>0</v>
      </c>
      <c r="P33" s="39"/>
      <c r="Q33" s="29"/>
      <c r="R33" s="31"/>
      <c r="S33" s="31"/>
      <c r="T33" s="29"/>
      <c r="U33" s="27"/>
      <c r="V33" s="27"/>
      <c r="W33" s="27"/>
    </row>
    <row r="34" spans="1:23" ht="16.5" thickTop="1" thickBot="1">
      <c r="N34" s="40"/>
      <c r="O34" s="41"/>
      <c r="P34" s="42"/>
    </row>
  </sheetData>
  <mergeCells count="4">
    <mergeCell ref="C9:H10"/>
    <mergeCell ref="C11:L12"/>
    <mergeCell ref="O5:T6"/>
    <mergeCell ref="O8:T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DA9F4-789E-455C-9C38-3BAEEB656BBB}">
  <dimension ref="A1:Y34"/>
  <sheetViews>
    <sheetView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4" sqref="A4"/>
    </sheetView>
  </sheetViews>
  <sheetFormatPr defaultRowHeight="15"/>
  <cols>
    <col min="1" max="1" width="22.85546875" customWidth="1"/>
    <col min="2" max="3" width="3.7109375" customWidth="1"/>
    <col min="4" max="4" width="8" bestFit="1" customWidth="1"/>
    <col min="5" max="5" width="16.7109375" customWidth="1"/>
    <col min="6" max="6" width="12.5703125" style="3" customWidth="1"/>
    <col min="7" max="7" width="16.85546875" style="7" customWidth="1"/>
    <col min="8" max="8" width="16.85546875" style="3" customWidth="1"/>
    <col min="9" max="10" width="14.42578125" style="3" customWidth="1"/>
    <col min="11" max="12" width="15.28515625" style="3" customWidth="1"/>
    <col min="13" max="14" width="2.5703125" style="3" customWidth="1"/>
    <col min="15" max="15" width="17.85546875" style="3" bestFit="1" customWidth="1"/>
    <col min="16" max="16" width="2.5703125" style="3" customWidth="1"/>
    <col min="17" max="17" width="9.140625" style="3"/>
    <col min="18" max="19" width="15.85546875" style="5" customWidth="1"/>
    <col min="20" max="20" width="12.85546875" style="3" customWidth="1"/>
    <col min="21" max="21" width="1.5703125" customWidth="1"/>
  </cols>
  <sheetData>
    <row r="1" spans="1:25" ht="23.25">
      <c r="A1" s="6" t="s">
        <v>5</v>
      </c>
      <c r="B1" s="6"/>
      <c r="C1" s="6"/>
      <c r="D1" s="6"/>
      <c r="E1" s="6"/>
    </row>
    <row r="2" spans="1:25">
      <c r="A2" t="s">
        <v>6</v>
      </c>
    </row>
    <row r="3" spans="1:25" ht="15.75" thickBot="1">
      <c r="D3" s="3"/>
      <c r="E3" s="7"/>
      <c r="G3" s="3"/>
      <c r="Q3" s="5"/>
      <c r="R3" s="3"/>
      <c r="S3"/>
      <c r="T3"/>
    </row>
    <row r="4" spans="1:25" ht="18.75" thickBot="1">
      <c r="B4" s="23" t="s">
        <v>15</v>
      </c>
      <c r="C4" s="24"/>
      <c r="D4" s="25"/>
      <c r="E4" s="26"/>
      <c r="F4" s="12"/>
      <c r="G4" s="12"/>
      <c r="H4" s="12"/>
      <c r="I4" s="12"/>
      <c r="J4" s="12"/>
      <c r="K4" s="13"/>
      <c r="L4" s="13"/>
      <c r="M4" s="15"/>
      <c r="N4" s="62" t="s">
        <v>35</v>
      </c>
      <c r="O4" s="25"/>
      <c r="P4" s="25"/>
      <c r="Q4" s="61"/>
      <c r="R4" s="12"/>
      <c r="S4" s="53"/>
      <c r="T4" s="53"/>
      <c r="U4" s="54"/>
    </row>
    <row r="5" spans="1:25">
      <c r="B5" s="47">
        <v>1</v>
      </c>
      <c r="C5" s="14" t="s">
        <v>16</v>
      </c>
      <c r="D5" s="15"/>
      <c r="E5" s="16"/>
      <c r="F5" s="15"/>
      <c r="G5" s="15"/>
      <c r="H5" s="15"/>
      <c r="I5" s="15"/>
      <c r="J5" s="15"/>
      <c r="K5" s="17"/>
      <c r="L5" s="17"/>
      <c r="M5" s="15"/>
      <c r="N5" s="37"/>
      <c r="O5" s="68" t="s">
        <v>34</v>
      </c>
      <c r="P5" s="68"/>
      <c r="Q5" s="68"/>
      <c r="R5" s="68"/>
      <c r="S5" s="68"/>
      <c r="T5" s="68"/>
      <c r="U5" s="55"/>
    </row>
    <row r="6" spans="1:25">
      <c r="B6" s="47">
        <v>2</v>
      </c>
      <c r="C6" s="14" t="s">
        <v>17</v>
      </c>
      <c r="D6" s="15"/>
      <c r="E6" s="16"/>
      <c r="F6" s="15"/>
      <c r="G6" s="15"/>
      <c r="H6" s="15"/>
      <c r="I6" s="15"/>
      <c r="J6" s="15"/>
      <c r="K6" s="17"/>
      <c r="L6" s="17"/>
      <c r="M6" s="15"/>
      <c r="N6" s="37"/>
      <c r="O6" s="68"/>
      <c r="P6" s="68"/>
      <c r="Q6" s="68"/>
      <c r="R6" s="68"/>
      <c r="S6" s="68"/>
      <c r="T6" s="68"/>
      <c r="U6" s="55"/>
    </row>
    <row r="7" spans="1:25">
      <c r="B7" s="47">
        <v>3</v>
      </c>
      <c r="C7" s="14" t="s">
        <v>18</v>
      </c>
      <c r="D7" s="15"/>
      <c r="E7" s="16"/>
      <c r="F7" s="15"/>
      <c r="G7" s="15"/>
      <c r="H7" s="15"/>
      <c r="I7" s="15"/>
      <c r="J7" s="15"/>
      <c r="K7" s="17"/>
      <c r="L7" s="17"/>
      <c r="M7" s="15"/>
      <c r="N7" s="37"/>
      <c r="O7" s="15"/>
      <c r="P7" s="15"/>
      <c r="Q7" s="56"/>
      <c r="R7" s="15"/>
      <c r="S7" s="14"/>
      <c r="T7" s="14"/>
      <c r="U7" s="55"/>
    </row>
    <row r="8" spans="1:25" ht="15" customHeight="1">
      <c r="B8" s="47">
        <v>4</v>
      </c>
      <c r="C8" s="14" t="s">
        <v>19</v>
      </c>
      <c r="D8" s="15"/>
      <c r="E8" s="16"/>
      <c r="F8" s="15"/>
      <c r="G8" s="15"/>
      <c r="H8" s="15"/>
      <c r="I8" s="15"/>
      <c r="J8" s="15"/>
      <c r="K8" s="17"/>
      <c r="L8" s="17"/>
      <c r="M8" s="15"/>
      <c r="N8" s="37"/>
      <c r="O8" s="69" t="s">
        <v>33</v>
      </c>
      <c r="P8" s="69"/>
      <c r="Q8" s="69"/>
      <c r="R8" s="69"/>
      <c r="S8" s="69"/>
      <c r="T8" s="69"/>
      <c r="U8" s="55"/>
    </row>
    <row r="9" spans="1:25" ht="15" customHeight="1">
      <c r="B9" s="47">
        <v>5</v>
      </c>
      <c r="C9" s="64" t="s">
        <v>29</v>
      </c>
      <c r="D9" s="64"/>
      <c r="E9" s="64"/>
      <c r="F9" s="64"/>
      <c r="G9" s="64"/>
      <c r="H9" s="64"/>
      <c r="I9" s="49"/>
      <c r="J9" s="46"/>
      <c r="K9" s="17"/>
      <c r="L9" s="17"/>
      <c r="M9" s="63"/>
      <c r="N9" s="57"/>
      <c r="O9" s="69"/>
      <c r="P9" s="69"/>
      <c r="Q9" s="69"/>
      <c r="R9" s="69"/>
      <c r="S9" s="69"/>
      <c r="T9" s="69"/>
      <c r="U9" s="55"/>
    </row>
    <row r="10" spans="1:25" ht="15.75" thickBot="1">
      <c r="B10" s="47"/>
      <c r="C10" s="64"/>
      <c r="D10" s="64"/>
      <c r="E10" s="64"/>
      <c r="F10" s="64"/>
      <c r="G10" s="64"/>
      <c r="H10" s="64"/>
      <c r="I10" s="49"/>
      <c r="J10" s="46"/>
      <c r="K10" s="17"/>
      <c r="L10" s="17"/>
      <c r="M10" s="63"/>
      <c r="N10" s="58"/>
      <c r="O10" s="59"/>
      <c r="P10" s="59"/>
      <c r="Q10" s="59"/>
      <c r="R10" s="59"/>
      <c r="S10" s="59"/>
      <c r="T10" s="59"/>
      <c r="U10" s="60"/>
    </row>
    <row r="11" spans="1:25" ht="15" customHeight="1">
      <c r="B11" s="47">
        <v>6</v>
      </c>
      <c r="C11" s="64" t="s">
        <v>20</v>
      </c>
      <c r="D11" s="64"/>
      <c r="E11" s="64"/>
      <c r="F11" s="64"/>
      <c r="G11" s="64"/>
      <c r="H11" s="64"/>
      <c r="I11" s="64"/>
      <c r="J11" s="64"/>
      <c r="K11" s="64"/>
      <c r="L11" s="65"/>
      <c r="M11" s="63"/>
      <c r="N11" s="63"/>
      <c r="O11" s="52"/>
      <c r="P11" s="52"/>
      <c r="Q11" s="52"/>
      <c r="R11" s="52"/>
      <c r="S11" s="52"/>
      <c r="T11" s="52"/>
    </row>
    <row r="12" spans="1:25" ht="15.75" thickBot="1">
      <c r="B12" s="48"/>
      <c r="C12" s="66"/>
      <c r="D12" s="66"/>
      <c r="E12" s="66"/>
      <c r="F12" s="66"/>
      <c r="G12" s="66"/>
      <c r="H12" s="66"/>
      <c r="I12" s="66"/>
      <c r="J12" s="66"/>
      <c r="K12" s="66"/>
      <c r="L12" s="67"/>
      <c r="M12" s="63"/>
      <c r="N12" s="63"/>
      <c r="P12" s="63"/>
      <c r="Q12" s="5"/>
      <c r="R12" s="3"/>
      <c r="S12"/>
      <c r="T12"/>
    </row>
    <row r="13" spans="1:25" ht="15.75" thickBot="1">
      <c r="R13" s="3"/>
    </row>
    <row r="14" spans="1:25" ht="110.25" thickBot="1">
      <c r="A14" s="10" t="s">
        <v>8</v>
      </c>
      <c r="B14" s="19" t="s">
        <v>14</v>
      </c>
      <c r="C14" s="20" t="s">
        <v>22</v>
      </c>
      <c r="D14" s="2" t="s">
        <v>26</v>
      </c>
      <c r="E14" s="2" t="s">
        <v>7</v>
      </c>
      <c r="F14" s="2" t="s">
        <v>13</v>
      </c>
      <c r="G14" s="2" t="s">
        <v>12</v>
      </c>
      <c r="H14" s="2" t="s">
        <v>25</v>
      </c>
      <c r="I14" s="2" t="s">
        <v>24</v>
      </c>
      <c r="J14" s="2" t="s">
        <v>27</v>
      </c>
      <c r="K14" s="2" t="s">
        <v>37</v>
      </c>
      <c r="L14" s="2" t="s">
        <v>38</v>
      </c>
      <c r="M14" s="2"/>
      <c r="N14" s="43"/>
      <c r="O14" s="44" t="s">
        <v>39</v>
      </c>
      <c r="P14" s="45"/>
      <c r="Q14" s="2"/>
      <c r="R14" s="4" t="s">
        <v>3</v>
      </c>
      <c r="S14" s="4" t="s">
        <v>4</v>
      </c>
      <c r="T14" s="2" t="s">
        <v>23</v>
      </c>
      <c r="U14" s="2"/>
      <c r="V14" s="2"/>
      <c r="W14" s="2"/>
      <c r="X14" s="1"/>
      <c r="Y14" s="1"/>
    </row>
    <row r="15" spans="1:25">
      <c r="A15" t="s">
        <v>0</v>
      </c>
      <c r="B15" s="22">
        <v>5</v>
      </c>
      <c r="C15" s="11" t="str">
        <f>IF(OR(B15=1,B15=2,B15=3),"F","P")</f>
        <v>P</v>
      </c>
      <c r="D15" s="11">
        <f t="shared" ref="D15:D17" si="0">IF(AND(B15&gt;=1,B15&lt;=6),IF(B15=5,12,2),IF(OR(B15="5a",B15="5b"),IF(B15="5b",10,2),0))</f>
        <v>12</v>
      </c>
      <c r="E15" s="8">
        <v>50000</v>
      </c>
      <c r="F15" s="3">
        <f>E15/2080</f>
        <v>24.03846153846154</v>
      </c>
      <c r="G15" s="9">
        <v>40</v>
      </c>
      <c r="H15" s="3">
        <f>IF(G15&lt;=40,(F15*(G15/5)),((40*F15)+(G15-40)*F15*1)/5)</f>
        <v>192.30769230769232</v>
      </c>
      <c r="I15" s="3">
        <f t="shared" ref="I15:I20" si="1">ROUND(IF(C15="F",IF(H15&gt;=511,511,H15),IF(C15="P",IF(H15&gt;=200,200,H15*2/3),0)),2)</f>
        <v>128.21</v>
      </c>
      <c r="J15" s="3">
        <f>I15*5</f>
        <v>641.05000000000007</v>
      </c>
      <c r="K15" s="8">
        <f>ROUND(I15*0.0145,2)</f>
        <v>1.86</v>
      </c>
      <c r="L15" s="8">
        <v>100</v>
      </c>
      <c r="M15" s="34"/>
      <c r="N15" s="35"/>
      <c r="O15" s="15">
        <f>J15*D15+SUM(K15:L15)</f>
        <v>7794.46</v>
      </c>
      <c r="P15" s="36"/>
      <c r="R15" s="21"/>
      <c r="S15" s="21"/>
      <c r="T15" s="22"/>
    </row>
    <row r="16" spans="1:25">
      <c r="A16" t="s">
        <v>1</v>
      </c>
      <c r="B16" s="22">
        <v>3</v>
      </c>
      <c r="C16" s="11" t="str">
        <f t="shared" ref="C16:C20" si="2">IF(OR(B16=1,B16=2,B16=3),"F","P")</f>
        <v>F</v>
      </c>
      <c r="D16" s="11">
        <f t="shared" si="0"/>
        <v>2</v>
      </c>
      <c r="E16" s="8">
        <v>50000</v>
      </c>
      <c r="F16" s="3">
        <f t="shared" ref="F16:F19" si="3">E16/2080</f>
        <v>24.03846153846154</v>
      </c>
      <c r="G16" s="9">
        <v>40</v>
      </c>
      <c r="H16" s="3">
        <f t="shared" ref="H16:H20" si="4">IF(G16&lt;=40,(F16*(G16/5)),((40*F16)+(G16-40)*F16*1)/5)</f>
        <v>192.30769230769232</v>
      </c>
      <c r="I16" s="3">
        <f t="shared" si="1"/>
        <v>192.31</v>
      </c>
      <c r="J16" s="3">
        <f t="shared" ref="J16:J20" si="5">I16*5</f>
        <v>961.55</v>
      </c>
      <c r="K16" s="8">
        <f t="shared" ref="K16:K20" si="6">ROUND(I16*0.0145,2)</f>
        <v>2.79</v>
      </c>
      <c r="L16" s="8">
        <v>100</v>
      </c>
      <c r="M16" s="34"/>
      <c r="N16" s="35"/>
      <c r="O16" s="15">
        <f t="shared" ref="O16:O20" si="7">J16*D16+SUM(K16:L16)</f>
        <v>2025.8899999999999</v>
      </c>
      <c r="P16" s="36"/>
      <c r="R16" s="21"/>
      <c r="S16" s="21"/>
      <c r="T16" s="22"/>
    </row>
    <row r="17" spans="1:25">
      <c r="A17" t="s">
        <v>2</v>
      </c>
      <c r="B17" s="22">
        <v>5</v>
      </c>
      <c r="C17" s="11" t="str">
        <f t="shared" si="2"/>
        <v>P</v>
      </c>
      <c r="D17" s="11">
        <f t="shared" si="0"/>
        <v>12</v>
      </c>
      <c r="E17" s="8">
        <v>50000</v>
      </c>
      <c r="F17" s="3">
        <f t="shared" si="3"/>
        <v>24.03846153846154</v>
      </c>
      <c r="G17" s="9">
        <v>40</v>
      </c>
      <c r="H17" s="3">
        <f t="shared" si="4"/>
        <v>192.30769230769232</v>
      </c>
      <c r="I17" s="3">
        <f t="shared" si="1"/>
        <v>128.21</v>
      </c>
      <c r="J17" s="3">
        <f t="shared" si="5"/>
        <v>641.05000000000007</v>
      </c>
      <c r="K17" s="8">
        <f t="shared" si="6"/>
        <v>1.86</v>
      </c>
      <c r="L17" s="8">
        <v>100</v>
      </c>
      <c r="M17" s="34"/>
      <c r="N17" s="35"/>
      <c r="O17" s="15">
        <f t="shared" si="7"/>
        <v>7794.46</v>
      </c>
      <c r="P17" s="36"/>
      <c r="R17" s="21"/>
      <c r="S17" s="21"/>
      <c r="T17" s="22"/>
    </row>
    <row r="18" spans="1:25">
      <c r="A18" t="s">
        <v>32</v>
      </c>
      <c r="B18" s="22" t="s">
        <v>30</v>
      </c>
      <c r="C18" s="11" t="str">
        <f t="shared" si="2"/>
        <v>P</v>
      </c>
      <c r="D18" s="11">
        <f>IF(AND(B18&gt;=1,B18&lt;=6),IF(B18=5,12,2),IF(OR(B18="5a",B18="5b"),IF(B18="5b",10,2),0))</f>
        <v>2</v>
      </c>
      <c r="E18" s="8">
        <v>40000</v>
      </c>
      <c r="F18" s="3">
        <f t="shared" si="3"/>
        <v>19.23076923076923</v>
      </c>
      <c r="G18" s="9">
        <v>40</v>
      </c>
      <c r="H18" s="3">
        <f t="shared" si="4"/>
        <v>153.84615384615384</v>
      </c>
      <c r="I18" s="3">
        <f t="shared" si="1"/>
        <v>102.56</v>
      </c>
      <c r="J18" s="3">
        <f t="shared" si="5"/>
        <v>512.79999999999995</v>
      </c>
      <c r="K18" s="8">
        <f t="shared" si="6"/>
        <v>1.49</v>
      </c>
      <c r="L18" s="8">
        <v>100</v>
      </c>
      <c r="N18" s="37"/>
      <c r="O18" s="15">
        <f t="shared" si="7"/>
        <v>1127.0899999999999</v>
      </c>
      <c r="P18" s="17"/>
      <c r="R18" s="21"/>
      <c r="S18" s="21"/>
      <c r="T18" s="22"/>
    </row>
    <row r="19" spans="1:25">
      <c r="A19" t="s">
        <v>32</v>
      </c>
      <c r="B19" s="22" t="s">
        <v>31</v>
      </c>
      <c r="C19" s="11" t="str">
        <f t="shared" si="2"/>
        <v>P</v>
      </c>
      <c r="D19" s="11">
        <f t="shared" ref="D19:D20" si="8">IF(AND(B19&gt;=1,B19&lt;=6),IF(B19=5,12,2),IF(OR(B19="5a",B19="5b"),IF(B19="5b",10,2),0))</f>
        <v>10</v>
      </c>
      <c r="E19" s="8">
        <v>40000</v>
      </c>
      <c r="F19" s="3">
        <f t="shared" si="3"/>
        <v>19.23076923076923</v>
      </c>
      <c r="G19" s="9">
        <v>40</v>
      </c>
      <c r="H19" s="3">
        <f t="shared" si="4"/>
        <v>153.84615384615384</v>
      </c>
      <c r="I19" s="3">
        <f t="shared" si="1"/>
        <v>102.56</v>
      </c>
      <c r="J19" s="3">
        <f t="shared" si="5"/>
        <v>512.79999999999995</v>
      </c>
      <c r="K19" s="8">
        <f t="shared" si="6"/>
        <v>1.49</v>
      </c>
      <c r="L19" s="8">
        <v>100</v>
      </c>
      <c r="N19" s="37"/>
      <c r="O19" s="15">
        <f t="shared" si="7"/>
        <v>5229.49</v>
      </c>
      <c r="P19" s="17"/>
      <c r="R19" s="21"/>
      <c r="S19" s="21"/>
      <c r="T19" s="22"/>
    </row>
    <row r="20" spans="1:25">
      <c r="B20" s="22"/>
      <c r="C20" s="11" t="str">
        <f t="shared" si="2"/>
        <v>P</v>
      </c>
      <c r="D20" s="11">
        <f t="shared" si="8"/>
        <v>0</v>
      </c>
      <c r="E20" s="8"/>
      <c r="F20" s="3">
        <f t="shared" ref="F16:F20" si="9">E20/2080</f>
        <v>0</v>
      </c>
      <c r="G20" s="9"/>
      <c r="H20" s="3">
        <f t="shared" si="4"/>
        <v>0</v>
      </c>
      <c r="I20" s="3">
        <f t="shared" si="1"/>
        <v>0</v>
      </c>
      <c r="J20" s="3">
        <f t="shared" si="5"/>
        <v>0</v>
      </c>
      <c r="K20" s="8">
        <f t="shared" si="6"/>
        <v>0</v>
      </c>
      <c r="L20" s="8"/>
      <c r="N20" s="37"/>
      <c r="O20" s="15">
        <f t="shared" si="7"/>
        <v>0</v>
      </c>
      <c r="P20" s="17"/>
      <c r="R20" s="21"/>
      <c r="S20" s="21"/>
      <c r="T20" s="22"/>
    </row>
    <row r="21" spans="1:25" s="14" customFormat="1" ht="6" customHeight="1">
      <c r="A21" s="27"/>
      <c r="B21" s="27"/>
      <c r="C21" s="28"/>
      <c r="D21" s="28"/>
      <c r="E21" s="27"/>
      <c r="F21" s="29"/>
      <c r="G21" s="30"/>
      <c r="H21" s="29"/>
      <c r="I21" s="29"/>
      <c r="J21" s="29"/>
      <c r="K21" s="29"/>
      <c r="L21" s="29"/>
      <c r="M21" s="29"/>
      <c r="N21" s="38"/>
      <c r="O21" s="32"/>
      <c r="P21" s="39"/>
      <c r="Q21" s="29"/>
      <c r="R21" s="31"/>
      <c r="S21" s="31"/>
      <c r="T21" s="29"/>
      <c r="U21" s="27"/>
      <c r="V21" s="27"/>
      <c r="W21" s="27"/>
    </row>
    <row r="22" spans="1:25" s="14" customFormat="1" ht="15.75" thickBot="1">
      <c r="A22" s="27" t="s">
        <v>28</v>
      </c>
      <c r="B22" s="27"/>
      <c r="C22" s="28"/>
      <c r="D22" s="28"/>
      <c r="E22" s="27"/>
      <c r="F22" s="29"/>
      <c r="G22" s="30"/>
      <c r="H22" s="29"/>
      <c r="I22" s="29"/>
      <c r="J22" s="29"/>
      <c r="K22" s="29"/>
      <c r="L22" s="29"/>
      <c r="M22" s="29"/>
      <c r="N22" s="38"/>
      <c r="O22" s="33">
        <f>SUM(O15:O20)</f>
        <v>23971.39</v>
      </c>
      <c r="P22" s="39"/>
      <c r="Q22" s="29"/>
      <c r="R22" s="31"/>
      <c r="S22" s="31"/>
      <c r="T22" s="29"/>
      <c r="U22" s="27"/>
      <c r="V22" s="27"/>
      <c r="W22" s="27"/>
    </row>
    <row r="23" spans="1:25" ht="16.5" thickTop="1" thickBot="1">
      <c r="N23" s="40"/>
      <c r="O23" s="41"/>
      <c r="P23" s="42"/>
    </row>
    <row r="24" spans="1:25" ht="15.75" thickBot="1"/>
    <row r="25" spans="1:25" ht="110.25" thickBot="1">
      <c r="A25" s="10" t="s">
        <v>9</v>
      </c>
      <c r="B25" s="19" t="s">
        <v>14</v>
      </c>
      <c r="C25" s="20" t="s">
        <v>22</v>
      </c>
      <c r="D25" s="2" t="s">
        <v>21</v>
      </c>
      <c r="E25" s="2"/>
      <c r="F25" s="2" t="s">
        <v>10</v>
      </c>
      <c r="G25" s="2" t="s">
        <v>11</v>
      </c>
      <c r="H25" s="2" t="s">
        <v>25</v>
      </c>
      <c r="I25" s="2" t="s">
        <v>24</v>
      </c>
      <c r="J25" s="2" t="s">
        <v>27</v>
      </c>
      <c r="K25" s="2" t="s">
        <v>36</v>
      </c>
      <c r="L25" s="2" t="s">
        <v>36</v>
      </c>
      <c r="M25" s="2"/>
      <c r="N25" s="43"/>
      <c r="O25" s="44" t="s">
        <v>39</v>
      </c>
      <c r="P25" s="45"/>
      <c r="Q25" s="2"/>
      <c r="R25" s="4" t="s">
        <v>3</v>
      </c>
      <c r="S25" s="4" t="s">
        <v>4</v>
      </c>
      <c r="T25" s="2" t="s">
        <v>23</v>
      </c>
      <c r="U25" s="2"/>
      <c r="V25" s="2"/>
      <c r="W25" s="2"/>
      <c r="X25" s="1"/>
      <c r="Y25" s="1"/>
    </row>
    <row r="26" spans="1:25">
      <c r="A26" t="s">
        <v>0</v>
      </c>
      <c r="B26" s="22">
        <v>1</v>
      </c>
      <c r="C26" s="11" t="str">
        <f>IF(OR(B26=1,B26=2,B26=3),"F","P")</f>
        <v>F</v>
      </c>
      <c r="D26" s="11">
        <f t="shared" ref="D26:D28" si="10">IF(AND(B26&gt;=1,B26&lt;=6),IF(B26=5,12,2),IF(OR(B26="5a",B26="5b"),IF(B26="5b",10,2),0))</f>
        <v>2</v>
      </c>
      <c r="E26" s="50"/>
      <c r="F26" s="8">
        <v>10</v>
      </c>
      <c r="G26" s="9">
        <v>40</v>
      </c>
      <c r="H26" s="3">
        <f>IF(G26&lt;=40,(F26*(G26/5)),((40*F26)+(G26-40)*F26*1)/5)</f>
        <v>80</v>
      </c>
      <c r="I26" s="3">
        <f t="shared" ref="I26:I27" si="11">ROUND(IF(C26="F",IF(H26&gt;=511,511,H26),IF(C26="P",IF(H26&gt;=200,200,H26*2/3),0)),2)</f>
        <v>80</v>
      </c>
      <c r="J26" s="3">
        <f t="shared" ref="J26:J31" si="12">I26*5</f>
        <v>400</v>
      </c>
      <c r="K26" s="8">
        <f>ROUND(I26*0.0145,2)</f>
        <v>1.1599999999999999</v>
      </c>
      <c r="L26" s="8">
        <v>100</v>
      </c>
      <c r="N26" s="35"/>
      <c r="O26" s="15">
        <f>J26*D26+SUM(K26:L26)</f>
        <v>901.16</v>
      </c>
      <c r="P26" s="36"/>
      <c r="R26" s="21"/>
      <c r="S26" s="21"/>
      <c r="T26" s="22"/>
    </row>
    <row r="27" spans="1:25">
      <c r="A27" t="s">
        <v>1</v>
      </c>
      <c r="B27" s="22">
        <v>5</v>
      </c>
      <c r="C27" s="11" t="str">
        <f t="shared" ref="C27:C31" si="13">IF(OR(B27=1,B27=2,B27=3),"F","P")</f>
        <v>P</v>
      </c>
      <c r="D27" s="11">
        <f t="shared" si="10"/>
        <v>12</v>
      </c>
      <c r="E27" s="50"/>
      <c r="F27" s="8">
        <v>10</v>
      </c>
      <c r="G27" s="9">
        <v>42</v>
      </c>
      <c r="H27" s="3">
        <f t="shared" ref="H27:H31" si="14">IF(G27&lt;=40,(F27*(G27/5)),((40*F27)+(G27-40)*F27*1)/5)</f>
        <v>84</v>
      </c>
      <c r="I27" s="3">
        <f t="shared" si="11"/>
        <v>56</v>
      </c>
      <c r="J27" s="3">
        <f t="shared" si="12"/>
        <v>280</v>
      </c>
      <c r="K27" s="8">
        <f t="shared" ref="K27:K31" si="15">ROUND(I27*0.0145,2)</f>
        <v>0.81</v>
      </c>
      <c r="L27" s="8">
        <v>100</v>
      </c>
      <c r="N27" s="35"/>
      <c r="O27" s="15">
        <f t="shared" ref="O27:O31" si="16">J27*D27+SUM(K27:L27)</f>
        <v>3460.81</v>
      </c>
      <c r="P27" s="36"/>
      <c r="R27" s="21"/>
      <c r="S27" s="21"/>
      <c r="T27" s="22"/>
    </row>
    <row r="28" spans="1:25">
      <c r="A28" t="s">
        <v>2</v>
      </c>
      <c r="B28" s="22">
        <v>5</v>
      </c>
      <c r="C28" s="11" t="str">
        <f t="shared" si="13"/>
        <v>P</v>
      </c>
      <c r="D28" s="11">
        <f t="shared" si="10"/>
        <v>12</v>
      </c>
      <c r="E28" s="50"/>
      <c r="F28" s="8">
        <v>10</v>
      </c>
      <c r="G28" s="9">
        <v>20</v>
      </c>
      <c r="H28" s="3">
        <f t="shared" si="14"/>
        <v>40</v>
      </c>
      <c r="I28" s="3">
        <f>ROUND(IF(C28="F",IF(H28&gt;=511,511,H28),IF(C28="P",IF(H28&gt;=200,200,H28*2/3),0)),2)</f>
        <v>26.67</v>
      </c>
      <c r="J28" s="3">
        <f t="shared" si="12"/>
        <v>133.35000000000002</v>
      </c>
      <c r="K28" s="8">
        <f t="shared" si="15"/>
        <v>0.39</v>
      </c>
      <c r="L28" s="8">
        <v>100</v>
      </c>
      <c r="N28" s="35"/>
      <c r="O28" s="15">
        <f t="shared" si="16"/>
        <v>1700.5900000000004</v>
      </c>
      <c r="P28" s="36"/>
      <c r="R28" s="21"/>
      <c r="S28" s="21"/>
      <c r="T28" s="22"/>
    </row>
    <row r="29" spans="1:25">
      <c r="B29" s="22"/>
      <c r="C29" s="11" t="str">
        <f t="shared" si="13"/>
        <v>P</v>
      </c>
      <c r="D29" s="11">
        <f>IF(AND(B29&gt;=1,B29&lt;=6),IF(B29=5,12,2),IF(OR(B29="5a",B29="5b"),IF(B29="5b",10,2),0))</f>
        <v>0</v>
      </c>
      <c r="E29" s="51"/>
      <c r="F29" s="8"/>
      <c r="G29" s="9"/>
      <c r="H29" s="3">
        <f t="shared" si="14"/>
        <v>0</v>
      </c>
      <c r="I29" s="3">
        <f t="shared" ref="I29:I31" si="17">ROUND(IF(C29="F",IF(H29&gt;=511,511,H29),IF(C29="P",IF(H29&gt;=200,200,H29*2/3),0)),2)</f>
        <v>0</v>
      </c>
      <c r="J29" s="3">
        <f t="shared" si="12"/>
        <v>0</v>
      </c>
      <c r="K29" s="8">
        <f t="shared" si="15"/>
        <v>0</v>
      </c>
      <c r="L29" s="8"/>
      <c r="N29" s="37"/>
      <c r="O29" s="15">
        <f t="shared" si="16"/>
        <v>0</v>
      </c>
      <c r="P29" s="17"/>
      <c r="R29" s="21"/>
      <c r="S29" s="21"/>
      <c r="T29" s="22"/>
    </row>
    <row r="30" spans="1:25">
      <c r="B30" s="22"/>
      <c r="C30" s="11" t="str">
        <f t="shared" si="13"/>
        <v>P</v>
      </c>
      <c r="D30" s="11">
        <f t="shared" ref="D30:D31" si="18">IF(AND(B30&gt;=1,B30&lt;=6),IF(B30=5,12,2),IF(OR(B30="5a",B30="5b"),IF(B30="5b",10,2),0))</f>
        <v>0</v>
      </c>
      <c r="E30" s="51"/>
      <c r="F30" s="8"/>
      <c r="G30" s="9"/>
      <c r="H30" s="3">
        <f t="shared" si="14"/>
        <v>0</v>
      </c>
      <c r="I30" s="3">
        <f t="shared" si="17"/>
        <v>0</v>
      </c>
      <c r="J30" s="3">
        <f t="shared" si="12"/>
        <v>0</v>
      </c>
      <c r="K30" s="8">
        <f t="shared" si="15"/>
        <v>0</v>
      </c>
      <c r="L30" s="8"/>
      <c r="N30" s="37"/>
      <c r="O30" s="15">
        <f t="shared" si="16"/>
        <v>0</v>
      </c>
      <c r="P30" s="17"/>
      <c r="R30" s="21"/>
      <c r="S30" s="21"/>
      <c r="T30" s="22"/>
    </row>
    <row r="31" spans="1:25">
      <c r="B31" s="22"/>
      <c r="C31" s="11" t="str">
        <f t="shared" si="13"/>
        <v>P</v>
      </c>
      <c r="D31" s="11">
        <f t="shared" si="18"/>
        <v>0</v>
      </c>
      <c r="E31" s="51"/>
      <c r="F31" s="8"/>
      <c r="G31" s="9"/>
      <c r="H31" s="3">
        <f t="shared" si="14"/>
        <v>0</v>
      </c>
      <c r="I31" s="3">
        <f t="shared" si="17"/>
        <v>0</v>
      </c>
      <c r="J31" s="3">
        <f t="shared" si="12"/>
        <v>0</v>
      </c>
      <c r="K31" s="8">
        <f t="shared" si="15"/>
        <v>0</v>
      </c>
      <c r="L31" s="8"/>
      <c r="N31" s="37"/>
      <c r="O31" s="15">
        <f t="shared" si="16"/>
        <v>0</v>
      </c>
      <c r="P31" s="17"/>
      <c r="R31" s="21"/>
      <c r="S31" s="21"/>
      <c r="T31" s="22"/>
    </row>
    <row r="32" spans="1:25" s="14" customFormat="1" ht="6" customHeight="1">
      <c r="A32" s="27"/>
      <c r="B32" s="27"/>
      <c r="C32" s="28"/>
      <c r="D32" s="28"/>
      <c r="E32" s="27"/>
      <c r="F32" s="29"/>
      <c r="G32" s="30"/>
      <c r="H32" s="29"/>
      <c r="I32" s="29"/>
      <c r="J32" s="29"/>
      <c r="K32" s="29"/>
      <c r="L32" s="29"/>
      <c r="M32" s="29"/>
      <c r="N32" s="38"/>
      <c r="O32" s="32"/>
      <c r="P32" s="39"/>
      <c r="Q32" s="29"/>
      <c r="R32" s="31"/>
      <c r="S32" s="31"/>
      <c r="T32" s="29"/>
      <c r="U32" s="27"/>
      <c r="V32" s="27"/>
      <c r="W32" s="27"/>
    </row>
    <row r="33" spans="1:23" s="14" customFormat="1" ht="15.75" thickBot="1">
      <c r="A33" s="27" t="s">
        <v>28</v>
      </c>
      <c r="B33" s="27"/>
      <c r="C33" s="28"/>
      <c r="D33" s="28"/>
      <c r="E33" s="27"/>
      <c r="F33" s="29"/>
      <c r="G33" s="30"/>
      <c r="H33" s="29"/>
      <c r="I33" s="29"/>
      <c r="J33" s="29"/>
      <c r="K33" s="29"/>
      <c r="L33" s="29"/>
      <c r="M33" s="29"/>
      <c r="N33" s="38"/>
      <c r="O33" s="33">
        <f>SUM(O26:O31)</f>
        <v>6062.56</v>
      </c>
      <c r="P33" s="39"/>
      <c r="Q33" s="29"/>
      <c r="R33" s="31"/>
      <c r="S33" s="31"/>
      <c r="T33" s="29"/>
      <c r="U33" s="27"/>
      <c r="V33" s="27"/>
      <c r="W33" s="27"/>
    </row>
    <row r="34" spans="1:23" ht="16.5" thickTop="1" thickBot="1">
      <c r="N34" s="40"/>
      <c r="O34" s="41"/>
      <c r="P34" s="42"/>
    </row>
  </sheetData>
  <mergeCells count="4">
    <mergeCell ref="O5:T6"/>
    <mergeCell ref="O8:T9"/>
    <mergeCell ref="C9:H10"/>
    <mergeCell ref="C11:L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Employee Leave Tracking</vt:lpstr>
      <vt:lpstr>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Ripplinger</dc:creator>
  <cp:lastModifiedBy>Jared Ripplinger</cp:lastModifiedBy>
  <dcterms:created xsi:type="dcterms:W3CDTF">2020-03-25T21:37:04Z</dcterms:created>
  <dcterms:modified xsi:type="dcterms:W3CDTF">2020-04-02T16:54:13Z</dcterms:modified>
</cp:coreProperties>
</file>