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0"/>
  </bookViews>
  <sheets>
    <sheet name="Summary" sheetId="1" r:id="rId1"/>
    <sheet name="Glossary" sheetId="2" r:id="rId2"/>
    <sheet name="Calculations" sheetId="3" r:id="rId3"/>
  </sheets>
  <definedNames>
    <definedName name="PipeSize">#REF!</definedName>
  </definedNames>
  <calcPr fullCalcOnLoad="1"/>
</workbook>
</file>

<file path=xl/sharedStrings.xml><?xml version="1.0" encoding="utf-8"?>
<sst xmlns="http://schemas.openxmlformats.org/spreadsheetml/2006/main" count="171" uniqueCount="72">
  <si>
    <t>Natural Gas</t>
  </si>
  <si>
    <t>Gasoline</t>
  </si>
  <si>
    <t>Pipe Size</t>
  </si>
  <si>
    <t xml:space="preserve">Diesel </t>
  </si>
  <si>
    <t>ft</t>
  </si>
  <si>
    <t>Diesel Price</t>
  </si>
  <si>
    <t>Electric Price</t>
  </si>
  <si>
    <t>$/KWH</t>
  </si>
  <si>
    <t>Natural Gas Price</t>
  </si>
  <si>
    <t>$/ccf</t>
  </si>
  <si>
    <t>LP Price</t>
  </si>
  <si>
    <t>Gasoline Price</t>
  </si>
  <si>
    <t>Do Not Delete or Change The Numbers Below</t>
  </si>
  <si>
    <r>
      <t xml:space="preserve">Click the </t>
    </r>
    <r>
      <rPr>
        <b/>
        <sz val="11"/>
        <rFont val="Arial"/>
        <family val="2"/>
      </rPr>
      <t>Glossary</t>
    </r>
    <r>
      <rPr>
        <sz val="11"/>
        <rFont val="Arial"/>
        <family val="2"/>
      </rPr>
      <t xml:space="preserve"> tab at bottom for definitions of terms or the </t>
    </r>
    <r>
      <rPr>
        <b/>
        <sz val="11"/>
        <rFont val="Arial"/>
        <family val="2"/>
      </rPr>
      <t>Calculations</t>
    </r>
    <r>
      <rPr>
        <sz val="11"/>
        <rFont val="Arial"/>
        <family val="2"/>
      </rPr>
      <t xml:space="preserve"> tab for a step-by-step guide to the calculations.</t>
    </r>
  </si>
  <si>
    <t>Glossary</t>
  </si>
  <si>
    <t>gal</t>
  </si>
  <si>
    <t>Abbreviation for gallon of diesel, liquid petroleum or gasoline</t>
  </si>
  <si>
    <t>KWH</t>
  </si>
  <si>
    <t>Abbreviation for Killowatt Hour of electricity</t>
  </si>
  <si>
    <t>ccf</t>
  </si>
  <si>
    <t>Abbreviation for 100 cubic feet of natural gas</t>
  </si>
  <si>
    <t>Calculations</t>
  </si>
  <si>
    <t>Where</t>
  </si>
  <si>
    <t>=</t>
  </si>
  <si>
    <t>Calculation for Energy Cost, EC</t>
  </si>
  <si>
    <t>in</t>
  </si>
  <si>
    <t>GPM</t>
  </si>
  <si>
    <t>$/hr</t>
  </si>
  <si>
    <t>Intermediate Value</t>
  </si>
  <si>
    <t>Electric Submersible</t>
  </si>
  <si>
    <t>$/gal</t>
  </si>
  <si>
    <t>Abbreviation for inches</t>
  </si>
  <si>
    <t>Abbreviation for gallon per minute</t>
  </si>
  <si>
    <t>Pipe Friction Loss Cost</t>
  </si>
  <si>
    <t>Hazen Williams Pipe Friction Loss Equation</t>
  </si>
  <si>
    <r>
      <t>h</t>
    </r>
    <r>
      <rPr>
        <vertAlign val="subscript"/>
        <sz val="10"/>
        <rFont val="Arial"/>
        <family val="2"/>
      </rPr>
      <t>f</t>
    </r>
  </si>
  <si>
    <t>friction loss, in feet</t>
  </si>
  <si>
    <t>C</t>
  </si>
  <si>
    <t>Q</t>
  </si>
  <si>
    <t>flow, in gallons per minute</t>
  </si>
  <si>
    <t>inside diameter of pipe, in inches</t>
  </si>
  <si>
    <t>Iv</t>
  </si>
  <si>
    <r>
      <t>I</t>
    </r>
    <r>
      <rPr>
        <vertAlign val="subscript"/>
        <sz val="10"/>
        <rFont val="Arial"/>
        <family val="2"/>
      </rPr>
      <t>v</t>
    </r>
  </si>
  <si>
    <t>energy constant, in energy unit/ac-ft/ft</t>
  </si>
  <si>
    <t>$/energy</t>
  </si>
  <si>
    <t xml:space="preserve">                                                                 Cost of Friction Loss in PVC Plastic Irrigation Pipe (SDR 51, 80 psi) for Various Fuels</t>
  </si>
  <si>
    <t>Pipe Diameter</t>
  </si>
  <si>
    <t>Pipe Length</t>
  </si>
  <si>
    <t>Friction Loss</t>
  </si>
  <si>
    <t>Flow Rate</t>
  </si>
  <si>
    <t>ac-ft</t>
  </si>
  <si>
    <t>Abbreviation for acre feet of water</t>
  </si>
  <si>
    <t>friction loss, in feet per 100 feet of pipe</t>
  </si>
  <si>
    <t>Hazen-Williams coefficient, dimensionless (recommended value for lay flat is 140)</t>
  </si>
  <si>
    <r>
      <t>d</t>
    </r>
    <r>
      <rPr>
        <vertAlign val="superscript"/>
        <sz val="10"/>
        <rFont val="Arial"/>
        <family val="2"/>
      </rPr>
      <t>*</t>
    </r>
  </si>
  <si>
    <t xml:space="preserve">* Nominal ID Specifications for P.I.P. SDR51 (80 psi) PVC pipe from Diamond Plastics Corporation </t>
  </si>
  <si>
    <t>http://www.dpcpipe.com/</t>
  </si>
  <si>
    <t>intermediate value, in energy unit/ac-ft</t>
  </si>
  <si>
    <r>
      <t>EC</t>
    </r>
    <r>
      <rPr>
        <vertAlign val="superscript"/>
        <sz val="10"/>
        <rFont val="Arial"/>
        <family val="2"/>
      </rPr>
      <t>*</t>
    </r>
  </si>
  <si>
    <t>* EC is specific to energy source and is calculated using Nebraska Performance Standards</t>
  </si>
  <si>
    <t>Pipe friction loss cost, in $ / hour</t>
  </si>
  <si>
    <t>fuel cost, in $ / energy unit</t>
  </si>
  <si>
    <t>constant for converting gallons per minute to ac-ft</t>
  </si>
  <si>
    <t>NOTE: An additional 15% is added by spreadsheet to account for additional losses due to fittings.</t>
  </si>
  <si>
    <t>Cost of Loss</t>
  </si>
  <si>
    <r>
      <t>Instructions:</t>
    </r>
    <r>
      <rPr>
        <sz val="11"/>
        <rFont val="Arial"/>
        <family val="2"/>
      </rPr>
      <t xml:space="preserve"> You can change the values in the </t>
    </r>
    <r>
      <rPr>
        <sz val="11"/>
        <color indexed="8"/>
        <rFont val="Arial"/>
        <family val="2"/>
      </rPr>
      <t>colored/outlined cells</t>
    </r>
    <r>
      <rPr>
        <sz val="11"/>
        <rFont val="Arial"/>
        <family val="2"/>
      </rPr>
      <t>. These cells have a pop-up help box and some have a pull down arrow for selecting</t>
    </r>
  </si>
  <si>
    <r>
      <t xml:space="preserve"> the entry. Entries in these cells give the results in cells that aren't colored or outlined. </t>
    </r>
    <r>
      <rPr>
        <b/>
        <sz val="11"/>
        <color indexed="12"/>
        <rFont val="Arial"/>
        <family val="2"/>
      </rPr>
      <t xml:space="preserve">Friction Loss </t>
    </r>
    <r>
      <rPr>
        <sz val="11"/>
        <rFont val="Arial"/>
        <family val="2"/>
      </rPr>
      <t xml:space="preserve">and </t>
    </r>
    <r>
      <rPr>
        <b/>
        <sz val="11"/>
        <rFont val="Arial"/>
        <family val="2"/>
      </rPr>
      <t>Cost of Loss</t>
    </r>
    <r>
      <rPr>
        <sz val="11"/>
        <rFont val="Arial"/>
        <family val="2"/>
      </rPr>
      <t xml:space="preserve"> are in </t>
    </r>
    <r>
      <rPr>
        <b/>
        <sz val="11"/>
        <color indexed="8"/>
        <rFont val="Arial"/>
        <family val="2"/>
      </rPr>
      <t>ft</t>
    </r>
    <r>
      <rPr>
        <sz val="11"/>
        <rFont val="Arial"/>
        <family val="2"/>
      </rPr>
      <t xml:space="preserve"> and </t>
    </r>
    <r>
      <rPr>
        <b/>
        <sz val="11"/>
        <rFont val="Arial"/>
        <family val="2"/>
      </rPr>
      <t>$ per hour</t>
    </r>
    <r>
      <rPr>
        <sz val="11"/>
        <rFont val="Arial"/>
        <family val="2"/>
      </rPr>
      <t xml:space="preserve">. </t>
    </r>
  </si>
  <si>
    <r>
      <t>Liquid Petroleum (LP. C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H</t>
    </r>
    <r>
      <rPr>
        <b/>
        <vertAlign val="subscript"/>
        <sz val="10"/>
        <rFont val="Arial"/>
        <family val="2"/>
      </rPr>
      <t>8</t>
    </r>
    <r>
      <rPr>
        <b/>
        <sz val="10"/>
        <rFont val="Arial"/>
        <family val="2"/>
      </rPr>
      <t>)</t>
    </r>
  </si>
  <si>
    <t>Electric, Vertical Line Shaft</t>
  </si>
  <si>
    <t>Electric, Horizontal PTO Drive</t>
  </si>
  <si>
    <t>Electric, Horizontal Belt Drive</t>
  </si>
  <si>
    <t>Direct questions or comments to: Phil Tacker, 501-944-0708 cell, ptacker@deltapl.com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</si>
</sst>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0.0000"/>
    <numFmt numFmtId="172" formatCode="&quot;$&quot;#,##0.0000000"/>
    <numFmt numFmtId="173" formatCode="&quot;$&quot;#,##0.0"/>
    <numFmt numFmtId="174" formatCode="0.0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50"/>
      <name val="Arial"/>
      <family val="2"/>
    </font>
    <font>
      <b/>
      <sz val="10"/>
      <color indexed="8"/>
      <name val="Arial"/>
      <family val="2"/>
    </font>
    <font>
      <sz val="16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i/>
      <sz val="26"/>
      <name val="Charter BT"/>
      <family val="1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1"/>
      <color indexed="12"/>
      <name val="Arial"/>
      <family val="2"/>
    </font>
    <font>
      <b/>
      <sz val="11"/>
      <color indexed="8"/>
      <name val="Arial"/>
      <family val="2"/>
    </font>
    <font>
      <b/>
      <vertAlign val="subscript"/>
      <sz val="10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7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9" fillId="0" borderId="1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31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27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9" fontId="0" fillId="0" borderId="0" xfId="0" applyNumberFormat="1" applyFont="1" applyAlignment="1" applyProtection="1">
      <alignment/>
      <protection hidden="1"/>
    </xf>
    <xf numFmtId="9" fontId="34" fillId="0" borderId="0" xfId="0" applyNumberFormat="1" applyFont="1" applyAlignment="1" applyProtection="1">
      <alignment/>
      <protection hidden="1"/>
    </xf>
    <xf numFmtId="0" fontId="34" fillId="0" borderId="0" xfId="0" applyFont="1" applyAlignment="1" applyProtection="1">
      <alignment/>
      <protection hidden="1"/>
    </xf>
    <xf numFmtId="2" fontId="34" fillId="0" borderId="0" xfId="0" applyNumberFormat="1" applyFont="1" applyAlignment="1" applyProtection="1">
      <alignment/>
      <protection hidden="1"/>
    </xf>
    <xf numFmtId="165" fontId="34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33" fillId="0" borderId="0" xfId="0" applyFont="1" applyAlignment="1" applyProtection="1">
      <alignment horizontal="center"/>
      <protection hidden="1"/>
    </xf>
    <xf numFmtId="9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right"/>
    </xf>
    <xf numFmtId="0" fontId="33" fillId="0" borderId="0" xfId="0" applyFont="1" applyAlignment="1" applyProtection="1">
      <alignment/>
      <protection hidden="1"/>
    </xf>
    <xf numFmtId="0" fontId="30" fillId="0" borderId="0" xfId="0" applyFont="1" applyFill="1" applyBorder="1" applyAlignment="1">
      <alignment/>
    </xf>
    <xf numFmtId="164" fontId="29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" fontId="27" fillId="0" borderId="0" xfId="0" applyNumberFormat="1" applyFont="1" applyFill="1" applyBorder="1" applyAlignment="1">
      <alignment/>
    </xf>
    <xf numFmtId="1" fontId="0" fillId="0" borderId="0" xfId="0" applyNumberFormat="1" applyAlignment="1" applyProtection="1">
      <alignment horizontal="right"/>
      <protection hidden="1"/>
    </xf>
    <xf numFmtId="0" fontId="46" fillId="0" borderId="10" xfId="0" applyFont="1" applyFill="1" applyBorder="1" applyAlignment="1">
      <alignment/>
    </xf>
    <xf numFmtId="171" fontId="46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Alignment="1">
      <alignment/>
    </xf>
    <xf numFmtId="1" fontId="0" fillId="0" borderId="0" xfId="0" applyNumberFormat="1" applyAlignment="1" applyProtection="1">
      <alignment/>
      <protection hidden="1"/>
    </xf>
    <xf numFmtId="4" fontId="46" fillId="24" borderId="0" xfId="0" applyNumberFormat="1" applyFont="1" applyFill="1" applyBorder="1" applyAlignment="1">
      <alignment/>
    </xf>
    <xf numFmtId="0" fontId="46" fillId="24" borderId="0" xfId="0" applyFont="1" applyFill="1" applyBorder="1" applyAlignment="1">
      <alignment/>
    </xf>
    <xf numFmtId="0" fontId="46" fillId="24" borderId="0" xfId="0" applyFont="1" applyFill="1" applyAlignment="1">
      <alignment/>
    </xf>
    <xf numFmtId="4" fontId="46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" fillId="0" borderId="0" xfId="53" applyAlignment="1" applyProtection="1">
      <alignment/>
      <protection/>
    </xf>
    <xf numFmtId="1" fontId="28" fillId="25" borderId="11" xfId="0" applyNumberFormat="1" applyFont="1" applyFill="1" applyBorder="1" applyAlignment="1">
      <alignment/>
    </xf>
    <xf numFmtId="164" fontId="28" fillId="25" borderId="11" xfId="0" applyNumberFormat="1" applyFont="1" applyFill="1" applyBorder="1" applyAlignment="1">
      <alignment/>
    </xf>
    <xf numFmtId="164" fontId="0" fillId="25" borderId="11" xfId="0" applyNumberFormat="1" applyFont="1" applyFill="1" applyBorder="1" applyAlignment="1">
      <alignment/>
    </xf>
    <xf numFmtId="1" fontId="29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38" fillId="0" borderId="0" xfId="0" applyFont="1" applyAlignment="1">
      <alignment/>
    </xf>
    <xf numFmtId="0" fontId="27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pcpipe.com/" TargetMode="External" /><Relationship Id="rId2" Type="http://schemas.openxmlformats.org/officeDocument/2006/relationships/oleObject" Target="../embeddings/oleObject_2_0.bin" /><Relationship Id="rId3" Type="http://schemas.openxmlformats.org/officeDocument/2006/relationships/oleObject" Target="../embeddings/oleObject_2_1.bin" /><Relationship Id="rId4" Type="http://schemas.openxmlformats.org/officeDocument/2006/relationships/oleObject" Target="../embeddings/oleObject_2_2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2"/>
  <sheetViews>
    <sheetView tabSelected="1" zoomScale="90" zoomScaleNormal="90" zoomScalePageLayoutView="0" workbookViewId="0" topLeftCell="A1">
      <selection activeCell="N10" sqref="N10"/>
    </sheetView>
  </sheetViews>
  <sheetFormatPr defaultColWidth="9.140625" defaultRowHeight="12.75"/>
  <cols>
    <col min="1" max="1" width="19.7109375" style="0" customWidth="1"/>
    <col min="2" max="2" width="7.7109375" style="0" bestFit="1" customWidth="1"/>
    <col min="3" max="3" width="7.140625" style="0" bestFit="1" customWidth="1"/>
    <col min="4" max="4" width="25.7109375" style="0" bestFit="1" customWidth="1"/>
    <col min="5" max="6" width="7.140625" style="0" bestFit="1" customWidth="1"/>
    <col min="7" max="7" width="26.57421875" style="0" bestFit="1" customWidth="1"/>
    <col min="8" max="9" width="7.140625" style="0" bestFit="1" customWidth="1"/>
    <col min="10" max="10" width="27.57421875" style="0" bestFit="1" customWidth="1"/>
    <col min="11" max="12" width="7.140625" style="0" bestFit="1" customWidth="1"/>
  </cols>
  <sheetData>
    <row r="1" ht="15.75">
      <c r="A1" s="1" t="s">
        <v>45</v>
      </c>
    </row>
    <row r="2" ht="15">
      <c r="A2" s="2" t="s">
        <v>65</v>
      </c>
    </row>
    <row r="3" s="11" customFormat="1" ht="15">
      <c r="A3" s="3" t="s">
        <v>66</v>
      </c>
    </row>
    <row r="4" ht="15">
      <c r="A4" s="3" t="s">
        <v>13</v>
      </c>
    </row>
    <row r="5" spans="1:11" ht="14.25">
      <c r="A5" s="65" t="s">
        <v>71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4.25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5" ht="13.5" thickBot="1">
      <c r="A7" s="4" t="s">
        <v>3</v>
      </c>
      <c r="B7" s="5"/>
      <c r="C7" s="5"/>
      <c r="D7" s="18" t="s">
        <v>68</v>
      </c>
      <c r="E7" s="5"/>
      <c r="F7" s="5"/>
      <c r="G7" s="18" t="s">
        <v>69</v>
      </c>
      <c r="H7" s="5"/>
      <c r="I7" s="5"/>
      <c r="J7" s="18" t="s">
        <v>70</v>
      </c>
      <c r="K7" s="5"/>
      <c r="L7" s="5"/>
      <c r="M7" s="5"/>
      <c r="N7" s="5"/>
      <c r="O7" s="5"/>
    </row>
    <row r="8" spans="1:15" ht="13.5" thickBot="1">
      <c r="A8" s="9" t="s">
        <v>46</v>
      </c>
      <c r="B8" s="61">
        <v>14.66</v>
      </c>
      <c r="C8" s="9" t="s">
        <v>25</v>
      </c>
      <c r="D8" s="9" t="s">
        <v>46</v>
      </c>
      <c r="E8" s="61">
        <v>14.66</v>
      </c>
      <c r="F8" s="9" t="s">
        <v>25</v>
      </c>
      <c r="G8" s="9" t="s">
        <v>46</v>
      </c>
      <c r="H8" s="61">
        <v>14.66</v>
      </c>
      <c r="I8" s="9" t="s">
        <v>25</v>
      </c>
      <c r="J8" s="9" t="s">
        <v>46</v>
      </c>
      <c r="K8" s="61">
        <v>14.66</v>
      </c>
      <c r="L8" s="9" t="s">
        <v>25</v>
      </c>
      <c r="M8" s="5"/>
      <c r="N8" s="9"/>
      <c r="O8" s="5"/>
    </row>
    <row r="9" spans="1:15" ht="13.5" thickBot="1">
      <c r="A9" s="8" t="s">
        <v>5</v>
      </c>
      <c r="B9" s="62">
        <v>2.75</v>
      </c>
      <c r="C9" s="9" t="s">
        <v>30</v>
      </c>
      <c r="D9" s="10" t="s">
        <v>6</v>
      </c>
      <c r="E9" s="63">
        <v>0.1</v>
      </c>
      <c r="F9" s="10" t="s">
        <v>7</v>
      </c>
      <c r="G9" s="10" t="s">
        <v>6</v>
      </c>
      <c r="H9" s="63">
        <v>0.1</v>
      </c>
      <c r="I9" s="10" t="s">
        <v>7</v>
      </c>
      <c r="J9" s="10" t="s">
        <v>6</v>
      </c>
      <c r="K9" s="63">
        <v>0.1</v>
      </c>
      <c r="L9" s="10" t="s">
        <v>7</v>
      </c>
      <c r="M9" s="5"/>
      <c r="N9" s="5"/>
      <c r="O9" s="5"/>
    </row>
    <row r="10" spans="1:15" ht="13.5" thickBot="1">
      <c r="A10" s="9" t="s">
        <v>49</v>
      </c>
      <c r="B10" s="61">
        <v>2000</v>
      </c>
      <c r="C10" s="9" t="s">
        <v>26</v>
      </c>
      <c r="D10" s="9" t="s">
        <v>49</v>
      </c>
      <c r="E10" s="61">
        <v>2000</v>
      </c>
      <c r="F10" s="9" t="s">
        <v>26</v>
      </c>
      <c r="G10" s="9" t="s">
        <v>49</v>
      </c>
      <c r="H10" s="61">
        <v>2000</v>
      </c>
      <c r="I10" s="9" t="s">
        <v>26</v>
      </c>
      <c r="J10" s="9" t="s">
        <v>49</v>
      </c>
      <c r="K10" s="61">
        <v>2000</v>
      </c>
      <c r="L10" s="9" t="s">
        <v>26</v>
      </c>
      <c r="M10" s="5"/>
      <c r="N10" s="9"/>
      <c r="O10" s="5"/>
    </row>
    <row r="11" spans="1:15" ht="13.5" thickBot="1">
      <c r="A11" s="9" t="s">
        <v>47</v>
      </c>
      <c r="B11" s="61">
        <v>2000</v>
      </c>
      <c r="C11" s="9" t="s">
        <v>4</v>
      </c>
      <c r="D11" s="9" t="s">
        <v>47</v>
      </c>
      <c r="E11" s="61">
        <v>2000</v>
      </c>
      <c r="F11" s="9" t="s">
        <v>4</v>
      </c>
      <c r="G11" s="9" t="s">
        <v>47</v>
      </c>
      <c r="H11" s="61">
        <v>2000</v>
      </c>
      <c r="I11" s="9" t="s">
        <v>4</v>
      </c>
      <c r="J11" s="9" t="s">
        <v>47</v>
      </c>
      <c r="K11" s="61">
        <v>2000</v>
      </c>
      <c r="L11" s="9" t="s">
        <v>4</v>
      </c>
      <c r="M11" s="5"/>
      <c r="N11" s="9"/>
      <c r="O11" s="5"/>
    </row>
    <row r="12" spans="1:15" s="53" customFormat="1" ht="12.75">
      <c r="A12" s="50"/>
      <c r="B12" s="51">
        <v>0.1291</v>
      </c>
      <c r="C12" s="52"/>
      <c r="D12" s="52"/>
      <c r="E12" s="51">
        <v>1.973</v>
      </c>
      <c r="F12" s="52"/>
      <c r="G12" s="52"/>
      <c r="H12" s="51">
        <v>2.076</v>
      </c>
      <c r="I12" s="52"/>
      <c r="J12" s="52"/>
      <c r="K12" s="51">
        <v>2.192</v>
      </c>
      <c r="L12" s="52"/>
      <c r="M12" s="52"/>
      <c r="N12" s="52"/>
      <c r="O12" s="52"/>
    </row>
    <row r="13" spans="1:15" ht="12.75">
      <c r="A13" s="13" t="s">
        <v>48</v>
      </c>
      <c r="B13" s="64">
        <f>(0.2083*((100/150)^1.852)*((B10^1.852)/(B8^4.866)))*B11*0.0115</f>
        <v>6.214350530016131</v>
      </c>
      <c r="C13" s="13" t="s">
        <v>4</v>
      </c>
      <c r="D13" s="13" t="s">
        <v>48</v>
      </c>
      <c r="E13" s="64">
        <f>0.2083*((100/150)^1.852)*((E10^1.852)/(E8^4.866))*E11*0.0115</f>
        <v>6.214350530016131</v>
      </c>
      <c r="F13" s="13" t="s">
        <v>4</v>
      </c>
      <c r="G13" s="13" t="s">
        <v>48</v>
      </c>
      <c r="H13" s="64">
        <f>0.2083*((100/150)^1.852)*((H10^1.852)/(H8^4.866))*H11*0.0115</f>
        <v>6.214350530016131</v>
      </c>
      <c r="I13" s="13" t="s">
        <v>4</v>
      </c>
      <c r="J13" s="13" t="s">
        <v>48</v>
      </c>
      <c r="K13" s="64">
        <f>0.2083*((100/150)^1.852)*((K10^1.852)/(K8^4.866))*K11*0.0115</f>
        <v>6.214350530016131</v>
      </c>
      <c r="L13" s="13" t="s">
        <v>4</v>
      </c>
      <c r="M13" s="5"/>
      <c r="N13" s="5"/>
      <c r="O13" s="5"/>
    </row>
    <row r="14" spans="1:15" s="57" customFormat="1" ht="12.75">
      <c r="A14" s="56"/>
      <c r="B14" s="55">
        <f>B12*B13</f>
        <v>0.8022726534250825</v>
      </c>
      <c r="C14" s="56"/>
      <c r="D14" s="56"/>
      <c r="E14" s="55">
        <f>E12*E13</f>
        <v>12.260913595721828</v>
      </c>
      <c r="F14" s="56"/>
      <c r="G14" s="56" t="s">
        <v>28</v>
      </c>
      <c r="H14" s="55">
        <f>H12*H13</f>
        <v>12.900991700313488</v>
      </c>
      <c r="I14" s="56"/>
      <c r="J14" s="56" t="s">
        <v>28</v>
      </c>
      <c r="K14" s="55">
        <f>K12*K13</f>
        <v>13.621856361795361</v>
      </c>
      <c r="L14" s="56"/>
      <c r="M14" s="56"/>
      <c r="N14" s="56"/>
      <c r="O14" s="56"/>
    </row>
    <row r="15" spans="1:15" ht="12.75">
      <c r="A15" s="18" t="s">
        <v>64</v>
      </c>
      <c r="B15" s="17">
        <f>B14*(60/325848)*B10*B9</f>
        <v>0.8124953218380264</v>
      </c>
      <c r="C15" s="18" t="s">
        <v>27</v>
      </c>
      <c r="D15" s="18" t="s">
        <v>64</v>
      </c>
      <c r="E15" s="17">
        <f>E14*(60/325848)*E10*E9</f>
        <v>0.4515325033410116</v>
      </c>
      <c r="F15" s="18" t="s">
        <v>27</v>
      </c>
      <c r="G15" s="18" t="s">
        <v>64</v>
      </c>
      <c r="H15" s="17">
        <f>H14*(60/325848)*H10*H9</f>
        <v>0.4751046512599797</v>
      </c>
      <c r="I15" s="18" t="s">
        <v>27</v>
      </c>
      <c r="J15" s="18" t="s">
        <v>64</v>
      </c>
      <c r="K15" s="17">
        <f>K14*(60/325848)*K10*K9</f>
        <v>0.5016519246444487</v>
      </c>
      <c r="L15" s="18" t="s">
        <v>27</v>
      </c>
      <c r="M15" s="5"/>
      <c r="N15" s="14"/>
      <c r="O15" s="5"/>
    </row>
    <row r="17" spans="1:15" ht="12.75">
      <c r="A17" s="12"/>
      <c r="D17" s="13"/>
      <c r="G17" s="13"/>
      <c r="J17" s="13"/>
      <c r="M17" s="5"/>
      <c r="N17" s="45"/>
      <c r="O17" s="5"/>
    </row>
    <row r="18" spans="1:15" ht="15" thickBot="1">
      <c r="A18" s="18" t="s">
        <v>29</v>
      </c>
      <c r="B18" s="5"/>
      <c r="C18" s="5"/>
      <c r="D18" s="18" t="s">
        <v>0</v>
      </c>
      <c r="E18" s="5"/>
      <c r="F18" s="5"/>
      <c r="G18" s="6" t="s">
        <v>67</v>
      </c>
      <c r="H18" s="5"/>
      <c r="I18" s="5"/>
      <c r="J18" s="48" t="s">
        <v>1</v>
      </c>
      <c r="K18" s="18"/>
      <c r="L18" s="5"/>
      <c r="M18" s="5"/>
      <c r="N18" s="5"/>
      <c r="O18" s="5"/>
    </row>
    <row r="19" spans="1:15" ht="13.5" thickBot="1">
      <c r="A19" s="9" t="s">
        <v>46</v>
      </c>
      <c r="B19" s="61">
        <v>14.66</v>
      </c>
      <c r="C19" s="9" t="s">
        <v>25</v>
      </c>
      <c r="D19" s="9" t="s">
        <v>46</v>
      </c>
      <c r="E19" s="61">
        <v>14.66</v>
      </c>
      <c r="F19" s="9" t="s">
        <v>25</v>
      </c>
      <c r="G19" s="9" t="s">
        <v>46</v>
      </c>
      <c r="H19" s="61">
        <v>14.66</v>
      </c>
      <c r="I19" s="9" t="s">
        <v>25</v>
      </c>
      <c r="J19" s="9" t="s">
        <v>46</v>
      </c>
      <c r="K19" s="61">
        <v>14.66</v>
      </c>
      <c r="L19" s="9" t="s">
        <v>25</v>
      </c>
      <c r="M19" s="5"/>
      <c r="N19" s="5"/>
      <c r="O19" s="5"/>
    </row>
    <row r="20" spans="1:15" ht="13.5" thickBot="1">
      <c r="A20" s="10" t="s">
        <v>6</v>
      </c>
      <c r="B20" s="63">
        <v>0.1</v>
      </c>
      <c r="C20" s="10" t="s">
        <v>7</v>
      </c>
      <c r="D20" s="9" t="s">
        <v>8</v>
      </c>
      <c r="E20" s="62">
        <v>2</v>
      </c>
      <c r="F20" s="9" t="s">
        <v>9</v>
      </c>
      <c r="G20" s="10" t="s">
        <v>10</v>
      </c>
      <c r="H20" s="63">
        <v>2.5</v>
      </c>
      <c r="I20" s="11" t="s">
        <v>30</v>
      </c>
      <c r="J20" s="10" t="s">
        <v>11</v>
      </c>
      <c r="K20" s="63">
        <v>2.75</v>
      </c>
      <c r="L20" s="11" t="s">
        <v>30</v>
      </c>
      <c r="M20" s="5"/>
      <c r="N20" s="5"/>
      <c r="O20" s="5"/>
    </row>
    <row r="21" spans="1:15" ht="13.5" thickBot="1">
      <c r="A21" s="9" t="s">
        <v>49</v>
      </c>
      <c r="B21" s="61">
        <v>2000</v>
      </c>
      <c r="C21" s="9" t="s">
        <v>26</v>
      </c>
      <c r="D21" s="9" t="s">
        <v>49</v>
      </c>
      <c r="E21" s="61">
        <v>2000</v>
      </c>
      <c r="F21" s="9" t="s">
        <v>26</v>
      </c>
      <c r="G21" s="9" t="s">
        <v>49</v>
      </c>
      <c r="H21" s="61">
        <v>2000</v>
      </c>
      <c r="I21" s="9" t="s">
        <v>26</v>
      </c>
      <c r="J21" s="9" t="s">
        <v>49</v>
      </c>
      <c r="K21" s="61">
        <v>2000</v>
      </c>
      <c r="L21" s="9" t="s">
        <v>26</v>
      </c>
      <c r="M21" s="5"/>
      <c r="N21" s="5"/>
      <c r="O21" s="5"/>
    </row>
    <row r="22" spans="1:15" ht="13.5" thickBot="1">
      <c r="A22" s="9" t="s">
        <v>47</v>
      </c>
      <c r="B22" s="61">
        <v>2000</v>
      </c>
      <c r="C22" s="9" t="s">
        <v>4</v>
      </c>
      <c r="D22" s="9" t="s">
        <v>47</v>
      </c>
      <c r="E22" s="61">
        <v>2000</v>
      </c>
      <c r="F22" s="9" t="s">
        <v>4</v>
      </c>
      <c r="G22" s="9" t="s">
        <v>47</v>
      </c>
      <c r="H22" s="61">
        <v>2000</v>
      </c>
      <c r="I22" s="9" t="s">
        <v>4</v>
      </c>
      <c r="J22" s="9" t="s">
        <v>47</v>
      </c>
      <c r="K22" s="61">
        <v>2000</v>
      </c>
      <c r="L22" s="9" t="s">
        <v>4</v>
      </c>
      <c r="M22" s="5"/>
      <c r="N22" s="9"/>
      <c r="O22" s="5"/>
    </row>
    <row r="23" spans="1:15" s="53" customFormat="1" ht="12.75">
      <c r="A23" s="52"/>
      <c r="B23" s="51">
        <v>2.16</v>
      </c>
      <c r="C23" s="52"/>
      <c r="D23" s="52"/>
      <c r="E23" s="51">
        <v>0.2388</v>
      </c>
      <c r="F23" s="52"/>
      <c r="G23" s="52"/>
      <c r="H23" s="51">
        <v>0.2388</v>
      </c>
      <c r="I23" s="52"/>
      <c r="J23" s="52"/>
      <c r="K23" s="51">
        <v>0.229</v>
      </c>
      <c r="L23" s="52"/>
      <c r="M23" s="52"/>
      <c r="N23" s="52"/>
      <c r="O23" s="52"/>
    </row>
    <row r="24" spans="1:15" ht="12.75">
      <c r="A24" s="13" t="s">
        <v>48</v>
      </c>
      <c r="B24" s="64">
        <f>0.2083*((100/150)^1.852)*((B21^1.852)/(B19^4.866))*B22*0.0115</f>
        <v>6.214350530016131</v>
      </c>
      <c r="C24" s="13" t="s">
        <v>4</v>
      </c>
      <c r="D24" s="13" t="s">
        <v>48</v>
      </c>
      <c r="E24" s="64">
        <f>0.2083*((100/150)^1.852)*((E21^1.852)/(E19^4.866))*E22*0.0115</f>
        <v>6.214350530016131</v>
      </c>
      <c r="F24" s="13" t="s">
        <v>4</v>
      </c>
      <c r="G24" s="13" t="s">
        <v>48</v>
      </c>
      <c r="H24" s="64">
        <f>0.2083*((100/150)^1.852)*((H21^1.852)/(H19^4.866))*H22*0.0115</f>
        <v>6.214350530016131</v>
      </c>
      <c r="I24" s="13" t="s">
        <v>4</v>
      </c>
      <c r="J24" s="13" t="s">
        <v>48</v>
      </c>
      <c r="K24" s="64">
        <f>0.2083*((100/150)^1.852)*((K21^1.852)/(K19^4.866))*K22*0.0115</f>
        <v>6.214350530016131</v>
      </c>
      <c r="L24" s="13" t="s">
        <v>4</v>
      </c>
      <c r="M24" s="5"/>
      <c r="N24" s="9"/>
      <c r="O24" s="5"/>
    </row>
    <row r="25" spans="1:15" s="53" customFormat="1" ht="12.75">
      <c r="A25" s="52"/>
      <c r="B25" s="58">
        <f>B23*B24</f>
        <v>13.422997144834843</v>
      </c>
      <c r="C25" s="52"/>
      <c r="D25" s="52"/>
      <c r="E25" s="58">
        <f>E23*E24</f>
        <v>1.4839869065678521</v>
      </c>
      <c r="F25" s="52"/>
      <c r="G25" s="52"/>
      <c r="H25" s="58">
        <f>H23*H24</f>
        <v>1.4839869065678521</v>
      </c>
      <c r="I25" s="52"/>
      <c r="J25" s="52"/>
      <c r="K25" s="58">
        <f>K23*K24</f>
        <v>1.423086271373694</v>
      </c>
      <c r="L25" s="52"/>
      <c r="M25" s="52"/>
      <c r="N25" s="52"/>
      <c r="O25" s="52"/>
    </row>
    <row r="26" spans="1:15" ht="12.75">
      <c r="A26" s="18" t="s">
        <v>64</v>
      </c>
      <c r="B26" s="17">
        <f>B25*(60/325848)*B21*B20</f>
        <v>0.49432853888321593</v>
      </c>
      <c r="C26" s="18" t="s">
        <v>27</v>
      </c>
      <c r="D26" s="18" t="s">
        <v>64</v>
      </c>
      <c r="E26" s="17">
        <f>E25*(60/325848)*E21*E20</f>
        <v>1.0930153248639995</v>
      </c>
      <c r="F26" s="18" t="s">
        <v>27</v>
      </c>
      <c r="G26" s="18" t="s">
        <v>64</v>
      </c>
      <c r="H26" s="17">
        <f>H25*(60/325848)*H21*H20</f>
        <v>1.3662691560799995</v>
      </c>
      <c r="I26" s="18" t="s">
        <v>27</v>
      </c>
      <c r="J26" s="18" t="s">
        <v>64</v>
      </c>
      <c r="K26" s="17">
        <f>K25*(60/325848)*K21*K20</f>
        <v>1.4412194322301168</v>
      </c>
      <c r="L26" s="18" t="s">
        <v>27</v>
      </c>
      <c r="M26" s="5"/>
      <c r="N26" s="14"/>
      <c r="O26" s="5"/>
    </row>
    <row r="28" spans="1:15" ht="12.75">
      <c r="A28" s="13"/>
      <c r="D28" s="13"/>
      <c r="G28" s="13"/>
      <c r="J28" s="13"/>
      <c r="M28" s="5"/>
      <c r="N28" s="45"/>
      <c r="O28" s="5"/>
    </row>
    <row r="37" spans="1:15" ht="12.75">
      <c r="A37" s="16"/>
      <c r="B37" s="15"/>
      <c r="C37" s="16"/>
      <c r="D37" s="16"/>
      <c r="E37" s="15"/>
      <c r="F37" s="16"/>
      <c r="G37" s="16"/>
      <c r="H37" s="15"/>
      <c r="I37" s="16"/>
      <c r="J37" s="16"/>
      <c r="K37" s="15"/>
      <c r="L37" s="16"/>
      <c r="M37" s="5"/>
      <c r="N37" s="45"/>
      <c r="O37" s="5"/>
    </row>
    <row r="38" spans="1:15" ht="12.75">
      <c r="A38" s="18"/>
      <c r="B38" s="17"/>
      <c r="C38" s="18"/>
      <c r="D38" s="18"/>
      <c r="E38" s="17"/>
      <c r="F38" s="18"/>
      <c r="G38" s="18"/>
      <c r="H38" s="17"/>
      <c r="I38" s="18"/>
      <c r="J38" s="16"/>
      <c r="K38" s="46"/>
      <c r="L38" s="47"/>
      <c r="M38" s="5"/>
      <c r="N38" s="18"/>
      <c r="O38" s="5"/>
    </row>
    <row r="39" spans="10:15" ht="12.75">
      <c r="J39" s="5"/>
      <c r="K39" s="5"/>
      <c r="L39" s="5"/>
      <c r="M39" s="5"/>
      <c r="N39" s="5"/>
      <c r="O39" s="5"/>
    </row>
    <row r="40" spans="10:15" ht="12.75">
      <c r="J40" s="5"/>
      <c r="K40" s="5"/>
      <c r="L40" s="5"/>
      <c r="M40" s="5"/>
      <c r="N40" s="5"/>
      <c r="O40" s="5"/>
    </row>
    <row r="81" ht="20.25">
      <c r="A81" s="19"/>
    </row>
    <row r="82" ht="12.75">
      <c r="A82" s="20"/>
    </row>
    <row r="83" spans="1:4" ht="12.75">
      <c r="A83" s="21"/>
      <c r="C83" s="22"/>
      <c r="D83" s="22"/>
    </row>
    <row r="84" spans="1:6" ht="12.75">
      <c r="A84" s="22"/>
      <c r="B84" s="22"/>
      <c r="C84" s="22"/>
      <c r="D84" s="22"/>
      <c r="E84" s="22"/>
      <c r="F84" s="22"/>
    </row>
    <row r="85" spans="1:6" ht="12.75">
      <c r="A85" s="22"/>
      <c r="B85" s="22"/>
      <c r="C85" s="22"/>
      <c r="D85" s="22"/>
      <c r="E85" s="22"/>
      <c r="F85" s="22"/>
    </row>
    <row r="86" spans="1:6" ht="12.75">
      <c r="A86" s="22"/>
      <c r="B86" s="22"/>
      <c r="C86" s="22"/>
      <c r="D86" s="22"/>
      <c r="E86" s="22"/>
      <c r="F86" s="22"/>
    </row>
    <row r="87" spans="1:6" ht="12.75">
      <c r="A87" s="22"/>
      <c r="B87" s="22"/>
      <c r="C87" s="22"/>
      <c r="D87" s="22"/>
      <c r="E87" s="22"/>
      <c r="F87" s="22"/>
    </row>
    <row r="88" spans="1:6" ht="12.75">
      <c r="A88" s="22"/>
      <c r="B88" s="22"/>
      <c r="C88" s="22"/>
      <c r="D88" s="22"/>
      <c r="E88" s="22"/>
      <c r="F88" s="22"/>
    </row>
    <row r="89" spans="1:6" ht="12.75">
      <c r="A89" s="22"/>
      <c r="B89" s="22"/>
      <c r="C89" s="22"/>
      <c r="D89" s="22"/>
      <c r="E89" s="22"/>
      <c r="F89" s="22"/>
    </row>
    <row r="90" spans="1:6" ht="12.75">
      <c r="A90" s="22"/>
      <c r="B90" s="22"/>
      <c r="C90" s="22"/>
      <c r="D90" s="22"/>
      <c r="E90" s="22"/>
      <c r="F90" s="22"/>
    </row>
    <row r="91" spans="1:6" ht="12.75">
      <c r="A91" s="21"/>
      <c r="B91" s="22"/>
      <c r="C91" s="22"/>
      <c r="D91" s="22"/>
      <c r="E91" s="22"/>
      <c r="F91" s="22"/>
    </row>
    <row r="92" spans="1:6" ht="12.75">
      <c r="A92" s="23"/>
      <c r="B92" s="22"/>
      <c r="C92" s="22"/>
      <c r="D92" s="22"/>
      <c r="E92" s="22"/>
      <c r="F92" s="22"/>
    </row>
    <row r="93" spans="1:6" ht="12.75">
      <c r="A93" s="23"/>
      <c r="B93" s="22"/>
      <c r="C93" s="22"/>
      <c r="D93" s="22"/>
      <c r="E93" s="22"/>
      <c r="F93" s="22"/>
    </row>
    <row r="94" spans="1:6" ht="12.75">
      <c r="A94" s="23"/>
      <c r="B94" s="22"/>
      <c r="C94" s="22"/>
      <c r="D94" s="22"/>
      <c r="E94" s="22"/>
      <c r="F94" s="22"/>
    </row>
    <row r="95" spans="1:6" ht="12.75">
      <c r="A95" s="23"/>
      <c r="B95" s="22"/>
      <c r="C95" s="22"/>
      <c r="D95" s="22"/>
      <c r="E95" s="22"/>
      <c r="F95" s="22"/>
    </row>
    <row r="96" spans="1:6" ht="12.75">
      <c r="A96" s="21"/>
      <c r="B96" s="22"/>
      <c r="C96" s="22"/>
      <c r="D96" s="22"/>
      <c r="E96" s="22"/>
      <c r="F96" s="22"/>
    </row>
    <row r="97" spans="1:6" ht="12.75">
      <c r="A97" s="23"/>
      <c r="B97" s="22"/>
      <c r="C97" s="22"/>
      <c r="D97" s="22"/>
      <c r="E97" s="22"/>
      <c r="F97" s="22"/>
    </row>
    <row r="98" spans="1:6" ht="12.75">
      <c r="A98" s="23"/>
      <c r="B98" s="22"/>
      <c r="C98" s="22"/>
      <c r="D98" s="22"/>
      <c r="E98" s="22"/>
      <c r="F98" s="22"/>
    </row>
    <row r="99" spans="1:6" ht="12.75">
      <c r="A99" s="21"/>
      <c r="B99" s="22"/>
      <c r="C99" s="22"/>
      <c r="D99" s="22"/>
      <c r="E99" s="24"/>
      <c r="F99" s="22"/>
    </row>
    <row r="100" spans="1:6" ht="12.75">
      <c r="A100" s="23"/>
      <c r="B100" s="22"/>
      <c r="C100" s="22"/>
      <c r="D100" s="22"/>
      <c r="E100" s="24"/>
      <c r="F100" s="22"/>
    </row>
    <row r="101" spans="1:6" ht="12.75">
      <c r="A101" s="23"/>
      <c r="B101" s="22"/>
      <c r="C101" s="22"/>
      <c r="D101" s="22"/>
      <c r="E101" s="24"/>
      <c r="F101" s="22"/>
    </row>
    <row r="102" spans="1:6" ht="12.75">
      <c r="A102" s="23"/>
      <c r="B102" s="22"/>
      <c r="C102" s="22"/>
      <c r="D102" s="22"/>
      <c r="E102" s="22"/>
      <c r="F102" s="22"/>
    </row>
    <row r="103" spans="1:6" ht="12.75">
      <c r="A103" s="23"/>
      <c r="B103" s="22"/>
      <c r="C103" s="22"/>
      <c r="D103" s="22"/>
      <c r="E103" s="22"/>
      <c r="F103" s="22"/>
    </row>
    <row r="104" spans="1:6" ht="12.75">
      <c r="A104" s="21"/>
      <c r="B104" s="22"/>
      <c r="C104" s="22"/>
      <c r="D104" s="22"/>
      <c r="E104" s="22"/>
      <c r="F104" s="22"/>
    </row>
    <row r="105" spans="1:6" ht="12.75">
      <c r="A105" s="23"/>
      <c r="B105" s="22"/>
      <c r="C105" s="22"/>
      <c r="D105" s="22"/>
      <c r="E105" s="22"/>
      <c r="F105" s="22"/>
    </row>
    <row r="106" s="22" customFormat="1" ht="12.75">
      <c r="A106" s="23"/>
    </row>
    <row r="107" s="22" customFormat="1" ht="12.75">
      <c r="A107" s="23"/>
    </row>
    <row r="108" s="22" customFormat="1" ht="12.75">
      <c r="A108" s="24"/>
    </row>
    <row r="109" s="22" customFormat="1" ht="12.75">
      <c r="A109" s="24"/>
    </row>
    <row r="110" spans="1:3" s="22" customFormat="1" ht="12.75">
      <c r="A110" s="24"/>
      <c r="C110" s="25"/>
    </row>
    <row r="111" spans="1:3" s="22" customFormat="1" ht="12.75">
      <c r="A111" s="24"/>
      <c r="C111" s="25"/>
    </row>
    <row r="112" spans="1:3" s="22" customFormat="1" ht="12.75">
      <c r="A112" s="24"/>
      <c r="C112" s="25"/>
    </row>
    <row r="113" spans="1:3" s="22" customFormat="1" ht="12.75">
      <c r="A113" s="24"/>
      <c r="C113" s="25"/>
    </row>
    <row r="114" spans="1:3" s="22" customFormat="1" ht="12.75">
      <c r="A114" s="26"/>
      <c r="C114" s="25"/>
    </row>
    <row r="115" spans="1:7" s="22" customFormat="1" ht="18">
      <c r="A115" s="27"/>
      <c r="B115" s="28"/>
      <c r="C115" s="29"/>
      <c r="D115" s="28"/>
      <c r="E115" s="28"/>
      <c r="F115" s="28"/>
      <c r="G115" s="28"/>
    </row>
    <row r="116" spans="1:7" s="22" customFormat="1" ht="18">
      <c r="A116" s="27" t="s">
        <v>12</v>
      </c>
      <c r="B116" s="28"/>
      <c r="C116" s="29"/>
      <c r="D116" s="28"/>
      <c r="E116" s="30"/>
      <c r="F116" s="28"/>
      <c r="G116" s="28"/>
    </row>
    <row r="117" spans="1:7" s="22" customFormat="1" ht="12.75">
      <c r="A117" s="44" t="s">
        <v>2</v>
      </c>
      <c r="C117" s="44"/>
      <c r="G117" s="31"/>
    </row>
    <row r="118" spans="1:7" s="22" customFormat="1" ht="12.75">
      <c r="A118" s="54">
        <v>5.89</v>
      </c>
      <c r="D118" s="21"/>
      <c r="E118" s="21"/>
      <c r="G118" s="32"/>
    </row>
    <row r="119" spans="1:7" s="22" customFormat="1" ht="12.75">
      <c r="A119" s="54">
        <v>7.82</v>
      </c>
      <c r="C119" s="49"/>
      <c r="D119" s="33"/>
      <c r="E119" s="23"/>
      <c r="F119" s="23"/>
      <c r="G119" s="34"/>
    </row>
    <row r="120" spans="1:7" s="22" customFormat="1" ht="12.75">
      <c r="A120" s="54">
        <v>9.78</v>
      </c>
      <c r="C120" s="33"/>
      <c r="D120" s="33"/>
      <c r="E120" s="23"/>
      <c r="F120" s="23"/>
      <c r="G120" s="34"/>
    </row>
    <row r="121" spans="1:7" s="22" customFormat="1" ht="12.75">
      <c r="A121" s="54">
        <v>11.73</v>
      </c>
      <c r="C121" s="33"/>
      <c r="D121" s="33"/>
      <c r="E121" s="23"/>
      <c r="F121" s="23"/>
      <c r="G121" s="34"/>
    </row>
    <row r="122" spans="1:7" s="22" customFormat="1" ht="12.75">
      <c r="A122" s="54">
        <v>14.66</v>
      </c>
      <c r="C122" s="33"/>
      <c r="E122" s="23"/>
      <c r="F122" s="24"/>
      <c r="G122" s="34"/>
    </row>
    <row r="123" spans="1:7" s="22" customFormat="1" ht="12.75">
      <c r="A123" s="54">
        <v>17.92</v>
      </c>
      <c r="C123" s="33"/>
      <c r="D123" s="24"/>
      <c r="E123" s="23"/>
      <c r="F123" s="24"/>
      <c r="G123" s="34"/>
    </row>
    <row r="124" spans="1:7" s="22" customFormat="1" ht="12.75">
      <c r="A124" s="54">
        <v>21.13</v>
      </c>
      <c r="C124" s="33"/>
      <c r="D124" s="24"/>
      <c r="E124" s="23"/>
      <c r="F124" s="24"/>
      <c r="G124" s="34"/>
    </row>
    <row r="125" spans="1:7" s="22" customFormat="1" ht="12.75">
      <c r="A125" s="54">
        <v>23.77</v>
      </c>
      <c r="C125" s="33"/>
      <c r="D125" s="24"/>
      <c r="E125" s="23"/>
      <c r="F125" s="24"/>
      <c r="G125" s="34"/>
    </row>
    <row r="126" spans="1:7" s="22" customFormat="1" ht="12.75">
      <c r="A126" s="54">
        <v>26.79</v>
      </c>
      <c r="C126" s="33"/>
      <c r="D126" s="24"/>
      <c r="E126" s="23"/>
      <c r="F126" s="24"/>
      <c r="G126" s="34"/>
    </row>
    <row r="127" spans="5:6" s="22" customFormat="1" ht="12.75">
      <c r="E127" s="23"/>
      <c r="F127" s="24"/>
    </row>
    <row r="128" spans="5:6" s="22" customFormat="1" ht="12.75">
      <c r="E128" s="24"/>
      <c r="F128" s="24"/>
    </row>
    <row r="129" spans="1:6" s="22" customFormat="1" ht="12.75">
      <c r="A129" s="31"/>
      <c r="E129" s="26"/>
      <c r="F129" s="26"/>
    </row>
    <row r="130" spans="1:6" s="22" customFormat="1" ht="12.75">
      <c r="A130" s="31"/>
      <c r="E130" s="23"/>
      <c r="F130" s="23"/>
    </row>
    <row r="131" spans="1:6" s="22" customFormat="1" ht="12.75">
      <c r="A131" s="31"/>
      <c r="E131" s="23"/>
      <c r="F131" s="23"/>
    </row>
    <row r="132" spans="1:5" s="22" customFormat="1" ht="12.75">
      <c r="A132" s="31"/>
      <c r="E132" s="23"/>
    </row>
    <row r="133" spans="1:5" s="22" customFormat="1" ht="12.75">
      <c r="A133" s="31"/>
      <c r="E133" s="23"/>
    </row>
    <row r="134" spans="1:5" s="22" customFormat="1" ht="12.75">
      <c r="A134" s="31"/>
      <c r="E134" s="23"/>
    </row>
    <row r="135" spans="1:5" s="22" customFormat="1" ht="12.75">
      <c r="A135" s="31"/>
      <c r="E135" s="23"/>
    </row>
    <row r="136" spans="1:5" s="22" customFormat="1" ht="12.75">
      <c r="A136" s="31"/>
      <c r="E136" s="23"/>
    </row>
    <row r="137" spans="1:5" s="22" customFormat="1" ht="12.75">
      <c r="A137" s="31"/>
      <c r="E137" s="23"/>
    </row>
    <row r="138" spans="1:5" s="22" customFormat="1" ht="12.75">
      <c r="A138" s="31"/>
      <c r="E138" s="23"/>
    </row>
    <row r="139" spans="1:5" s="22" customFormat="1" ht="12.75">
      <c r="A139" s="31"/>
      <c r="E139" s="23"/>
    </row>
    <row r="140" s="22" customFormat="1" ht="12.75">
      <c r="A140" s="31"/>
    </row>
    <row r="141" s="22" customFormat="1" ht="12.75">
      <c r="A141" s="31"/>
    </row>
    <row r="142" s="22" customFormat="1" ht="12.75">
      <c r="A142" s="31"/>
    </row>
    <row r="143" s="22" customFormat="1" ht="12.75"/>
    <row r="144" s="22" customFormat="1" ht="12.75"/>
    <row r="145" s="22" customFormat="1" ht="12.75"/>
    <row r="146" s="22" customFormat="1" ht="12.75"/>
    <row r="147" s="22" customFormat="1" ht="12.75"/>
  </sheetData>
  <sheetProtection/>
  <mergeCells count="2">
    <mergeCell ref="A6:K6"/>
    <mergeCell ref="A5:K5"/>
  </mergeCells>
  <dataValidations count="10">
    <dataValidation allowBlank="1" showErrorMessage="1" promptTitle="Routine Mantenance" sqref="B15 E15 H15 K15 E26 H26 K26 B26"/>
    <dataValidation allowBlank="1" showInputMessage="1" showErrorMessage="1" promptTitle="Energy Constant" prompt="Energy Constants vary by fuel type:&#10;Diesel - 0.1291&#10;Elec LST - 1.973&#10;Elec Hoz PTO - 2.076&#10;Elec Hoz Belt - 2.192&#10;Sub - 2.16&#10;NG - 0.2388&#10;LP - 0.2388&#10;Gasoline - 0.229" sqref="B12 K12 H12 E12 K23 H23 E23 B23"/>
    <dataValidation type="decimal" allowBlank="1" showInputMessage="1" showErrorMessage="1" promptTitle="Acceptable Values" prompt="The allowed range is $0.50 - $4.00/gallon" errorTitle="Out of Range" error="Acceptable range: $0.50-$4.00" sqref="H20">
      <formula1>0.5</formula1>
      <formula2>4</formula2>
    </dataValidation>
    <dataValidation type="decimal" allowBlank="1" showInputMessage="1" showErrorMessage="1" promptTitle="Acceptable Values" prompt="The allowed range is $1.00 - $4.00/gallon" errorTitle="Out of Range" error="Acceptable range: $1.00-$4.00" sqref="K20">
      <formula1>1</formula1>
      <formula2>4</formula2>
    </dataValidation>
    <dataValidation type="decimal" allowBlank="1" showInputMessage="1" showErrorMessage="1" promptTitle="Acceptable Values" prompt="The  allowed range is $0.05 - $0.22/KWH" errorTitle="Out of Range" error="Acceptable range: $0.05-$0.22" sqref="B20 K9 H9 E9">
      <formula1>0.05</formula1>
      <formula2>0.22</formula2>
    </dataValidation>
    <dataValidation type="whole" allowBlank="1" showInputMessage="1" showErrorMessage="1" promptTitle="Flow" prompt="The allowed range is 50 - 9500 GPM." error="Allowable Range: 500 to 5000." sqref="B10 E10 K21 H21 B21 E21 H10 K10">
      <formula1>50</formula1>
      <formula2>9500</formula2>
    </dataValidation>
    <dataValidation type="decimal" allowBlank="1" showInputMessage="1" showErrorMessage="1" promptTitle="Acceptable values" prompt="The allowed range is $0.04 - $3.00/ccf" errorTitle="Out of Range" error="Acceptable range: $.04-$3.00" sqref="E20">
      <formula1>0.5</formula1>
      <formula2>5</formula2>
    </dataValidation>
    <dataValidation type="whole" allowBlank="1" showInputMessage="1" showErrorMessage="1" promptTitle="Pipe Length" prompt="Pipe Length can range between 100 - 10,000 ft." error="Allowable Range: 100 to 10,000 ft." sqref="K22 K11 E22 B22 B11 E11 H11 H22">
      <formula1>100</formula1>
      <formula2>10000</formula2>
    </dataValidation>
    <dataValidation type="list" allowBlank="1" showInputMessage="1" showErrorMessage="1" promptTitle="Pipe Size" prompt="Click on the pull down arrow to select pipe size.&#10;&#10;Allowed pipe sizes are 6, 8, 10, 12, 15, 18, 21, 24, and 27 inches. " error="Unacceptable Pipe Diameter." sqref="K19 H19 E19 B19 E8 H8 K8 B8">
      <formula1>$A$118:$A$126</formula1>
    </dataValidation>
    <dataValidation type="decimal" allowBlank="1" showInputMessage="1" showErrorMessage="1" promptTitle="Acceptable values" prompt="The allowed range is $0.50 - $5.00/gallon" errorTitle="Out of Range" error="Acceptable range: $.50-$5.00" sqref="B9">
      <formula1>0.5</formula1>
      <formula2>5</formula2>
    </dataValidation>
  </dataValidations>
  <printOptions/>
  <pageMargins left="0.75" right="0.75" top="1" bottom="1" header="0.5" footer="0.5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31.8515625" style="0" customWidth="1"/>
  </cols>
  <sheetData>
    <row r="1" ht="15.75">
      <c r="A1" s="35"/>
    </row>
    <row r="2" ht="15.75">
      <c r="A2" s="36" t="s">
        <v>14</v>
      </c>
    </row>
    <row r="3" spans="1:2" ht="12.75">
      <c r="A3" s="37" t="s">
        <v>25</v>
      </c>
      <c r="B3" t="s">
        <v>31</v>
      </c>
    </row>
    <row r="4" ht="12.75">
      <c r="A4" s="37"/>
    </row>
    <row r="5" spans="1:2" ht="12.75">
      <c r="A5" s="37" t="s">
        <v>15</v>
      </c>
      <c r="B5" t="s">
        <v>16</v>
      </c>
    </row>
    <row r="6" spans="1:2" ht="12.75">
      <c r="A6" s="37"/>
      <c r="B6" s="11"/>
    </row>
    <row r="7" spans="1:2" ht="12.75">
      <c r="A7" s="37" t="s">
        <v>17</v>
      </c>
      <c r="B7" t="s">
        <v>18</v>
      </c>
    </row>
    <row r="8" spans="1:2" ht="12.75">
      <c r="A8" s="38"/>
      <c r="B8" s="11"/>
    </row>
    <row r="9" spans="1:2" ht="12.75">
      <c r="A9" s="37" t="s">
        <v>19</v>
      </c>
      <c r="B9" t="s">
        <v>20</v>
      </c>
    </row>
    <row r="10" ht="12.75">
      <c r="A10" s="37"/>
    </row>
    <row r="11" spans="1:2" ht="12.75">
      <c r="A11" s="37" t="s">
        <v>26</v>
      </c>
      <c r="B11" s="11" t="s">
        <v>32</v>
      </c>
    </row>
    <row r="12" ht="12.75">
      <c r="A12" s="39"/>
    </row>
    <row r="13" spans="1:2" ht="12.75">
      <c r="A13" s="37" t="s">
        <v>50</v>
      </c>
      <c r="B13" t="s">
        <v>51</v>
      </c>
    </row>
    <row r="15" ht="12.75">
      <c r="A15" s="37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7"/>
    </row>
    <row r="24" ht="12.75">
      <c r="A24" s="37"/>
    </row>
    <row r="32" ht="12.75">
      <c r="A32" s="37"/>
    </row>
    <row r="33" ht="12.75">
      <c r="A33" s="37"/>
    </row>
    <row r="34" ht="12.75">
      <c r="A34" s="3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3">
      <selection activeCell="N15" sqref="N15"/>
    </sheetView>
  </sheetViews>
  <sheetFormatPr defaultColWidth="9.140625" defaultRowHeight="12.75"/>
  <cols>
    <col min="3" max="3" width="4.421875" style="0" customWidth="1"/>
    <col min="4" max="4" width="3.28125" style="0" customWidth="1"/>
    <col min="5" max="5" width="18.57421875" style="0" customWidth="1"/>
    <col min="6" max="6" width="10.28125" style="0" customWidth="1"/>
    <col min="7" max="7" width="4.421875" style="0" customWidth="1"/>
    <col min="8" max="8" width="3.140625" style="0" customWidth="1"/>
    <col min="9" max="9" width="20.00390625" style="0" customWidth="1"/>
  </cols>
  <sheetData>
    <row r="1" spans="1:7" ht="15.75">
      <c r="A1" s="1"/>
      <c r="F1" s="1"/>
      <c r="G1" s="40"/>
    </row>
    <row r="2" spans="6:7" ht="15.75">
      <c r="F2" s="41" t="s">
        <v>21</v>
      </c>
      <c r="G2" s="42"/>
    </row>
    <row r="3" spans="1:5" ht="12.75">
      <c r="A3" s="7" t="s">
        <v>34</v>
      </c>
      <c r="B3" s="7"/>
      <c r="C3" s="7"/>
      <c r="D3" s="7"/>
      <c r="E3" s="7"/>
    </row>
    <row r="10" spans="1:4" ht="15.75">
      <c r="A10" t="s">
        <v>22</v>
      </c>
      <c r="B10" s="43" t="s">
        <v>35</v>
      </c>
      <c r="C10" t="s">
        <v>23</v>
      </c>
      <c r="D10" t="s">
        <v>52</v>
      </c>
    </row>
    <row r="11" spans="2:4" ht="12.75">
      <c r="B11" s="43" t="s">
        <v>37</v>
      </c>
      <c r="C11" t="s">
        <v>23</v>
      </c>
      <c r="D11" t="s">
        <v>53</v>
      </c>
    </row>
    <row r="12" spans="2:4" ht="12.75">
      <c r="B12" s="43" t="s">
        <v>38</v>
      </c>
      <c r="C12" t="s">
        <v>23</v>
      </c>
      <c r="D12" t="s">
        <v>39</v>
      </c>
    </row>
    <row r="13" spans="2:4" ht="14.25">
      <c r="B13" s="59" t="s">
        <v>54</v>
      </c>
      <c r="C13" t="s">
        <v>23</v>
      </c>
      <c r="D13" t="s">
        <v>40</v>
      </c>
    </row>
    <row r="14" spans="2:4" ht="12.75">
      <c r="B14" s="59"/>
      <c r="D14" s="11" t="s">
        <v>55</v>
      </c>
    </row>
    <row r="15" spans="2:4" ht="12.75">
      <c r="B15" s="59"/>
      <c r="D15" s="60" t="s">
        <v>56</v>
      </c>
    </row>
    <row r="16" spans="2:4" ht="12.75">
      <c r="B16" s="59"/>
      <c r="D16" s="9" t="s">
        <v>63</v>
      </c>
    </row>
    <row r="18" spans="1:9" ht="12.75">
      <c r="A18" s="68" t="s">
        <v>28</v>
      </c>
      <c r="B18" s="69"/>
      <c r="C18" s="69"/>
      <c r="D18" s="69"/>
      <c r="E18" s="69"/>
      <c r="F18" s="69"/>
      <c r="G18" s="69"/>
      <c r="H18" s="69"/>
      <c r="I18" s="69"/>
    </row>
    <row r="20" ht="12.75">
      <c r="A20" s="67"/>
    </row>
    <row r="21" ht="12.75">
      <c r="A21" s="67"/>
    </row>
    <row r="22" ht="12.75">
      <c r="A22" s="67"/>
    </row>
    <row r="24" spans="1:2" ht="12.75">
      <c r="A24" s="7" t="s">
        <v>24</v>
      </c>
      <c r="B24" s="7"/>
    </row>
    <row r="26" spans="2:4" ht="15.75">
      <c r="B26" s="43" t="s">
        <v>42</v>
      </c>
      <c r="C26" t="s">
        <v>23</v>
      </c>
      <c r="D26" s="11" t="s">
        <v>57</v>
      </c>
    </row>
    <row r="27" spans="2:4" ht="15.75">
      <c r="B27" s="43" t="s">
        <v>35</v>
      </c>
      <c r="C27" t="s">
        <v>23</v>
      </c>
      <c r="D27" t="s">
        <v>36</v>
      </c>
    </row>
    <row r="28" spans="2:4" ht="14.25">
      <c r="B28" s="59" t="s">
        <v>58</v>
      </c>
      <c r="C28" t="s">
        <v>23</v>
      </c>
      <c r="D28" t="s">
        <v>43</v>
      </c>
    </row>
    <row r="29" spans="2:4" ht="12.75">
      <c r="B29" s="59"/>
      <c r="D29" s="11" t="s">
        <v>59</v>
      </c>
    </row>
    <row r="30" ht="12.75">
      <c r="B30" s="43"/>
    </row>
    <row r="31" spans="1:2" ht="12.75">
      <c r="A31" s="7" t="s">
        <v>33</v>
      </c>
      <c r="B31" s="43"/>
    </row>
    <row r="32" ht="12.75">
      <c r="B32" s="43"/>
    </row>
    <row r="33" ht="12.75">
      <c r="B33" s="43"/>
    </row>
    <row r="34" ht="12.75">
      <c r="B34" s="43"/>
    </row>
    <row r="36" spans="1:3" ht="12.75">
      <c r="A36" s="7"/>
      <c r="B36" s="7"/>
      <c r="C36" s="7"/>
    </row>
    <row r="39" spans="2:4" ht="12.75">
      <c r="B39" t="s">
        <v>27</v>
      </c>
      <c r="C39" t="s">
        <v>23</v>
      </c>
      <c r="D39" s="11" t="s">
        <v>60</v>
      </c>
    </row>
    <row r="40" spans="2:4" ht="12.75">
      <c r="B40" t="s">
        <v>41</v>
      </c>
      <c r="C40" t="s">
        <v>23</v>
      </c>
      <c r="D40" s="11" t="s">
        <v>57</v>
      </c>
    </row>
    <row r="41" spans="2:4" ht="12.75">
      <c r="B41" t="s">
        <v>38</v>
      </c>
      <c r="C41" t="s">
        <v>23</v>
      </c>
      <c r="D41" t="s">
        <v>39</v>
      </c>
    </row>
    <row r="42" spans="2:4" ht="12.75">
      <c r="B42" t="s">
        <v>44</v>
      </c>
      <c r="C42" t="s">
        <v>23</v>
      </c>
      <c r="D42" s="11" t="s">
        <v>61</v>
      </c>
    </row>
    <row r="43" spans="2:4" ht="12.75">
      <c r="B43">
        <v>0.0001841</v>
      </c>
      <c r="C43" s="11" t="s">
        <v>23</v>
      </c>
      <c r="D43" s="11" t="s">
        <v>62</v>
      </c>
    </row>
  </sheetData>
  <sheetProtection/>
  <mergeCells count="2">
    <mergeCell ref="A20:A22"/>
    <mergeCell ref="A18:I18"/>
  </mergeCells>
  <hyperlinks>
    <hyperlink ref="D15" r:id="rId1" display="http://www.dpcpipe.com/"/>
  </hyperlinks>
  <printOptions/>
  <pageMargins left="0.5" right="0.5" top="1" bottom="1" header="0.5" footer="0.5"/>
  <pageSetup horizontalDpi="600" verticalDpi="600" orientation="landscape" r:id="rId6"/>
  <legacyDrawing r:id="rId5"/>
  <oleObjects>
    <oleObject progId="Equation.3" shapeId="372828" r:id="rId2"/>
    <oleObject progId="Equation.3" shapeId="219405" r:id="rId3"/>
    <oleObject progId="Equation.3" shapeId="233828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Lipsey</dc:creator>
  <cp:keywords/>
  <dc:description/>
  <cp:lastModifiedBy>Phil Tacker</cp:lastModifiedBy>
  <dcterms:created xsi:type="dcterms:W3CDTF">2009-03-30T14:55:03Z</dcterms:created>
  <dcterms:modified xsi:type="dcterms:W3CDTF">2010-06-18T16:39:28Z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