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10230" activeTab="0"/>
  </bookViews>
  <sheets>
    <sheet name="Summary" sheetId="1" r:id="rId1"/>
    <sheet name="Glossary" sheetId="2" r:id="rId2"/>
    <sheet name="Calculations" sheetId="3" r:id="rId3"/>
  </sheets>
  <definedNames>
    <definedName name="PipeSize">#REF!</definedName>
  </definedNames>
  <calcPr fullCalcOnLoad="1"/>
</workbook>
</file>

<file path=xl/sharedStrings.xml><?xml version="1.0" encoding="utf-8"?>
<sst xmlns="http://schemas.openxmlformats.org/spreadsheetml/2006/main" count="204" uniqueCount="113">
  <si>
    <t>Natural Gas</t>
  </si>
  <si>
    <t>Head</t>
  </si>
  <si>
    <t>ft.</t>
  </si>
  <si>
    <t>$/gallon</t>
  </si>
  <si>
    <t>hp-hr/gal</t>
  </si>
  <si>
    <t>NPS</t>
  </si>
  <si>
    <t>$/ac-in</t>
  </si>
  <si>
    <t>$/ac-ft</t>
  </si>
  <si>
    <t>ft</t>
  </si>
  <si>
    <t>$/KWH</t>
  </si>
  <si>
    <t>hp-hr/KWH</t>
  </si>
  <si>
    <t>$/ccf</t>
  </si>
  <si>
    <t>hp-hr/ccf</t>
  </si>
  <si>
    <t>Energy Cost</t>
  </si>
  <si>
    <t>Operating Cost</t>
  </si>
  <si>
    <t>Routine Maintenance</t>
  </si>
  <si>
    <t>Pump Efficiency</t>
  </si>
  <si>
    <t>Gear Head Efficiency</t>
  </si>
  <si>
    <t>Gasoline</t>
  </si>
  <si>
    <t>Glossary</t>
  </si>
  <si>
    <t>Calculations</t>
  </si>
  <si>
    <t>Where</t>
  </si>
  <si>
    <t>A</t>
  </si>
  <si>
    <t>=</t>
  </si>
  <si>
    <t>H</t>
  </si>
  <si>
    <t>Conversion Factor for Gallons/Minute to (hp-hr/ac-in)/ft</t>
  </si>
  <si>
    <t>Head (ft.)</t>
  </si>
  <si>
    <t>OC</t>
  </si>
  <si>
    <t>RM</t>
  </si>
  <si>
    <t>EC</t>
  </si>
  <si>
    <t>Energy Cost ($/ac-in)</t>
  </si>
  <si>
    <t>P</t>
  </si>
  <si>
    <t>Diesel Price</t>
  </si>
  <si>
    <t>Engine Efficiency</t>
  </si>
  <si>
    <t>Electric Price</t>
  </si>
  <si>
    <t>Natural Gas Price</t>
  </si>
  <si>
    <t>LP Price</t>
  </si>
  <si>
    <t>Gasoline Price</t>
  </si>
  <si>
    <t>Motor Efficiency</t>
  </si>
  <si>
    <t>The cost for the energy used.</t>
  </si>
  <si>
    <t>typical system maintenance.</t>
  </si>
  <si>
    <t xml:space="preserve">The Basic Equation for Pumping Energy </t>
  </si>
  <si>
    <t>$/ac-in and $/ac-ft</t>
  </si>
  <si>
    <t xml:space="preserve">Gear Head Efficiency. </t>
  </si>
  <si>
    <t>The percentage value of the efficiency of the pump.</t>
  </si>
  <si>
    <t>The percentage value of the efficiency of the gear head.</t>
  </si>
  <si>
    <t xml:space="preserve">Estimated percentage of energy cost that is expected to cover </t>
  </si>
  <si>
    <t>Does not include purchase or installation of equipment.</t>
  </si>
  <si>
    <t xml:space="preserve">The total cost of energy and maintenance. </t>
  </si>
  <si>
    <t xml:space="preserve">The amount of work obtained for the amount of energy consumed. </t>
  </si>
  <si>
    <t>(hp-hr/gal, hp-hr/KWH, hp-hr/ccf)</t>
  </si>
  <si>
    <t>(hp-hr/unit of energy)</t>
  </si>
  <si>
    <t>($/ac-in, $/ac-ft)</t>
  </si>
  <si>
    <t>hp-hr</t>
  </si>
  <si>
    <t>Abbreviation for horsepower hour</t>
  </si>
  <si>
    <t>gal</t>
  </si>
  <si>
    <t>KWH</t>
  </si>
  <si>
    <t>ccf</t>
  </si>
  <si>
    <t>Abbreviation for 100 cubic feet of natural gas</t>
  </si>
  <si>
    <t>Abbreviation for Killowatt Hour of electricity</t>
  </si>
  <si>
    <t>Abbreviation for gallon of diesel, liquid petroleum or gasoline</t>
  </si>
  <si>
    <t>0.11345, Conversion Factor for Gallons/Minute to (hp-hr/ac-in)/ft</t>
  </si>
  <si>
    <t xml:space="preserve">Routine Maintenance </t>
  </si>
  <si>
    <t>(% as decimal)</t>
  </si>
  <si>
    <t>Liquid Petroleum (LP. Propane)</t>
  </si>
  <si>
    <t>Electrical, Vertical Line Shaft Pump</t>
  </si>
  <si>
    <t>Electrical, Submersible Pump</t>
  </si>
  <si>
    <t xml:space="preserve">Diesel </t>
  </si>
  <si>
    <t>Do Not Delete or Change The Numbers Below</t>
  </si>
  <si>
    <t>ac-in and ac-ft</t>
  </si>
  <si>
    <t xml:space="preserve">Abbreviation for acre-inch and acre-foot of water </t>
  </si>
  <si>
    <t>Head (feet)</t>
  </si>
  <si>
    <t>Pump Efficiency (%)</t>
  </si>
  <si>
    <t>Gear Head Efficiency (%)</t>
  </si>
  <si>
    <t>Routine Maintenance (%)</t>
  </si>
  <si>
    <t>Energy Cost ($/ac-in, $/ac-ft)</t>
  </si>
  <si>
    <t>Price in $ per unit of energy (i.e., gallons, KWH, ccf etc)</t>
  </si>
  <si>
    <t>Calculation for Energy Cost, EC</t>
  </si>
  <si>
    <t>Calculation for Operating Cost, OC</t>
  </si>
  <si>
    <r>
      <t xml:space="preserve">Click the </t>
    </r>
    <r>
      <rPr>
        <b/>
        <sz val="11"/>
        <rFont val="Arial"/>
        <family val="2"/>
      </rPr>
      <t>Glossary</t>
    </r>
    <r>
      <rPr>
        <sz val="11"/>
        <rFont val="Arial"/>
        <family val="2"/>
      </rPr>
      <t xml:space="preserve"> tab at bottom for definitions of terms or the </t>
    </r>
    <r>
      <rPr>
        <b/>
        <sz val="11"/>
        <rFont val="Arial"/>
        <family val="2"/>
      </rPr>
      <t>Calculations</t>
    </r>
    <r>
      <rPr>
        <sz val="11"/>
        <rFont val="Arial"/>
        <family val="2"/>
      </rPr>
      <t xml:space="preserve"> tab for a step-by-step guide to the calculations.</t>
    </r>
  </si>
  <si>
    <t>pressure required at the pump discharge.</t>
  </si>
  <si>
    <t xml:space="preserve">The height in feet the water is lifted by the pump plus the feet of </t>
  </si>
  <si>
    <t xml:space="preserve">Nebraska Pumping Standard, which incorporates performance   </t>
  </si>
  <si>
    <t>values for the Engine, Motor, Pump and Gear Head.</t>
  </si>
  <si>
    <t>Power Output for Engine &amp; Motor</t>
  </si>
  <si>
    <t>Nebraska Pumping Standard = Engine/Motor Power Output X Pump Efficency X Gear Head Efficency, (hp-hr/unit of energy)</t>
  </si>
  <si>
    <t>A =</t>
  </si>
  <si>
    <t xml:space="preserve">Calculation for Conversion Factor:  A  </t>
  </si>
  <si>
    <t>Engine Power Output</t>
  </si>
  <si>
    <t>Motor Power Output</t>
  </si>
  <si>
    <t>Discharge Pressure</t>
  </si>
  <si>
    <t>psi</t>
  </si>
  <si>
    <t>Diesel</t>
  </si>
  <si>
    <t>Elec (VLS)</t>
  </si>
  <si>
    <t>Elec (Sub)</t>
  </si>
  <si>
    <t>Nat Gas</t>
  </si>
  <si>
    <t>Propane</t>
  </si>
  <si>
    <t>Cost Per Acre</t>
  </si>
  <si>
    <t>Energy</t>
  </si>
  <si>
    <t>Operating</t>
  </si>
  <si>
    <t>Type</t>
  </si>
  <si>
    <t xml:space="preserve">                                                                 Calculating and Comparing Irrigation Pumping Costs</t>
  </si>
  <si>
    <t>cells below to determine head.</t>
  </si>
  <si>
    <r>
      <t>Instructions:</t>
    </r>
    <r>
      <rPr>
        <sz val="11"/>
        <rFont val="Arial"/>
        <family val="2"/>
      </rPr>
      <t xml:space="preserve"> You can change the values in the </t>
    </r>
    <r>
      <rPr>
        <sz val="11"/>
        <color indexed="8"/>
        <rFont val="Arial"/>
        <family val="2"/>
      </rPr>
      <t>colored/outlined cells</t>
    </r>
    <r>
      <rPr>
        <sz val="11"/>
        <rFont val="Arial"/>
        <family val="2"/>
      </rPr>
      <t xml:space="preserve">. These cells have a pop-up help box and some have a pull down arrow for selecting the entry. </t>
    </r>
  </si>
  <si>
    <t>Enter values in 2 colored/outlined</t>
  </si>
  <si>
    <t>Height Water is Lifted</t>
  </si>
  <si>
    <t>Enter inches of water pumped per</t>
  </si>
  <si>
    <t>Head (ft)</t>
  </si>
  <si>
    <r>
      <t xml:space="preserve">Entries in these cells give the results in cells that aren't colored or outlined. </t>
    </r>
    <r>
      <rPr>
        <b/>
        <sz val="11"/>
        <color indexed="12"/>
        <rFont val="Arial"/>
        <family val="2"/>
      </rPr>
      <t xml:space="preserve">Energy </t>
    </r>
    <r>
      <rPr>
        <sz val="11"/>
        <rFont val="Arial"/>
        <family val="2"/>
      </rPr>
      <t xml:space="preserve">and </t>
    </r>
    <r>
      <rPr>
        <b/>
        <sz val="11"/>
        <rFont val="Arial"/>
        <family val="2"/>
      </rPr>
      <t>Operating Costs</t>
    </r>
    <r>
      <rPr>
        <sz val="11"/>
        <rFont val="Arial"/>
        <family val="2"/>
      </rPr>
      <t xml:space="preserve"> are in </t>
    </r>
    <r>
      <rPr>
        <b/>
        <sz val="11"/>
        <color indexed="8"/>
        <rFont val="Arial"/>
        <family val="2"/>
      </rPr>
      <t>$ per ac-in</t>
    </r>
    <r>
      <rPr>
        <sz val="11"/>
        <rFont val="Arial"/>
        <family val="2"/>
      </rPr>
      <t xml:space="preserve"> and </t>
    </r>
    <r>
      <rPr>
        <b/>
        <sz val="11"/>
        <rFont val="Arial"/>
        <family val="2"/>
      </rPr>
      <t>$ per ac-ft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of water pumped</t>
    </r>
    <r>
      <rPr>
        <sz val="11"/>
        <rFont val="Arial"/>
        <family val="2"/>
      </rPr>
      <t xml:space="preserve">. </t>
    </r>
  </si>
  <si>
    <t>Pumping - Inches/Acre</t>
  </si>
  <si>
    <t xml:space="preserve">acre in the colored/outlined cell  </t>
  </si>
  <si>
    <t xml:space="preserve">below for the Cost Per Acre Table  </t>
  </si>
  <si>
    <t>Direct questions or comments to: Phil Tacker, 501-944-0708 cell, ptacker@deltapl.com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</si>
</sst>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5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26"/>
      <name val="Charter BT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9" fontId="0" fillId="0" borderId="0" xfId="0" applyNumberFormat="1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12" fillId="0" borderId="0" xfId="0" applyFont="1" applyAlignment="1">
      <alignment/>
    </xf>
    <xf numFmtId="0" fontId="7" fillId="0" borderId="0" xfId="0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9" fontId="14" fillId="0" borderId="0" xfId="0" applyNumberFormat="1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2" fontId="14" fillId="0" borderId="0" xfId="0" applyNumberFormat="1" applyFont="1" applyAlignment="1" applyProtection="1">
      <alignment/>
      <protection hidden="1"/>
    </xf>
    <xf numFmtId="165" fontId="14" fillId="0" borderId="0" xfId="0" applyNumberFormat="1" applyFont="1" applyAlignment="1" applyProtection="1">
      <alignment/>
      <protection hidden="1"/>
    </xf>
    <xf numFmtId="0" fontId="13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8" fillId="33" borderId="13" xfId="0" applyFont="1" applyFill="1" applyBorder="1" applyAlignment="1">
      <alignment/>
    </xf>
    <xf numFmtId="164" fontId="18" fillId="33" borderId="13" xfId="0" applyNumberFormat="1" applyFont="1" applyFill="1" applyBorder="1" applyAlignment="1">
      <alignment/>
    </xf>
    <xf numFmtId="165" fontId="18" fillId="33" borderId="13" xfId="0" applyNumberFormat="1" applyFont="1" applyFill="1" applyBorder="1" applyAlignment="1">
      <alignment/>
    </xf>
    <xf numFmtId="165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164" fontId="0" fillId="33" borderId="13" xfId="0" applyNumberFormat="1" applyFont="1" applyFill="1" applyBorder="1" applyAlignment="1">
      <alignment/>
    </xf>
    <xf numFmtId="165" fontId="0" fillId="33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Border="1" applyAlignment="1">
      <alignment/>
    </xf>
    <xf numFmtId="1" fontId="0" fillId="0" borderId="0" xfId="0" applyNumberFormat="1" applyFill="1" applyBorder="1" applyAlignment="1">
      <alignment/>
    </xf>
    <xf numFmtId="0" fontId="1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4" fontId="1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59" fillId="0" borderId="17" xfId="0" applyNumberFormat="1" applyFont="1" applyBorder="1" applyAlignment="1">
      <alignment horizontal="center"/>
    </xf>
    <xf numFmtId="164" fontId="59" fillId="0" borderId="15" xfId="0" applyNumberFormat="1" applyFont="1" applyBorder="1" applyAlignment="1">
      <alignment horizontal="center"/>
    </xf>
    <xf numFmtId="164" fontId="59" fillId="0" borderId="15" xfId="0" applyNumberFormat="1" applyFont="1" applyFill="1" applyBorder="1" applyAlignment="1">
      <alignment horizontal="center"/>
    </xf>
    <xf numFmtId="164" fontId="59" fillId="0" borderId="16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4" fontId="59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34" borderId="13" xfId="0" applyNumberFormat="1" applyFont="1" applyFill="1" applyBorder="1" applyAlignment="1">
      <alignment horizontal="right"/>
    </xf>
    <xf numFmtId="0" fontId="1" fillId="34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13</xdr:row>
      <xdr:rowOff>57150</xdr:rowOff>
    </xdr:from>
    <xdr:to>
      <xdr:col>13</xdr:col>
      <xdr:colOff>247650</xdr:colOff>
      <xdr:row>17</xdr:row>
      <xdr:rowOff>76200</xdr:rowOff>
    </xdr:to>
    <xdr:pic>
      <xdr:nvPicPr>
        <xdr:cNvPr id="1" name="Picture 8" descr="Conversion_calculation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238375"/>
          <a:ext cx="75342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zoomScale="90" zoomScaleNormal="90" zoomScalePageLayoutView="0" workbookViewId="0" topLeftCell="A1">
      <selection activeCell="H32" sqref="H32"/>
    </sheetView>
  </sheetViews>
  <sheetFormatPr defaultColWidth="9.140625" defaultRowHeight="12.75"/>
  <cols>
    <col min="1" max="1" width="20.7109375" style="0" customWidth="1"/>
    <col min="2" max="2" width="8.57421875" style="0" customWidth="1"/>
    <col min="3" max="3" width="9.7109375" style="0" customWidth="1"/>
    <col min="4" max="4" width="20.7109375" style="0" customWidth="1"/>
    <col min="5" max="5" width="8.7109375" style="0" customWidth="1"/>
    <col min="6" max="6" width="11.140625" style="0" customWidth="1"/>
    <col min="7" max="7" width="20.7109375" style="0" customWidth="1"/>
    <col min="8" max="8" width="8.7109375" style="0" customWidth="1"/>
    <col min="9" max="9" width="9.7109375" style="0" customWidth="1"/>
    <col min="10" max="10" width="11.28125" style="0" customWidth="1"/>
    <col min="11" max="11" width="12.00390625" style="0" customWidth="1"/>
  </cols>
  <sheetData>
    <row r="1" ht="15.75">
      <c r="A1" s="2" t="s">
        <v>101</v>
      </c>
    </row>
    <row r="2" ht="15">
      <c r="A2" s="17" t="s">
        <v>103</v>
      </c>
    </row>
    <row r="3" s="3" customFormat="1" ht="15">
      <c r="A3" s="10" t="s">
        <v>108</v>
      </c>
    </row>
    <row r="4" ht="15">
      <c r="A4" s="10" t="s">
        <v>79</v>
      </c>
    </row>
    <row r="5" spans="1:11" ht="14.25">
      <c r="A5" s="107" t="s">
        <v>112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3.5" thickBo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</row>
    <row r="7" spans="1:12" ht="13.5" thickBot="1">
      <c r="A7" s="62" t="s">
        <v>67</v>
      </c>
      <c r="B7" s="43"/>
      <c r="C7" s="43"/>
      <c r="D7" s="46" t="s">
        <v>65</v>
      </c>
      <c r="E7" s="47"/>
      <c r="F7" s="47"/>
      <c r="G7" s="1" t="s">
        <v>66</v>
      </c>
      <c r="J7" s="110" t="s">
        <v>104</v>
      </c>
      <c r="K7" s="111"/>
      <c r="L7" s="112"/>
    </row>
    <row r="8" spans="1:12" ht="13.5" thickBot="1">
      <c r="A8" s="55" t="s">
        <v>1</v>
      </c>
      <c r="B8" s="68">
        <v>100</v>
      </c>
      <c r="C8" s="7" t="s">
        <v>8</v>
      </c>
      <c r="D8" s="48" t="s">
        <v>1</v>
      </c>
      <c r="E8" s="72">
        <v>100</v>
      </c>
      <c r="F8" s="48" t="s">
        <v>2</v>
      </c>
      <c r="G8" s="3" t="s">
        <v>1</v>
      </c>
      <c r="H8" s="72">
        <v>100</v>
      </c>
      <c r="I8" s="3" t="s">
        <v>2</v>
      </c>
      <c r="J8" s="64" t="s">
        <v>102</v>
      </c>
      <c r="K8" s="76"/>
      <c r="L8" s="67"/>
    </row>
    <row r="9" spans="1:12" ht="13.5" thickBot="1">
      <c r="A9" s="55" t="s">
        <v>32</v>
      </c>
      <c r="B9" s="69">
        <v>2.75</v>
      </c>
      <c r="C9" s="7" t="s">
        <v>3</v>
      </c>
      <c r="D9" s="48" t="s">
        <v>34</v>
      </c>
      <c r="E9" s="73">
        <v>0.1</v>
      </c>
      <c r="F9" s="48" t="s">
        <v>9</v>
      </c>
      <c r="G9" s="3" t="s">
        <v>34</v>
      </c>
      <c r="H9" s="73">
        <v>0.1</v>
      </c>
      <c r="I9" s="3" t="s">
        <v>9</v>
      </c>
      <c r="J9" s="75"/>
      <c r="K9" s="66"/>
      <c r="L9" s="47"/>
    </row>
    <row r="10" spans="1:12" ht="13.5" thickBot="1">
      <c r="A10" s="55" t="s">
        <v>88</v>
      </c>
      <c r="B10" s="68">
        <v>18.5</v>
      </c>
      <c r="C10" s="7" t="s">
        <v>4</v>
      </c>
      <c r="D10" s="48" t="s">
        <v>89</v>
      </c>
      <c r="E10" s="72">
        <v>1.15</v>
      </c>
      <c r="F10" s="48" t="s">
        <v>10</v>
      </c>
      <c r="G10" s="3" t="s">
        <v>89</v>
      </c>
      <c r="H10" s="72">
        <v>1.05</v>
      </c>
      <c r="I10" s="3" t="s">
        <v>10</v>
      </c>
      <c r="K10" s="113" t="s">
        <v>105</v>
      </c>
      <c r="L10" s="113"/>
    </row>
    <row r="11" spans="1:14" ht="13.5" thickBot="1">
      <c r="A11" s="55" t="s">
        <v>16</v>
      </c>
      <c r="B11" s="70">
        <v>0.75</v>
      </c>
      <c r="C11" s="7"/>
      <c r="D11" s="48" t="s">
        <v>16</v>
      </c>
      <c r="E11" s="74">
        <v>0.75</v>
      </c>
      <c r="F11" s="48"/>
      <c r="G11" s="3" t="s">
        <v>16</v>
      </c>
      <c r="H11" s="74">
        <v>0.75</v>
      </c>
      <c r="I11" s="3"/>
      <c r="J11" s="65"/>
      <c r="K11" s="99">
        <v>100</v>
      </c>
      <c r="L11" s="1" t="s">
        <v>8</v>
      </c>
      <c r="N11" s="3"/>
    </row>
    <row r="12" spans="1:14" ht="13.5" thickBot="1">
      <c r="A12" s="55" t="s">
        <v>17</v>
      </c>
      <c r="B12" s="70">
        <v>0.95</v>
      </c>
      <c r="C12" s="7"/>
      <c r="D12" s="7" t="s">
        <v>17</v>
      </c>
      <c r="E12" s="74">
        <v>1</v>
      </c>
      <c r="F12" s="48"/>
      <c r="G12" s="3"/>
      <c r="H12" s="45"/>
      <c r="I12" s="9"/>
      <c r="J12" s="77"/>
      <c r="K12" s="1"/>
      <c r="N12" s="3"/>
    </row>
    <row r="13" spans="1:14" ht="13.5" thickBot="1">
      <c r="A13" s="56" t="s">
        <v>13</v>
      </c>
      <c r="B13" s="59">
        <f>B9*((0.11345/(B10*B11*B12))*B8)</f>
        <v>2.3669037458511144</v>
      </c>
      <c r="C13" s="12" t="s">
        <v>6</v>
      </c>
      <c r="D13" s="12" t="s">
        <v>13</v>
      </c>
      <c r="E13" s="49">
        <f>E9*((0.11345/(E10*E11*E12))*E8)</f>
        <v>1.3153623188405799</v>
      </c>
      <c r="F13" s="50" t="s">
        <v>6</v>
      </c>
      <c r="G13" s="12" t="s">
        <v>13</v>
      </c>
      <c r="H13" s="13">
        <f>H9*((0.11345/(H10*H11))*H8)</f>
        <v>1.4406349206349205</v>
      </c>
      <c r="I13" s="11" t="s">
        <v>6</v>
      </c>
      <c r="K13" s="113" t="s">
        <v>90</v>
      </c>
      <c r="L13" s="114"/>
      <c r="N13" s="4"/>
    </row>
    <row r="14" spans="1:14" ht="13.5" thickBot="1">
      <c r="A14" s="56"/>
      <c r="B14" s="59">
        <f>B13*12</f>
        <v>28.40284495021337</v>
      </c>
      <c r="C14" s="12" t="s">
        <v>7</v>
      </c>
      <c r="D14" s="12"/>
      <c r="E14" s="49">
        <f>E13*12</f>
        <v>15.784347826086957</v>
      </c>
      <c r="F14" s="50" t="s">
        <v>7</v>
      </c>
      <c r="G14" s="12"/>
      <c r="H14" s="13">
        <f>H13*12</f>
        <v>17.287619047619046</v>
      </c>
      <c r="I14" s="11" t="s">
        <v>7</v>
      </c>
      <c r="J14" s="65"/>
      <c r="K14" s="99">
        <v>0</v>
      </c>
      <c r="L14" s="1" t="s">
        <v>91</v>
      </c>
      <c r="M14" s="44"/>
      <c r="N14" s="4"/>
    </row>
    <row r="15" spans="1:14" ht="13.5" thickBot="1">
      <c r="A15" s="57" t="s">
        <v>15</v>
      </c>
      <c r="B15" s="71">
        <v>0.15</v>
      </c>
      <c r="C15" s="8"/>
      <c r="D15" s="8" t="s">
        <v>15</v>
      </c>
      <c r="E15" s="71">
        <v>0.03</v>
      </c>
      <c r="F15" s="51"/>
      <c r="G15" s="8" t="s">
        <v>15</v>
      </c>
      <c r="H15" s="71">
        <v>0.06</v>
      </c>
      <c r="I15" s="9"/>
      <c r="J15" s="43"/>
      <c r="K15" s="1"/>
      <c r="N15" s="9"/>
    </row>
    <row r="16" spans="1:15" ht="12.75">
      <c r="A16" s="58" t="s">
        <v>14</v>
      </c>
      <c r="B16" s="60">
        <f>(1+B15)*B13</f>
        <v>2.7219393077287815</v>
      </c>
      <c r="C16" s="14" t="s">
        <v>6</v>
      </c>
      <c r="D16" s="14" t="s">
        <v>14</v>
      </c>
      <c r="E16" s="52">
        <f>(1+E15)*E13</f>
        <v>1.3548231884057973</v>
      </c>
      <c r="F16" s="53" t="s">
        <v>6</v>
      </c>
      <c r="G16" s="14" t="s">
        <v>14</v>
      </c>
      <c r="H16" s="15">
        <f>(1+H15)*H13</f>
        <v>1.5270730158730157</v>
      </c>
      <c r="I16" s="16" t="s">
        <v>6</v>
      </c>
      <c r="J16" s="63"/>
      <c r="K16" s="78" t="s">
        <v>107</v>
      </c>
      <c r="L16" s="34">
        <f>+$K$14*2.31+$K$11</f>
        <v>100</v>
      </c>
      <c r="N16" s="4"/>
      <c r="O16" s="4"/>
    </row>
    <row r="17" spans="1:15" ht="12.75">
      <c r="A17" s="62"/>
      <c r="B17" s="61">
        <f>B16*12</f>
        <v>32.663271692745376</v>
      </c>
      <c r="C17" s="6" t="s">
        <v>7</v>
      </c>
      <c r="D17" s="46"/>
      <c r="E17" s="54">
        <f>E16*12</f>
        <v>16.257878260869568</v>
      </c>
      <c r="F17" s="46" t="s">
        <v>7</v>
      </c>
      <c r="G17" s="16"/>
      <c r="H17" s="5">
        <f>H16*12</f>
        <v>18.32487619047619</v>
      </c>
      <c r="I17" s="1" t="s">
        <v>7</v>
      </c>
      <c r="J17" s="65"/>
      <c r="K17" s="79"/>
      <c r="L17" s="1"/>
      <c r="N17" s="1"/>
      <c r="O17" s="1"/>
    </row>
    <row r="18" spans="4:12" ht="12.75">
      <c r="D18" s="6"/>
      <c r="E18" s="5"/>
      <c r="F18" s="1"/>
      <c r="G18" s="1"/>
      <c r="H18" s="5"/>
      <c r="I18" s="1"/>
      <c r="J18" s="103" t="s">
        <v>106</v>
      </c>
      <c r="K18" s="103"/>
      <c r="L18" s="103"/>
    </row>
    <row r="19" spans="7:12" ht="12.75">
      <c r="G19" s="6"/>
      <c r="H19" s="5"/>
      <c r="I19" s="1"/>
      <c r="J19" s="116" t="s">
        <v>110</v>
      </c>
      <c r="K19" s="116"/>
      <c r="L19" s="116"/>
    </row>
    <row r="20" spans="1:12" ht="13.5" thickBot="1">
      <c r="A20" s="1" t="s">
        <v>0</v>
      </c>
      <c r="D20" s="1" t="s">
        <v>64</v>
      </c>
      <c r="G20" s="1" t="s">
        <v>18</v>
      </c>
      <c r="J20" s="101" t="s">
        <v>111</v>
      </c>
      <c r="K20" s="102"/>
      <c r="L20" s="102"/>
    </row>
    <row r="21" spans="1:13" ht="13.5" thickBot="1">
      <c r="A21" s="3" t="s">
        <v>1</v>
      </c>
      <c r="B21" s="72">
        <v>100</v>
      </c>
      <c r="C21" s="3" t="s">
        <v>8</v>
      </c>
      <c r="D21" s="3" t="s">
        <v>1</v>
      </c>
      <c r="E21" s="72">
        <v>100</v>
      </c>
      <c r="F21" s="3" t="s">
        <v>8</v>
      </c>
      <c r="G21" s="3" t="s">
        <v>1</v>
      </c>
      <c r="H21" s="72">
        <v>100</v>
      </c>
      <c r="I21" s="3" t="s">
        <v>8</v>
      </c>
      <c r="J21" s="101"/>
      <c r="K21" s="102"/>
      <c r="L21" s="102"/>
      <c r="M21" s="46"/>
    </row>
    <row r="22" spans="1:13" ht="13.5" thickBot="1">
      <c r="A22" s="3" t="s">
        <v>35</v>
      </c>
      <c r="B22" s="73">
        <v>2</v>
      </c>
      <c r="C22" s="3" t="s">
        <v>11</v>
      </c>
      <c r="D22" s="3" t="s">
        <v>36</v>
      </c>
      <c r="E22" s="73">
        <v>2.5</v>
      </c>
      <c r="F22" s="3" t="s">
        <v>3</v>
      </c>
      <c r="G22" s="3" t="s">
        <v>37</v>
      </c>
      <c r="H22" s="73">
        <v>2.75</v>
      </c>
      <c r="I22" s="3" t="s">
        <v>3</v>
      </c>
      <c r="J22" s="115" t="s">
        <v>109</v>
      </c>
      <c r="K22" s="114"/>
      <c r="L22" s="100">
        <v>30</v>
      </c>
      <c r="M22" s="46"/>
    </row>
    <row r="23" spans="1:13" ht="13.5" thickBot="1">
      <c r="A23" s="3" t="s">
        <v>88</v>
      </c>
      <c r="B23" s="72">
        <v>10</v>
      </c>
      <c r="C23" s="3" t="s">
        <v>12</v>
      </c>
      <c r="D23" s="3" t="s">
        <v>88</v>
      </c>
      <c r="E23" s="72">
        <v>10</v>
      </c>
      <c r="F23" s="3" t="s">
        <v>4</v>
      </c>
      <c r="G23" s="3" t="s">
        <v>88</v>
      </c>
      <c r="H23" s="72">
        <v>12</v>
      </c>
      <c r="I23" s="3" t="s">
        <v>4</v>
      </c>
      <c r="J23" s="115"/>
      <c r="K23" s="114"/>
      <c r="L23" s="86"/>
      <c r="M23" s="46"/>
    </row>
    <row r="24" spans="1:14" ht="13.5" thickBot="1">
      <c r="A24" s="3" t="s">
        <v>16</v>
      </c>
      <c r="B24" s="74">
        <v>0.75</v>
      </c>
      <c r="C24" s="3"/>
      <c r="D24" s="3" t="s">
        <v>16</v>
      </c>
      <c r="E24" s="74">
        <v>0.75</v>
      </c>
      <c r="F24" s="3"/>
      <c r="G24" s="3" t="s">
        <v>16</v>
      </c>
      <c r="H24" s="74">
        <v>0.75</v>
      </c>
      <c r="I24" s="3"/>
      <c r="J24" s="104" t="s">
        <v>97</v>
      </c>
      <c r="K24" s="105"/>
      <c r="L24" s="106"/>
      <c r="N24" s="3"/>
    </row>
    <row r="25" spans="1:14" ht="13.5" thickBot="1">
      <c r="A25" s="7" t="s">
        <v>17</v>
      </c>
      <c r="B25" s="74">
        <v>0.95</v>
      </c>
      <c r="C25" s="3"/>
      <c r="D25" s="7" t="s">
        <v>17</v>
      </c>
      <c r="E25" s="74">
        <v>0.95</v>
      </c>
      <c r="F25" s="3"/>
      <c r="G25" s="7" t="s">
        <v>17</v>
      </c>
      <c r="H25" s="74">
        <v>0.95</v>
      </c>
      <c r="I25" s="3"/>
      <c r="J25" s="85" t="s">
        <v>100</v>
      </c>
      <c r="K25" s="95" t="s">
        <v>98</v>
      </c>
      <c r="L25" s="94" t="s">
        <v>99</v>
      </c>
      <c r="N25" s="3"/>
    </row>
    <row r="26" spans="1:14" ht="12.75">
      <c r="A26" s="12" t="s">
        <v>13</v>
      </c>
      <c r="B26" s="13">
        <f>B22*((0.11345/(B23*B24*B25))*B21)</f>
        <v>3.1845614035087717</v>
      </c>
      <c r="C26" s="11" t="s">
        <v>6</v>
      </c>
      <c r="D26" s="12" t="s">
        <v>13</v>
      </c>
      <c r="E26" s="13">
        <f>E22*((0.11345/(E23*E24*E25))*E21)</f>
        <v>3.9807017543859646</v>
      </c>
      <c r="F26" s="11" t="s">
        <v>6</v>
      </c>
      <c r="G26" s="12" t="s">
        <v>13</v>
      </c>
      <c r="H26" s="13">
        <f>H22*((0.11345/(H23*H24*H25))*H21)</f>
        <v>3.6489766081871347</v>
      </c>
      <c r="I26" s="11" t="s">
        <v>6</v>
      </c>
      <c r="J26" s="82" t="s">
        <v>92</v>
      </c>
      <c r="K26" s="90">
        <f>+B13*L22</f>
        <v>71.00711237553344</v>
      </c>
      <c r="L26" s="87">
        <f>+B16*L22</f>
        <v>81.65817923186344</v>
      </c>
      <c r="N26" s="4"/>
    </row>
    <row r="27" spans="1:14" ht="13.5" thickBot="1">
      <c r="A27" s="12"/>
      <c r="B27" s="13">
        <f>B26*12</f>
        <v>38.21473684210526</v>
      </c>
      <c r="C27" s="11" t="s">
        <v>7</v>
      </c>
      <c r="D27" s="12"/>
      <c r="E27" s="13">
        <f>E26*12</f>
        <v>47.768421052631574</v>
      </c>
      <c r="F27" s="11" t="s">
        <v>7</v>
      </c>
      <c r="G27" s="12"/>
      <c r="H27" s="13">
        <f>H26*12</f>
        <v>43.78771929824562</v>
      </c>
      <c r="I27" s="11" t="s">
        <v>7</v>
      </c>
      <c r="J27" s="80" t="s">
        <v>93</v>
      </c>
      <c r="K27" s="91">
        <f>+E13*L22</f>
        <v>39.46086956521739</v>
      </c>
      <c r="L27" s="88">
        <f>+E16*L22</f>
        <v>40.64469565217392</v>
      </c>
      <c r="N27" s="4"/>
    </row>
    <row r="28" spans="1:14" ht="13.5" thickBot="1">
      <c r="A28" s="8" t="s">
        <v>15</v>
      </c>
      <c r="B28" s="71">
        <v>0.12</v>
      </c>
      <c r="C28" s="9"/>
      <c r="D28" s="8" t="s">
        <v>15</v>
      </c>
      <c r="E28" s="71">
        <v>0.12</v>
      </c>
      <c r="F28" s="9"/>
      <c r="G28" s="8" t="s">
        <v>15</v>
      </c>
      <c r="H28" s="71">
        <v>0.15</v>
      </c>
      <c r="I28" s="9"/>
      <c r="J28" s="80" t="s">
        <v>94</v>
      </c>
      <c r="K28" s="91">
        <f>+H13*L22</f>
        <v>43.219047619047615</v>
      </c>
      <c r="L28" s="88">
        <f>+H16*L22</f>
        <v>45.81219047619047</v>
      </c>
      <c r="N28" s="9"/>
    </row>
    <row r="29" spans="1:14" ht="12.75">
      <c r="A29" s="14" t="s">
        <v>14</v>
      </c>
      <c r="B29" s="15">
        <f>(1+B28)*B26</f>
        <v>3.5667087719298247</v>
      </c>
      <c r="C29" s="16" t="s">
        <v>6</v>
      </c>
      <c r="D29" s="14" t="s">
        <v>14</v>
      </c>
      <c r="E29" s="15">
        <f>(1+E28)*E26</f>
        <v>4.458385964912281</v>
      </c>
      <c r="F29" s="16" t="s">
        <v>6</v>
      </c>
      <c r="G29" s="14" t="s">
        <v>14</v>
      </c>
      <c r="H29" s="15">
        <f>(1+H28)*H26</f>
        <v>4.1963230994152045</v>
      </c>
      <c r="I29" s="16" t="s">
        <v>6</v>
      </c>
      <c r="J29" s="80" t="s">
        <v>95</v>
      </c>
      <c r="K29" s="91">
        <f>+B26*L22</f>
        <v>95.53684210526315</v>
      </c>
      <c r="L29" s="88">
        <f>+B29*L22</f>
        <v>107.00126315789474</v>
      </c>
      <c r="N29" s="4"/>
    </row>
    <row r="30" spans="1:14" ht="12.75">
      <c r="A30" s="1"/>
      <c r="B30" s="5">
        <f>B29*12</f>
        <v>42.800505263157895</v>
      </c>
      <c r="C30" s="1" t="s">
        <v>7</v>
      </c>
      <c r="D30" s="1"/>
      <c r="E30" s="5">
        <f>E29*12</f>
        <v>53.50063157894736</v>
      </c>
      <c r="F30" s="1" t="s">
        <v>7</v>
      </c>
      <c r="G30" s="1"/>
      <c r="H30" s="5">
        <f>H29*12</f>
        <v>50.355877192982454</v>
      </c>
      <c r="I30" s="1" t="s">
        <v>7</v>
      </c>
      <c r="J30" s="80" t="s">
        <v>96</v>
      </c>
      <c r="K30" s="92">
        <f>+E26*L22</f>
        <v>119.42105263157895</v>
      </c>
      <c r="L30" s="88">
        <f>+E29*L22</f>
        <v>133.75157894736842</v>
      </c>
      <c r="N30" s="1"/>
    </row>
    <row r="31" spans="10:12" ht="13.5" thickBot="1">
      <c r="J31" s="81" t="s">
        <v>18</v>
      </c>
      <c r="K31" s="93">
        <f>+H26*L22</f>
        <v>109.46929824561404</v>
      </c>
      <c r="L31" s="89">
        <f>+H29*L22</f>
        <v>125.88969298245614</v>
      </c>
    </row>
    <row r="32" spans="10:12" ht="12.75">
      <c r="J32" s="96"/>
      <c r="K32" s="97"/>
      <c r="L32" s="98"/>
    </row>
    <row r="33" spans="10:12" ht="12.75">
      <c r="J33" s="46"/>
      <c r="K33" s="83"/>
      <c r="L33" s="84"/>
    </row>
    <row r="34" spans="10:12" ht="12.75">
      <c r="J34" s="46"/>
      <c r="K34" s="83"/>
      <c r="L34" s="84"/>
    </row>
    <row r="35" spans="10:12" ht="12.75">
      <c r="J35" s="53"/>
      <c r="K35" s="83"/>
      <c r="L35" s="84"/>
    </row>
    <row r="73" ht="20.25">
      <c r="A73" s="26"/>
    </row>
    <row r="74" ht="12.75">
      <c r="A74" s="19"/>
    </row>
    <row r="75" spans="1:4" ht="12.75">
      <c r="A75" s="21"/>
      <c r="C75" s="20"/>
      <c r="D75" s="20"/>
    </row>
    <row r="76" spans="1:6" ht="12.75">
      <c r="A76" s="20"/>
      <c r="B76" s="20"/>
      <c r="C76" s="20"/>
      <c r="D76" s="20"/>
      <c r="E76" s="20"/>
      <c r="F76" s="20"/>
    </row>
    <row r="77" spans="1:6" ht="12.75">
      <c r="A77" s="20"/>
      <c r="B77" s="20"/>
      <c r="C77" s="20"/>
      <c r="D77" s="20"/>
      <c r="E77" s="20"/>
      <c r="F77" s="20"/>
    </row>
    <row r="78" spans="1:6" ht="12.75">
      <c r="A78" s="20"/>
      <c r="B78" s="20"/>
      <c r="C78" s="20"/>
      <c r="D78" s="20"/>
      <c r="E78" s="20"/>
      <c r="F78" s="20"/>
    </row>
    <row r="79" spans="1:6" ht="12.75">
      <c r="A79" s="20"/>
      <c r="B79" s="20"/>
      <c r="C79" s="20"/>
      <c r="D79" s="20"/>
      <c r="E79" s="20"/>
      <c r="F79" s="20"/>
    </row>
    <row r="80" spans="1:6" ht="12.75">
      <c r="A80" s="20"/>
      <c r="B80" s="20"/>
      <c r="C80" s="20"/>
      <c r="D80" s="20"/>
      <c r="E80" s="20"/>
      <c r="F80" s="20"/>
    </row>
    <row r="81" spans="1:6" ht="12.75">
      <c r="A81" s="20"/>
      <c r="B81" s="20"/>
      <c r="C81" s="20"/>
      <c r="D81" s="20"/>
      <c r="E81" s="20"/>
      <c r="F81" s="20"/>
    </row>
    <row r="82" spans="1:6" ht="12.75">
      <c r="A82" s="20"/>
      <c r="B82" s="20"/>
      <c r="C82" s="20"/>
      <c r="D82" s="20"/>
      <c r="E82" s="20"/>
      <c r="F82" s="20"/>
    </row>
    <row r="83" spans="1:6" ht="12.75">
      <c r="A83" s="21"/>
      <c r="B83" s="20"/>
      <c r="C83" s="20"/>
      <c r="D83" s="20"/>
      <c r="E83" s="20"/>
      <c r="F83" s="20"/>
    </row>
    <row r="84" spans="1:6" ht="12.75">
      <c r="A84" s="22"/>
      <c r="B84" s="20"/>
      <c r="C84" s="20"/>
      <c r="D84" s="20"/>
      <c r="E84" s="20"/>
      <c r="F84" s="20"/>
    </row>
    <row r="85" spans="1:6" ht="12.75">
      <c r="A85" s="22"/>
      <c r="B85" s="20"/>
      <c r="C85" s="20"/>
      <c r="D85" s="20"/>
      <c r="E85" s="20"/>
      <c r="F85" s="20"/>
    </row>
    <row r="86" spans="1:6" ht="12.75">
      <c r="A86" s="22"/>
      <c r="B86" s="20"/>
      <c r="C86" s="20"/>
      <c r="D86" s="20"/>
      <c r="E86" s="20"/>
      <c r="F86" s="20"/>
    </row>
    <row r="87" spans="1:6" ht="12.75">
      <c r="A87" s="22"/>
      <c r="B87" s="20"/>
      <c r="C87" s="20"/>
      <c r="D87" s="20"/>
      <c r="E87" s="20"/>
      <c r="F87" s="20"/>
    </row>
    <row r="88" spans="1:6" ht="12.75">
      <c r="A88" s="21"/>
      <c r="B88" s="20"/>
      <c r="C88" s="20"/>
      <c r="D88" s="20"/>
      <c r="E88" s="20"/>
      <c r="F88" s="20"/>
    </row>
    <row r="89" spans="1:6" ht="12.75">
      <c r="A89" s="22"/>
      <c r="B89" s="20"/>
      <c r="C89" s="20"/>
      <c r="D89" s="20"/>
      <c r="E89" s="20"/>
      <c r="F89" s="20"/>
    </row>
    <row r="90" spans="1:6" ht="12.75">
      <c r="A90" s="22"/>
      <c r="B90" s="20"/>
      <c r="C90" s="20"/>
      <c r="D90" s="20"/>
      <c r="E90" s="20"/>
      <c r="F90" s="20"/>
    </row>
    <row r="91" spans="1:6" ht="12.75">
      <c r="A91" s="21"/>
      <c r="B91" s="20"/>
      <c r="C91" s="20"/>
      <c r="D91" s="20"/>
      <c r="E91" s="23"/>
      <c r="F91" s="20"/>
    </row>
    <row r="92" spans="1:6" ht="12.75">
      <c r="A92" s="22"/>
      <c r="B92" s="20"/>
      <c r="C92" s="20"/>
      <c r="D92" s="20"/>
      <c r="E92" s="23"/>
      <c r="F92" s="20"/>
    </row>
    <row r="93" spans="1:6" ht="12.75">
      <c r="A93" s="22"/>
      <c r="B93" s="20"/>
      <c r="C93" s="20"/>
      <c r="D93" s="20"/>
      <c r="E93" s="23"/>
      <c r="F93" s="20"/>
    </row>
    <row r="94" spans="1:6" ht="12.75">
      <c r="A94" s="22"/>
      <c r="B94" s="20"/>
      <c r="C94" s="20"/>
      <c r="D94" s="20"/>
      <c r="E94" s="20"/>
      <c r="F94" s="20"/>
    </row>
    <row r="95" spans="1:6" ht="12.75">
      <c r="A95" s="22"/>
      <c r="B95" s="20"/>
      <c r="C95" s="20"/>
      <c r="D95" s="20"/>
      <c r="E95" s="20"/>
      <c r="F95" s="20"/>
    </row>
    <row r="96" spans="1:6" ht="12.75">
      <c r="A96" s="21"/>
      <c r="B96" s="20"/>
      <c r="C96" s="20"/>
      <c r="D96" s="20"/>
      <c r="E96" s="20"/>
      <c r="F96" s="20"/>
    </row>
    <row r="97" spans="1:6" ht="12.75">
      <c r="A97" s="22"/>
      <c r="B97" s="20"/>
      <c r="C97" s="20"/>
      <c r="D97" s="20"/>
      <c r="E97" s="20"/>
      <c r="F97" s="20"/>
    </row>
    <row r="98" s="20" customFormat="1" ht="12.75">
      <c r="A98" s="22"/>
    </row>
    <row r="99" s="20" customFormat="1" ht="12.75">
      <c r="A99" s="22"/>
    </row>
    <row r="100" s="20" customFormat="1" ht="12.75">
      <c r="A100" s="23"/>
    </row>
    <row r="101" s="20" customFormat="1" ht="12.75">
      <c r="A101" s="23"/>
    </row>
    <row r="102" spans="1:3" s="20" customFormat="1" ht="12.75">
      <c r="A102" s="23"/>
      <c r="C102" s="25"/>
    </row>
    <row r="103" spans="1:3" s="20" customFormat="1" ht="12.75">
      <c r="A103" s="23"/>
      <c r="C103" s="25"/>
    </row>
    <row r="104" spans="1:3" s="20" customFormat="1" ht="12.75">
      <c r="A104" s="23"/>
      <c r="C104" s="25"/>
    </row>
    <row r="105" spans="1:3" s="20" customFormat="1" ht="12.75">
      <c r="A105" s="23"/>
      <c r="C105" s="25"/>
    </row>
    <row r="106" spans="1:3" s="20" customFormat="1" ht="12.75">
      <c r="A106" s="24"/>
      <c r="C106" s="25"/>
    </row>
    <row r="107" spans="1:7" s="20" customFormat="1" ht="18">
      <c r="A107" s="35"/>
      <c r="B107" s="36"/>
      <c r="C107" s="37"/>
      <c r="D107" s="36"/>
      <c r="E107" s="36"/>
      <c r="F107" s="36"/>
      <c r="G107" s="36"/>
    </row>
    <row r="108" spans="1:7" s="20" customFormat="1" ht="18">
      <c r="A108" s="35" t="s">
        <v>68</v>
      </c>
      <c r="B108" s="36"/>
      <c r="C108" s="37"/>
      <c r="D108" s="36"/>
      <c r="E108" s="38"/>
      <c r="F108" s="36"/>
      <c r="G108" s="36"/>
    </row>
    <row r="109" s="20" customFormat="1" ht="12.75">
      <c r="G109" s="29"/>
    </row>
    <row r="110" spans="1:7" s="20" customFormat="1" ht="12.75">
      <c r="A110" s="21" t="s">
        <v>33</v>
      </c>
      <c r="B110" s="21" t="s">
        <v>16</v>
      </c>
      <c r="D110" s="21" t="s">
        <v>43</v>
      </c>
      <c r="E110" s="21" t="s">
        <v>15</v>
      </c>
      <c r="G110" s="27" t="s">
        <v>38</v>
      </c>
    </row>
    <row r="111" spans="1:7" s="20" customFormat="1" ht="12.75">
      <c r="A111" s="29">
        <v>9</v>
      </c>
      <c r="C111" s="30">
        <v>0.5</v>
      </c>
      <c r="D111" s="30">
        <v>0.9</v>
      </c>
      <c r="E111" s="22">
        <v>0.01</v>
      </c>
      <c r="F111" s="22"/>
      <c r="G111" s="28">
        <v>1</v>
      </c>
    </row>
    <row r="112" spans="1:7" s="20" customFormat="1" ht="12.75">
      <c r="A112" s="29">
        <v>9.5</v>
      </c>
      <c r="C112" s="30">
        <v>0.55</v>
      </c>
      <c r="D112" s="30">
        <v>0.95</v>
      </c>
      <c r="E112" s="22">
        <v>0.02</v>
      </c>
      <c r="F112" s="22"/>
      <c r="G112" s="28">
        <v>1.05</v>
      </c>
    </row>
    <row r="113" spans="1:7" s="20" customFormat="1" ht="12.75">
      <c r="A113" s="29">
        <v>10</v>
      </c>
      <c r="C113" s="30">
        <v>0.6</v>
      </c>
      <c r="D113" s="30">
        <v>1</v>
      </c>
      <c r="E113" s="22">
        <v>0.03</v>
      </c>
      <c r="F113" s="22"/>
      <c r="G113" s="28">
        <v>1.1</v>
      </c>
    </row>
    <row r="114" spans="1:7" s="20" customFormat="1" ht="12.75">
      <c r="A114" s="29">
        <v>10.5</v>
      </c>
      <c r="C114" s="30">
        <v>0.65</v>
      </c>
      <c r="E114" s="22">
        <v>0.04</v>
      </c>
      <c r="F114" s="23"/>
      <c r="G114" s="28">
        <v>1.15</v>
      </c>
    </row>
    <row r="115" spans="1:7" s="20" customFormat="1" ht="12.75">
      <c r="A115" s="29">
        <v>11</v>
      </c>
      <c r="C115" s="30">
        <v>0.7</v>
      </c>
      <c r="D115" s="23"/>
      <c r="E115" s="22">
        <v>0.05</v>
      </c>
      <c r="F115" s="23"/>
      <c r="G115" s="28">
        <v>1.2</v>
      </c>
    </row>
    <row r="116" spans="1:7" s="20" customFormat="1" ht="12.75">
      <c r="A116" s="29">
        <v>11.5</v>
      </c>
      <c r="C116" s="30">
        <v>0.75</v>
      </c>
      <c r="D116" s="23"/>
      <c r="E116" s="22">
        <v>0.06</v>
      </c>
      <c r="F116" s="23"/>
      <c r="G116" s="28">
        <v>1.25</v>
      </c>
    </row>
    <row r="117" spans="1:7" s="20" customFormat="1" ht="12.75">
      <c r="A117" s="29">
        <v>12</v>
      </c>
      <c r="C117" s="30">
        <v>0.8</v>
      </c>
      <c r="D117" s="23"/>
      <c r="E117" s="22">
        <v>0.07</v>
      </c>
      <c r="F117" s="23"/>
      <c r="G117" s="28">
        <v>1.3</v>
      </c>
    </row>
    <row r="118" spans="1:6" s="20" customFormat="1" ht="12.75">
      <c r="A118" s="29">
        <v>12.5</v>
      </c>
      <c r="E118" s="22">
        <v>0.08</v>
      </c>
      <c r="F118" s="23"/>
    </row>
    <row r="119" spans="1:6" s="20" customFormat="1" ht="12.75">
      <c r="A119" s="29">
        <v>13</v>
      </c>
      <c r="E119" s="23">
        <v>0.09</v>
      </c>
      <c r="F119" s="23"/>
    </row>
    <row r="120" spans="1:6" s="20" customFormat="1" ht="12.75">
      <c r="A120" s="29">
        <v>13.5</v>
      </c>
      <c r="E120" s="24">
        <v>0.1</v>
      </c>
      <c r="F120" s="24"/>
    </row>
    <row r="121" spans="1:6" s="20" customFormat="1" ht="12.75">
      <c r="A121" s="29">
        <v>14</v>
      </c>
      <c r="E121" s="22">
        <v>0.11</v>
      </c>
      <c r="F121" s="22"/>
    </row>
    <row r="122" spans="1:6" s="20" customFormat="1" ht="12.75">
      <c r="A122" s="29">
        <v>14.5</v>
      </c>
      <c r="E122" s="22">
        <v>0.12</v>
      </c>
      <c r="F122" s="22"/>
    </row>
    <row r="123" spans="1:5" s="20" customFormat="1" ht="12.75">
      <c r="A123" s="29">
        <v>15</v>
      </c>
      <c r="E123" s="22">
        <v>0.13</v>
      </c>
    </row>
    <row r="124" spans="1:5" s="20" customFormat="1" ht="12.75">
      <c r="A124" s="29">
        <v>15.5</v>
      </c>
      <c r="E124" s="22">
        <v>0.14</v>
      </c>
    </row>
    <row r="125" spans="1:5" s="20" customFormat="1" ht="12.75">
      <c r="A125" s="29">
        <v>16</v>
      </c>
      <c r="E125" s="22">
        <v>0.15</v>
      </c>
    </row>
    <row r="126" spans="1:5" s="20" customFormat="1" ht="12.75">
      <c r="A126" s="29">
        <v>16.5</v>
      </c>
      <c r="E126" s="22">
        <v>0.16</v>
      </c>
    </row>
    <row r="127" spans="1:5" s="20" customFormat="1" ht="12.75">
      <c r="A127" s="29">
        <v>17</v>
      </c>
      <c r="E127" s="22">
        <v>0.17</v>
      </c>
    </row>
    <row r="128" spans="1:5" s="20" customFormat="1" ht="12.75">
      <c r="A128" s="29">
        <v>17.5</v>
      </c>
      <c r="E128" s="22">
        <v>0.18</v>
      </c>
    </row>
    <row r="129" spans="1:5" s="20" customFormat="1" ht="12.75">
      <c r="A129" s="29">
        <v>18</v>
      </c>
      <c r="E129" s="22">
        <v>0.19</v>
      </c>
    </row>
    <row r="130" spans="1:5" s="20" customFormat="1" ht="12.75">
      <c r="A130" s="29">
        <v>18.5</v>
      </c>
      <c r="E130" s="22">
        <v>0.2</v>
      </c>
    </row>
    <row r="131" s="20" customFormat="1" ht="12.75">
      <c r="A131" s="29">
        <v>19</v>
      </c>
    </row>
    <row r="132" s="20" customFormat="1" ht="12.75">
      <c r="A132" s="29">
        <v>19.5</v>
      </c>
    </row>
    <row r="133" s="20" customFormat="1" ht="12.75">
      <c r="A133" s="29">
        <v>20</v>
      </c>
    </row>
    <row r="134" s="20" customFormat="1" ht="12.75"/>
    <row r="135" s="20" customFormat="1" ht="12.75"/>
    <row r="136" s="20" customFormat="1" ht="12.75"/>
    <row r="137" s="20" customFormat="1" ht="12.75"/>
    <row r="138" s="20" customFormat="1" ht="12.75"/>
  </sheetData>
  <sheetProtection/>
  <mergeCells count="12">
    <mergeCell ref="J22:K22"/>
    <mergeCell ref="J19:L19"/>
    <mergeCell ref="J20:L20"/>
    <mergeCell ref="J21:L21"/>
    <mergeCell ref="J18:L18"/>
    <mergeCell ref="J24:L24"/>
    <mergeCell ref="A5:K5"/>
    <mergeCell ref="A6:K6"/>
    <mergeCell ref="J7:L7"/>
    <mergeCell ref="K10:L10"/>
    <mergeCell ref="K13:L13"/>
    <mergeCell ref="J23:K23"/>
  </mergeCells>
  <dataValidations count="29">
    <dataValidation type="decimal" allowBlank="1" showInputMessage="1" showErrorMessage="1" promptTitle="Acceptable values" prompt="The allowed range is $0.50 - $5.00/gallon" errorTitle="Out of Range" error="Acceptable range: $.50-$5.00" sqref="B9">
      <formula1>0.5</formula1>
      <formula2>5</formula2>
    </dataValidation>
    <dataValidation type="decimal" allowBlank="1" showInputMessage="1" showErrorMessage="1" promptTitle="Acceptable Values" prompt="The allowed range is $0.05 - $0.22/KWH" errorTitle="Out of Range" error="Acceptable range: $0.05-$0.22" sqref="H9">
      <formula1>0.05</formula1>
      <formula2>0.22</formula2>
    </dataValidation>
    <dataValidation type="decimal" allowBlank="1" showInputMessage="1" showErrorMessage="1" promptTitle="Acceptable Values" prompt="The allowed range is $0.4 - $3.00/ccf" errorTitle="Out of Range" error="Acceptable range: $0.40-$3.00" sqref="B22">
      <formula1>0.4</formula1>
      <formula2>3</formula2>
    </dataValidation>
    <dataValidation type="decimal" allowBlank="1" showInputMessage="1" showErrorMessage="1" promptTitle="Acceptable Values" prompt="The allowed range is $0.50 - $4.00/gallon" errorTitle="Out of Range" error="Acceptable range: $0.50-$4.00" sqref="E22">
      <formula1>0.5</formula1>
      <formula2>4</formula2>
    </dataValidation>
    <dataValidation type="decimal" allowBlank="1" showInputMessage="1" showErrorMessage="1" promptTitle="Acceptable Values" prompt="The allowed range is $1.00 - $4.00/gallon" errorTitle="Out of Range" error="Acceptable range: $1.00-$4.00" sqref="H22">
      <formula1>1</formula1>
      <formula2>4</formula2>
    </dataValidation>
    <dataValidation type="whole" allowBlank="1" showInputMessage="1" showErrorMessage="1" promptTitle="Head Definition" prompt="Head is the height in feet the pump lifts the water plus the feet of pressure at the pump discharge.  &#10;&#10;To change psi to ft multiply by 2.31.&#10;Example:  5 psi x 2.31 = 12 ft&#10;&#10;Allowed input range is 5 to 750 ft.&#10;         " errorTitle="Acceptable values" error="The allowed range for this input is 5 ft to 750 ft." sqref="H21">
      <formula1>5</formula1>
      <formula2>750</formula2>
    </dataValidation>
    <dataValidation type="decimal" allowBlank="1" showInputMessage="1" showErrorMessage="1" promptTitle="Acceptable Values" prompt="The  allowed range is $0.05 - $0.22/KWH" errorTitle="Out of Range" error="Acceptable range: $0.05-$0.22" sqref="E9">
      <formula1>0.05</formula1>
      <formula2>0.22</formula2>
    </dataValidation>
    <dataValidation type="list" allowBlank="1" showInputMessage="1" showErrorMessage="1" promptTitle="Routine Mantenance" prompt="Click on the pull down arrow to select your input.  &#10;&#10;Older systems will have a higher number and newer systems will have a lower number. &#10;&#10;The range is 10 to 20% and the average is about 15%." sqref="H28 B15">
      <formula1>$E$120:$E$130</formula1>
    </dataValidation>
    <dataValidation type="whole" allowBlank="1" showInputMessage="1" showErrorMessage="1" promptTitle="Head Definition" prompt="Head is the height in feet the pump lifts the water plus the feet of pressure at the pump discharge. &#10;&#10;To change psi to ft multiply by 2.31.&#10;Example:  5 psi x 2.31 = 12 ft&#10;&#10;Allowed input range is 5 to 750 ft." errorTitle="Acceptable values" error="The allowed range for this input is 5ft  to 750 ft." sqref="E8">
      <formula1>5</formula1>
      <formula2>750</formula2>
    </dataValidation>
    <dataValidation type="whole" allowBlank="1" showInputMessage="1" showErrorMessage="1" promptTitle="Head Definition" prompt="Head is the height in feet the pump lifts the water plus the feet of pressure at the pump discharge. &#10;&#10;To change psi to ft multiply by 2.31.&#10;Example:  5 psi x 2.31 = 12 ft&#10;&#10;Allowed input range is 5 to 750 ft." errorTitle="Acceptable values" error="The allowed range for this input is 5 ft to 750 ft." sqref="H8">
      <formula1>5</formula1>
      <formula2>750</formula2>
    </dataValidation>
    <dataValidation type="list" allowBlank="1" showInputMessage="1" showErrorMessage="1" promptTitle="Routine Mantenance" prompt="Click on the pull down arrow to select your input.  &#10;&#10;Older systems will have a higher number and newer systems will have a lower number. &#10;&#10;The range is 10 to 15% and the average is about 12%." sqref="B28 E28">
      <formula1>$E$120:$E$125</formula1>
    </dataValidation>
    <dataValidation type="list" allowBlank="1" showInputMessage="1" showErrorMessage="1" promptTitle="Routine Mantenance" prompt="Click on the pull down arrow to select your input.  &#10;&#10;Older systems will have a higher number and newer systems will have a lower number.  &#10;&#10;The range is 3  to 10% and the average is about 7%." sqref="H15">
      <formula1>$E$113:$E$120</formula1>
    </dataValidation>
    <dataValidation type="list" allowBlank="1" showInputMessage="1" showErrorMessage="1" promptTitle="Routine Mantenance" prompt="Clilck on the pull down arrow to select your input. &#10;&#10;Older systems will have a higher number and newer systems will have a lower number.  &#10;&#10;The range is 1 to 5% and the average is about 3%." sqref="E15">
      <formula1>$E$111:$E$115</formula1>
    </dataValidation>
    <dataValidation type="list" allowBlank="1" showInputMessage="1" showErrorMessage="1" promptTitle="Pump Efficiency" prompt="Click on the pull down arrow to select a pump efficiency.  &#10;&#10;Older pumps will have a lower efficiency and newer pumps will have a higher efficiency&#10;&#10;The range is 50 to 80% and the average is about 65%." sqref="H24 B11 B24 E24">
      <formula1>$C$111:$C$117</formula1>
    </dataValidation>
    <dataValidation type="list" allowBlank="1" showInputMessage="1" showErrorMessage="1" promptTitle="Gear Head Efficiency" prompt="Click on the pull down arrow to select gear head efficiency.&#10;&#10;A direct, shaft-drive gear head will have a 95% efficiency.&#10; &#10;A belt driven gear head will have a 90% efficiency." sqref="H25 B12 B25 E25">
      <formula1>$D$111:$D$112</formula1>
    </dataValidation>
    <dataValidation type="list" allowBlank="1" showInputMessage="1" showErrorMessage="1" promptTitle="Engine Efficiency" prompt="Cllick on the pull down arrow to choose a value for engine efficiency. &#10;&#10;Newer, properly sized engines will have a higher value and older engines will have a lower value.&#10;&#10;The range is 9 to 11 and the average is about 10." sqref="E23">
      <formula1>$A$111:$A$115</formula1>
    </dataValidation>
    <dataValidation type="list" allowBlank="1" showInputMessage="1" showErrorMessage="1" promptTitle="Engine Efficiency" prompt="Click on the pull down arrow to choose a value for engine efficiency. &#10;&#10;Newer, properly sized engines will have a higher value and older engines will have a lower value.&#10;&#10;The range is 10 to 14 and the average is about 12." sqref="H23">
      <formula1>$A$113:$A$121</formula1>
    </dataValidation>
    <dataValidation type="list" allowBlank="1" showInputMessage="1" showErrorMessage="1" promptTitle="Engine Efficiency" prompt="Click on the pull down arrow to choose a value for engine efficiency. &#10;&#10;Newer, properly sized engines will have a higher value and older engines will have a lower value.&#10;&#10;The range is 9 to 11 and the average is about 10." sqref="B23">
      <formula1>$A$111:$A$115</formula1>
    </dataValidation>
    <dataValidation type="list" allowBlank="1" showInputMessage="1" showErrorMessage="1" promptTitle="Engine Efficiency" prompt="Click on the pull down arrow to choose a value for engine efficiency. &#10;&#10;Newer, properly sized engines will have a higher value and older engines will have a lower value.&#10;&#10;The range is 15 to 20 and the average is about 18." sqref="B10">
      <formula1>$A$123:$A$133</formula1>
    </dataValidation>
    <dataValidation type="list" allowBlank="1" showInputMessage="1" showErrorMessage="1" promptTitle="Motor Efficiency" prompt="Click on the pull down arrow to select a value for motor efficiency. &#10;&#10;Newer, properly sized motors will have a higher value and older motors will have a lower value. &#10;&#10;The range is 1.0 to 1.3 and the average is about 1.15." sqref="E10">
      <formula1>$G$111:$G$117</formula1>
    </dataValidation>
    <dataValidation type="list" allowBlank="1" showInputMessage="1" showErrorMessage="1" promptTitle="Motor Efficiency" prompt="Click on the pull down arrow to select a value for motor efficiency.&#10;&#10;Newer, properly sized motors will have a higher value and older motors will have a lower value. &#10;&#10;The range is 1.0 to 1.1 and the average is about 1.05." sqref="H10">
      <formula1>$G$111:$G$113</formula1>
    </dataValidation>
    <dataValidation type="list" allowBlank="1" showInputMessage="1" showErrorMessage="1" promptTitle="Gear Head Efficiency" prompt="Click the pull down arrow to select input. &#10;For a vertical motor, select 100% for gear head efficiency.&#10;For horizontal electric motor with direct, shaft- drive to gear head select 95%.&#10;For a horizontal electric motor with belt drive to gear head use 90%." sqref="E12">
      <formula1>$D$111:$D$113</formula1>
    </dataValidation>
    <dataValidation type="list" allowBlank="1" showInputMessage="1" showErrorMessage="1" promptTitle="Pump Efficiency" prompt="Click on the pull down arrow to select a pump efficiency.  &#10;&#10;Older pumps will have a lower efficiency and newer pumps will have a higher efficiency.&#10;&#10;The range is 50 to 80% and the average is about 65%." sqref="E11">
      <formula1>$C$111:$C$117</formula1>
    </dataValidation>
    <dataValidation type="list" allowBlank="1" showInputMessage="1" showErrorMessage="1" promptTitle="Pump Efficiency" prompt="Click on the pull down arrow to select a pump efficiency.&#10;&#10;Older pumps will have a lower efficiency and newer pumps will have a higher efficiency. &#10;&#10;The range is 50 to 80% and the average is about 65%." sqref="H11">
      <formula1>$C$111:$C$117</formula1>
    </dataValidation>
    <dataValidation type="whole" allowBlank="1" showInputMessage="1" showErrorMessage="1" prompt="Enter the depth in &#10;feet the water is&#10;lifted from a well&#10;or surface water&#10;source&#10;&#10;Range 5-500 ft" error="Input range is 5 to 500 ft" sqref="K11">
      <formula1>5</formula1>
      <formula2>500</formula2>
    </dataValidation>
    <dataValidation type="whole" allowBlank="1" showInputMessage="1" showErrorMessage="1" prompt="Enter pressure in psi at the &#10;pump discharge.  For pivots&#10;this would be the pressure&#10;gauge reading .  For up to &#10;1/4 mile of underground &#10;pipe a good estimate &#10;would be 5 psi.&#10;&#10;Range 0-100 psi" error="Allowable input range is 0-100" sqref="K14">
      <formula1>0</formula1>
      <formula2>100</formula2>
    </dataValidation>
    <dataValidation type="whole" allowBlank="1" showInputMessage="1" showErrorMessage="1" prompt="Use following to estimate inches&#10;&#10;Rice Flood: 12-48&quot;, Avg 30&quot;&#10;&#10;Row Crops&#10;Furrow: Range 6-18&quot;, Avg 12&quot;&#10;Border: Range 6-18&quot;, Avg 12&quot;&#10;Flood: Range 6-24&quot;, Avg 14&quot;&#10;Center Pivot: 6-18&quot;, Avg 9&quot;&#10;&#10;Allowable input range is 3-48&quot;&#10;" error="Allowable range is 3 to 48 inches" sqref="L23">
      <formula1>3</formula1>
      <formula2>48</formula2>
    </dataValidation>
    <dataValidation type="whole" allowBlank="1" showInputMessage="1" showErrorMessage="1" prompt="Use following to estimate inches&#10;&#10;Rice Flood: Range 12-48&quot;, Avg 30&quot;&#10;&#10;Row Crops&#10;Furrow: Range 6-18&quot;, Avg 12&quot;&#10;Border: Range 6-18&quot;, Avg 12&quot;&#10;Flood: Range 6-24&quot;, Avg 14&quot;&#10;Center Pivot: 6-18&quot;, Avg 9&quot;&#10;&#10;Allowable input range is 3-48&quot;" error="Input range is 3 to 48&quot;" sqref="L22">
      <formula1>3</formula1>
      <formula2>48</formula2>
    </dataValidation>
    <dataValidation type="whole" allowBlank="1" showInputMessage="1" showErrorMessage="1" promptTitle="Head Definition" prompt="Head is the height in feet the pump lifts the water plus the feet of pressure at the pump discharge.  &#10;&#10;To change psi to ft multiply by 2.31.&#10;Example:  5 psi x 2.31 = 12 ft&#10;&#10;Allowed input range is 5 to 750 ft.&#10;         " errorTitle="Acceptable values" error="The allowed range for this input is 5 ft to 750 ft." sqref="B8 B21 E21">
      <formula1>5</formula1>
      <formula2>750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1.8515625" style="0" customWidth="1"/>
  </cols>
  <sheetData>
    <row r="1" ht="15.75">
      <c r="A1" s="33"/>
    </row>
    <row r="2" ht="15.75">
      <c r="A2" s="39" t="s">
        <v>19</v>
      </c>
    </row>
    <row r="3" spans="1:2" ht="12.75">
      <c r="A3" s="31" t="s">
        <v>71</v>
      </c>
      <c r="B3" t="s">
        <v>81</v>
      </c>
    </row>
    <row r="4" spans="1:2" ht="12.75">
      <c r="A4" s="31"/>
      <c r="B4" t="s">
        <v>80</v>
      </c>
    </row>
    <row r="5" ht="12.75">
      <c r="A5" s="31"/>
    </row>
    <row r="6" spans="1:2" ht="12.75">
      <c r="A6" s="31" t="s">
        <v>84</v>
      </c>
      <c r="B6" s="3" t="s">
        <v>49</v>
      </c>
    </row>
    <row r="7" spans="1:2" ht="12.75">
      <c r="A7" s="34" t="s">
        <v>50</v>
      </c>
      <c r="B7" s="3"/>
    </row>
    <row r="8" spans="1:2" ht="12.75">
      <c r="A8" s="34"/>
      <c r="B8" s="3"/>
    </row>
    <row r="9" spans="1:2" ht="12.75">
      <c r="A9" s="31" t="s">
        <v>72</v>
      </c>
      <c r="B9" t="s">
        <v>44</v>
      </c>
    </row>
    <row r="10" ht="12.75">
      <c r="A10" s="31"/>
    </row>
    <row r="11" spans="1:2" ht="12.75">
      <c r="A11" s="32" t="s">
        <v>73</v>
      </c>
      <c r="B11" t="s">
        <v>45</v>
      </c>
    </row>
    <row r="12" ht="12.75">
      <c r="A12" s="32"/>
    </row>
    <row r="13" spans="1:2" ht="12.75">
      <c r="A13" s="31" t="s">
        <v>5</v>
      </c>
      <c r="B13" t="s">
        <v>82</v>
      </c>
    </row>
    <row r="14" spans="1:2" ht="12.75">
      <c r="A14" s="31" t="s">
        <v>51</v>
      </c>
      <c r="B14" t="s">
        <v>83</v>
      </c>
    </row>
    <row r="15" ht="12.75">
      <c r="A15" s="31"/>
    </row>
    <row r="16" spans="1:2" ht="12.75">
      <c r="A16" s="32" t="s">
        <v>75</v>
      </c>
      <c r="B16" t="s">
        <v>39</v>
      </c>
    </row>
    <row r="17" ht="12.75">
      <c r="A17" s="32"/>
    </row>
    <row r="18" spans="1:2" ht="12.75">
      <c r="A18" s="32" t="s">
        <v>74</v>
      </c>
      <c r="B18" t="s">
        <v>46</v>
      </c>
    </row>
    <row r="19" spans="1:2" ht="12.75">
      <c r="A19" s="32"/>
      <c r="B19" t="s">
        <v>40</v>
      </c>
    </row>
    <row r="20" ht="12.75">
      <c r="A20" s="32"/>
    </row>
    <row r="21" spans="1:2" ht="12.75">
      <c r="A21" s="32" t="s">
        <v>14</v>
      </c>
      <c r="B21" t="s">
        <v>48</v>
      </c>
    </row>
    <row r="22" spans="1:2" ht="12.75">
      <c r="A22" s="31" t="s">
        <v>52</v>
      </c>
      <c r="B22" t="s">
        <v>47</v>
      </c>
    </row>
    <row r="24" spans="1:2" ht="12.75">
      <c r="A24" s="31" t="s">
        <v>53</v>
      </c>
      <c r="B24" t="s">
        <v>54</v>
      </c>
    </row>
    <row r="26" spans="1:2" ht="12.75">
      <c r="A26" s="31" t="s">
        <v>55</v>
      </c>
      <c r="B26" t="s">
        <v>60</v>
      </c>
    </row>
    <row r="28" spans="1:2" ht="12.75">
      <c r="A28" s="31" t="s">
        <v>56</v>
      </c>
      <c r="B28" t="s">
        <v>59</v>
      </c>
    </row>
    <row r="30" spans="1:2" ht="12.75">
      <c r="A30" s="31" t="s">
        <v>57</v>
      </c>
      <c r="B30" t="s">
        <v>58</v>
      </c>
    </row>
    <row r="32" spans="1:2" ht="12.75">
      <c r="A32" s="31" t="s">
        <v>69</v>
      </c>
      <c r="B32" t="s">
        <v>70</v>
      </c>
    </row>
    <row r="33" ht="12.75">
      <c r="A33" s="31"/>
    </row>
    <row r="34" ht="12.75">
      <c r="A34" s="3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">
      <selection activeCell="I20" sqref="I20"/>
    </sheetView>
  </sheetViews>
  <sheetFormatPr defaultColWidth="9.140625" defaultRowHeight="12.75"/>
  <cols>
    <col min="3" max="3" width="4.421875" style="0" customWidth="1"/>
    <col min="4" max="4" width="3.28125" style="0" customWidth="1"/>
    <col min="5" max="5" width="18.57421875" style="0" customWidth="1"/>
    <col min="6" max="6" width="10.28125" style="0" customWidth="1"/>
    <col min="7" max="7" width="4.421875" style="0" customWidth="1"/>
    <col min="8" max="8" width="3.140625" style="0" customWidth="1"/>
    <col min="9" max="9" width="20.00390625" style="0" customWidth="1"/>
  </cols>
  <sheetData>
    <row r="1" spans="1:7" ht="15.75">
      <c r="A1" s="2"/>
      <c r="F1" s="2"/>
      <c r="G1" s="40"/>
    </row>
    <row r="2" spans="6:7" ht="15.75">
      <c r="F2" s="41" t="s">
        <v>20</v>
      </c>
      <c r="G2" s="42"/>
    </row>
    <row r="3" spans="1:5" ht="12.75">
      <c r="A3" s="1" t="s">
        <v>41</v>
      </c>
      <c r="B3" s="1"/>
      <c r="C3" s="1"/>
      <c r="D3" s="1"/>
      <c r="E3" s="1"/>
    </row>
    <row r="9" spans="1:4" ht="12.75">
      <c r="A9" t="s">
        <v>21</v>
      </c>
      <c r="B9" s="18" t="s">
        <v>22</v>
      </c>
      <c r="C9" t="s">
        <v>23</v>
      </c>
      <c r="D9" t="s">
        <v>61</v>
      </c>
    </row>
    <row r="10" spans="2:4" ht="12.75">
      <c r="B10" s="18" t="s">
        <v>5</v>
      </c>
      <c r="C10" t="s">
        <v>23</v>
      </c>
      <c r="D10" t="s">
        <v>85</v>
      </c>
    </row>
    <row r="11" spans="2:4" ht="12.75">
      <c r="B11" s="18" t="s">
        <v>24</v>
      </c>
      <c r="C11" t="s">
        <v>23</v>
      </c>
      <c r="D11" t="s">
        <v>26</v>
      </c>
    </row>
    <row r="13" spans="1:9" ht="12.75">
      <c r="A13" s="118" t="s">
        <v>87</v>
      </c>
      <c r="B13" s="119"/>
      <c r="C13" s="119"/>
      <c r="D13" s="119"/>
      <c r="E13" s="119"/>
      <c r="F13" s="119"/>
      <c r="G13" s="119"/>
      <c r="H13" s="119"/>
      <c r="I13" s="119"/>
    </row>
    <row r="15" ht="12.75">
      <c r="A15" s="117" t="s">
        <v>86</v>
      </c>
    </row>
    <row r="16" ht="12.75">
      <c r="A16" s="117"/>
    </row>
    <row r="17" ht="12.75">
      <c r="A17" s="117"/>
    </row>
    <row r="19" spans="1:2" ht="12.75">
      <c r="A19" s="1" t="s">
        <v>77</v>
      </c>
      <c r="B19" s="1"/>
    </row>
    <row r="24" spans="2:4" ht="12.75">
      <c r="B24" s="18" t="s">
        <v>29</v>
      </c>
      <c r="C24" t="s">
        <v>23</v>
      </c>
      <c r="D24" t="s">
        <v>30</v>
      </c>
    </row>
    <row r="25" spans="2:4" ht="12.75">
      <c r="B25" s="18" t="s">
        <v>22</v>
      </c>
      <c r="C25" t="s">
        <v>23</v>
      </c>
      <c r="D25" t="s">
        <v>25</v>
      </c>
    </row>
    <row r="26" spans="2:4" ht="12.75">
      <c r="B26" s="18" t="s">
        <v>5</v>
      </c>
      <c r="C26" t="s">
        <v>23</v>
      </c>
      <c r="D26" t="s">
        <v>85</v>
      </c>
    </row>
    <row r="27" spans="2:4" ht="12.75">
      <c r="B27" s="18" t="s">
        <v>24</v>
      </c>
      <c r="C27" t="s">
        <v>23</v>
      </c>
      <c r="D27" t="s">
        <v>26</v>
      </c>
    </row>
    <row r="28" spans="2:4" ht="12.75">
      <c r="B28" s="18" t="s">
        <v>31</v>
      </c>
      <c r="C28" t="s">
        <v>23</v>
      </c>
      <c r="D28" t="s">
        <v>76</v>
      </c>
    </row>
    <row r="30" spans="1:3" ht="12.75">
      <c r="A30" s="1" t="s">
        <v>78</v>
      </c>
      <c r="B30" s="1"/>
      <c r="C30" s="1"/>
    </row>
    <row r="31" spans="7:10" ht="12.75">
      <c r="G31" t="s">
        <v>27</v>
      </c>
      <c r="H31" t="s">
        <v>23</v>
      </c>
      <c r="I31" t="s">
        <v>14</v>
      </c>
      <c r="J31" t="s">
        <v>42</v>
      </c>
    </row>
    <row r="32" spans="7:10" ht="12.75">
      <c r="G32" t="s">
        <v>28</v>
      </c>
      <c r="H32" t="s">
        <v>23</v>
      </c>
      <c r="I32" t="s">
        <v>62</v>
      </c>
      <c r="J32" t="s">
        <v>63</v>
      </c>
    </row>
    <row r="33" spans="7:10" ht="12.75">
      <c r="G33" t="s">
        <v>29</v>
      </c>
      <c r="H33" t="s">
        <v>23</v>
      </c>
      <c r="I33" t="s">
        <v>13</v>
      </c>
      <c r="J33" t="s">
        <v>42</v>
      </c>
    </row>
  </sheetData>
  <sheetProtection/>
  <mergeCells count="2">
    <mergeCell ref="A15:A17"/>
    <mergeCell ref="A13:I13"/>
  </mergeCells>
  <printOptions/>
  <pageMargins left="0.5" right="0.5" top="1" bottom="1" header="0.5" footer="0.5"/>
  <pageSetup horizontalDpi="600" verticalDpi="600" orientation="landscape" r:id="rId6"/>
  <drawing r:id="rId5"/>
  <legacyDrawing r:id="rId4"/>
  <oleObjects>
    <oleObject progId="Equation.3" shapeId="931975" r:id="rId1"/>
    <oleObject progId="Equation.3" shapeId="481831" r:id="rId2"/>
    <oleObject progId="Equation.3" shapeId="48759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Lipsey</dc:creator>
  <cp:keywords/>
  <dc:description/>
  <cp:lastModifiedBy>Phil Tacker</cp:lastModifiedBy>
  <cp:lastPrinted>2005-11-22T00:15:21Z</cp:lastPrinted>
  <dcterms:created xsi:type="dcterms:W3CDTF">2005-03-22T01:51:12Z</dcterms:created>
  <dcterms:modified xsi:type="dcterms:W3CDTF">2010-06-18T16:43:02Z</dcterms:modified>
  <cp:category/>
  <cp:version/>
  <cp:contentType/>
  <cp:contentStatus/>
</cp:coreProperties>
</file>