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C:\Users\limmmbri\Documents\Academy\Series 2\Session 3\"/>
    </mc:Choice>
  </mc:AlternateContent>
  <xr:revisionPtr revIDLastSave="0" documentId="13_ncr:1_{FA95F8C2-85BC-4114-8073-695A20418AC7}" xr6:coauthVersionLast="36" xr6:coauthVersionMax="36" xr10:uidLastSave="{00000000-0000-0000-0000-000000000000}"/>
  <bookViews>
    <workbookView xWindow="0" yWindow="0" windowWidth="18765" windowHeight="8985" xr2:uid="{00000000-000D-0000-FFFF-FFFF00000000}"/>
  </bookViews>
  <sheets>
    <sheet name="Calculator" sheetId="2" r:id="rId1"/>
    <sheet name="Example" sheetId="1" r:id="rId2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25" i="2" l="1"/>
  <c r="G13" i="2"/>
  <c r="G14" i="2" s="1"/>
  <c r="Q25" i="2" l="1"/>
  <c r="S25" i="2" s="1"/>
  <c r="G15" i="2"/>
  <c r="Q24" i="2" s="1"/>
  <c r="S24" i="2" s="1"/>
  <c r="R25" i="1"/>
  <c r="Q22" i="2" l="1"/>
  <c r="S22" i="2" s="1"/>
  <c r="G20" i="2"/>
  <c r="Q13" i="2"/>
  <c r="S13" i="2" s="1"/>
  <c r="Q14" i="2"/>
  <c r="S14" i="2" s="1"/>
  <c r="G21" i="2"/>
  <c r="Q16" i="2"/>
  <c r="S16" i="2" s="1"/>
  <c r="Q21" i="2"/>
  <c r="S21" i="2" s="1"/>
  <c r="Q19" i="2"/>
  <c r="S19" i="2" s="1"/>
  <c r="Q20" i="2"/>
  <c r="S20" i="2" s="1"/>
  <c r="Q18" i="2"/>
  <c r="S18" i="2" s="1"/>
  <c r="Q17" i="2"/>
  <c r="S17" i="2" s="1"/>
  <c r="G18" i="2"/>
  <c r="G19" i="2"/>
  <c r="Q23" i="2"/>
  <c r="S23" i="2" s="1"/>
  <c r="Q15" i="2"/>
  <c r="S15" i="2" s="1"/>
  <c r="G13" i="1"/>
  <c r="G14" i="1" s="1"/>
  <c r="Q25" i="1" s="1"/>
  <c r="S25" i="1" s="1"/>
  <c r="G15" i="1" l="1"/>
  <c r="Q24" i="1" l="1"/>
  <c r="S24" i="1" s="1"/>
  <c r="Q20" i="1"/>
  <c r="S20" i="1" s="1"/>
  <c r="Q16" i="1"/>
  <c r="S16" i="1" s="1"/>
  <c r="Q19" i="1"/>
  <c r="S19" i="1" s="1"/>
  <c r="Q14" i="1"/>
  <c r="S14" i="1" s="1"/>
  <c r="Q21" i="1"/>
  <c r="S21" i="1" s="1"/>
  <c r="Q13" i="1"/>
  <c r="S13" i="1" s="1"/>
  <c r="Q23" i="1"/>
  <c r="S23" i="1" s="1"/>
  <c r="Q15" i="1"/>
  <c r="S15" i="1" s="1"/>
  <c r="Q22" i="1"/>
  <c r="S22" i="1" s="1"/>
  <c r="Q18" i="1"/>
  <c r="S18" i="1" s="1"/>
  <c r="Q17" i="1"/>
  <c r="S17" i="1" s="1"/>
  <c r="G19" i="1"/>
  <c r="G18" i="1"/>
  <c r="G21" i="1"/>
  <c r="G20" i="1"/>
</calcChain>
</file>

<file path=xl/sharedStrings.xml><?xml version="1.0" encoding="utf-8"?>
<sst xmlns="http://schemas.openxmlformats.org/spreadsheetml/2006/main" count="104" uniqueCount="53">
  <si>
    <t>Split %</t>
  </si>
  <si>
    <t>GCI goal</t>
  </si>
  <si>
    <t>ASP</t>
  </si>
  <si>
    <t>Lead conversion %</t>
  </si>
  <si>
    <t>Total leads</t>
  </si>
  <si>
    <t>Leads per month</t>
  </si>
  <si>
    <t>LEAD MIX</t>
  </si>
  <si>
    <t>Referral Leads</t>
  </si>
  <si>
    <t>Social Leads</t>
  </si>
  <si>
    <t>Organic Leads</t>
  </si>
  <si>
    <t>Paid Leads</t>
  </si>
  <si>
    <t xml:space="preserve"> </t>
  </si>
  <si>
    <t>Compensation %</t>
  </si>
  <si>
    <t>STEP 1</t>
  </si>
  <si>
    <t>STEP 2</t>
  </si>
  <si>
    <t>Use the results in the blue column to determine the amount of homes, total leads, leads per month, and lead mix needed to reach your goals in STEP 1</t>
  </si>
  <si>
    <t>STEP 3</t>
  </si>
  <si>
    <t>Use the pie chart to understand the data and to make decisions on marketing efforts</t>
  </si>
  <si>
    <t>Notes:</t>
  </si>
  <si>
    <t>GCI:  Gross Commission Income</t>
  </si>
  <si>
    <t>ASP: Average Selling Price</t>
  </si>
  <si>
    <t xml:space="preserve">Ledgend: </t>
  </si>
  <si>
    <t>National Average Lead Conversion Rate: 2-3%</t>
  </si>
  <si>
    <t>Enter your Gross Commission Income goal, Average Selling Price, Compensation %, Split %, and Lead Conversation % in the green fields</t>
  </si>
  <si>
    <t>INPUT DATA</t>
  </si>
  <si>
    <t>ANALYZE RESULTS</t>
  </si>
  <si>
    <t>STRATEGIZE BASED ON RESULTS</t>
  </si>
  <si>
    <t>PROJECTIONS</t>
  </si>
  <si>
    <t>GOALS</t>
  </si>
  <si>
    <t>Use this tool to calculate the amount of leads needed to reach your monetary real estate goals!</t>
  </si>
  <si>
    <t>Total Closings</t>
  </si>
  <si>
    <t>LEAD MIX PIE CHART</t>
  </si>
  <si>
    <t>TRACK PROGRESS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</si>
  <si>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</si>
  <si>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</si>
  <si>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</si>
  <si>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</si>
  <si>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</si>
  <si>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</si>
  <si>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</si>
  <si>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</si>
  <si>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</si>
  <si>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</si>
  <si>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</si>
  <si>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</si>
  <si>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ACTUAL</t>
  </si>
  <si>
    <t>% of Goal</t>
  </si>
  <si>
    <t>Type your monthly leads into the ACTUAL column to help you keep track of your progress.  Use the % OF GOAL column to determine amount of goal reached</t>
  </si>
  <si>
    <t>Total</t>
  </si>
  <si>
    <t>STEP 4</t>
  </si>
  <si>
    <t>2019 Lead Generation Calculator</t>
  </si>
  <si>
    <r>
      <rPr>
        <b/>
        <sz val="11"/>
        <color theme="1"/>
        <rFont val="Calibri"/>
        <family val="2"/>
        <scheme val="minor"/>
      </rPr>
      <t>ENTER</t>
    </r>
    <r>
      <rPr>
        <sz val="11"/>
        <color theme="1"/>
        <rFont val="Calibri"/>
        <family val="2"/>
        <scheme val="minor"/>
      </rPr>
      <t xml:space="preserve"> your Gross Commission Income goal, Average Selling Price, Compensation %, Split %, and Lead Conversation % in the </t>
    </r>
    <r>
      <rPr>
        <b/>
        <sz val="11"/>
        <color theme="1"/>
        <rFont val="Calibri"/>
        <family val="2"/>
        <scheme val="minor"/>
      </rPr>
      <t>green fields</t>
    </r>
  </si>
  <si>
    <r>
      <rPr>
        <b/>
        <sz val="11"/>
        <color theme="1"/>
        <rFont val="Calibri"/>
        <family val="2"/>
        <scheme val="minor"/>
      </rPr>
      <t>ENTER</t>
    </r>
    <r>
      <rPr>
        <sz val="11"/>
        <color theme="1"/>
        <rFont val="Calibri"/>
        <family val="2"/>
        <scheme val="minor"/>
      </rPr>
      <t xml:space="preserve"> your monthly leads into the </t>
    </r>
    <r>
      <rPr>
        <b/>
        <sz val="11"/>
        <color theme="1"/>
        <rFont val="Calibri"/>
        <family val="2"/>
        <scheme val="minor"/>
      </rPr>
      <t>orange ACTUAL column</t>
    </r>
    <r>
      <rPr>
        <sz val="11"/>
        <color theme="1"/>
        <rFont val="Calibri"/>
        <family val="2"/>
        <scheme val="minor"/>
      </rPr>
      <t xml:space="preserve"> to help you keep track of your progress.  Use the % OF GOAL column to determine amount of goal reached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</si>
</sst>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1" fillId="0" borderId="0" xfId="0" applyFont="1" applyBorder="1"/>
    <xf numFmtId="0" fontId="0" fillId="0" borderId="0" xfId="0" applyFill="1" applyBorder="1" applyAlignment="1"/>
    <xf numFmtId="0" fontId="0" fillId="0" borderId="4" xfId="0" applyBorder="1"/>
    <xf numFmtId="0" fontId="0" fillId="0" borderId="5" xfId="0" applyBorder="1"/>
    <xf numFmtId="0" fontId="0" fillId="0" borderId="0" xfId="0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0" xfId="0" applyBorder="1" applyAlignment="1"/>
    <xf numFmtId="0" fontId="0" fillId="0" borderId="5" xfId="0" applyBorder="1" applyAlignment="1">
      <alignment horizontal="center" vertical="center" wrapText="1"/>
    </xf>
    <xf numFmtId="164" fontId="0" fillId="0" borderId="5" xfId="0" applyNumberFormat="1" applyFill="1" applyBorder="1" applyAlignment="1">
      <alignment horizontal="center"/>
    </xf>
    <xf numFmtId="9" fontId="0" fillId="0" borderId="5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Fill="1" applyBorder="1" applyAlignment="1"/>
    <xf numFmtId="0" fontId="0" fillId="0" borderId="5" xfId="0" applyBorder="1" applyAlignment="1"/>
    <xf numFmtId="0" fontId="0" fillId="4" borderId="9" xfId="0" applyFill="1" applyBorder="1"/>
    <xf numFmtId="0" fontId="4" fillId="4" borderId="11" xfId="0" applyFont="1" applyFill="1" applyBorder="1" applyAlignment="1">
      <alignment horizontal="center"/>
    </xf>
    <xf numFmtId="0" fontId="2" fillId="4" borderId="9" xfId="0" applyFont="1" applyFill="1" applyBorder="1"/>
    <xf numFmtId="0" fontId="2" fillId="4" borderId="11" xfId="0" applyFont="1" applyFill="1" applyBorder="1"/>
    <xf numFmtId="0" fontId="0" fillId="4" borderId="11" xfId="0" applyFill="1" applyBorder="1"/>
    <xf numFmtId="0" fontId="0" fillId="5" borderId="1" xfId="0" applyFill="1" applyBorder="1"/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/>
    <xf numFmtId="0" fontId="0" fillId="5" borderId="5" xfId="0" applyFill="1" applyBorder="1" applyAlignment="1">
      <alignment horizontal="center" vertical="center" wrapText="1"/>
    </xf>
    <xf numFmtId="0" fontId="0" fillId="5" borderId="3" xfId="0" applyFill="1" applyBorder="1"/>
    <xf numFmtId="0" fontId="0" fillId="5" borderId="5" xfId="0" applyFill="1" applyBorder="1"/>
    <xf numFmtId="0" fontId="0" fillId="5" borderId="12" xfId="0" applyFill="1" applyBorder="1"/>
    <xf numFmtId="0" fontId="0" fillId="5" borderId="14" xfId="0" applyFill="1" applyBorder="1" applyAlignment="1">
      <alignment horizontal="center" vertical="center" wrapText="1"/>
    </xf>
    <xf numFmtId="0" fontId="0" fillId="5" borderId="14" xfId="0" applyFill="1" applyBorder="1"/>
    <xf numFmtId="164" fontId="0" fillId="3" borderId="15" xfId="0" applyNumberFormat="1" applyFill="1" applyBorder="1" applyAlignment="1">
      <alignment horizontal="center"/>
    </xf>
    <xf numFmtId="164" fontId="0" fillId="3" borderId="16" xfId="0" applyNumberFormat="1" applyFill="1" applyBorder="1" applyAlignment="1">
      <alignment horizontal="center"/>
    </xf>
    <xf numFmtId="9" fontId="0" fillId="3" borderId="16" xfId="0" applyNumberFormat="1" applyFill="1" applyBorder="1" applyAlignment="1">
      <alignment horizontal="center"/>
    </xf>
    <xf numFmtId="9" fontId="0" fillId="3" borderId="17" xfId="0" applyNumberFormat="1" applyFill="1" applyBorder="1" applyAlignment="1">
      <alignment horizontal="center"/>
    </xf>
    <xf numFmtId="1" fontId="0" fillId="2" borderId="16" xfId="0" applyNumberFormat="1" applyFill="1" applyBorder="1" applyAlignment="1">
      <alignment horizontal="center"/>
    </xf>
    <xf numFmtId="1" fontId="0" fillId="2" borderId="17" xfId="0" applyNumberFormat="1" applyFill="1" applyBorder="1" applyAlignment="1">
      <alignment horizontal="center"/>
    </xf>
    <xf numFmtId="1" fontId="0" fillId="2" borderId="15" xfId="0" applyNumberForma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0" fillId="0" borderId="0" xfId="0" applyBorder="1" applyAlignment="1">
      <alignment horizontal="right" indent="1"/>
    </xf>
    <xf numFmtId="0" fontId="0" fillId="5" borderId="1" xfId="0" applyFill="1" applyBorder="1" applyAlignment="1">
      <alignment vertical="center"/>
    </xf>
    <xf numFmtId="0" fontId="0" fillId="5" borderId="3" xfId="0" applyFill="1" applyBorder="1" applyAlignment="1">
      <alignment vertical="center"/>
    </xf>
    <xf numFmtId="0" fontId="0" fillId="5" borderId="4" xfId="0" applyFill="1" applyBorder="1" applyAlignment="1">
      <alignment vertical="center"/>
    </xf>
    <xf numFmtId="0" fontId="0" fillId="5" borderId="5" xfId="0" applyFill="1" applyBorder="1" applyAlignment="1">
      <alignment vertical="center"/>
    </xf>
    <xf numFmtId="0" fontId="0" fillId="5" borderId="12" xfId="0" applyFill="1" applyBorder="1" applyAlignment="1">
      <alignment vertical="center"/>
    </xf>
    <xf numFmtId="0" fontId="0" fillId="5" borderId="14" xfId="0" applyFill="1" applyBorder="1" applyAlignment="1">
      <alignment vertical="center"/>
    </xf>
    <xf numFmtId="0" fontId="0" fillId="0" borderId="0" xfId="0" applyBorder="1" applyAlignment="1">
      <alignment horizontal="right" wrapText="1" indent="1"/>
    </xf>
    <xf numFmtId="0" fontId="7" fillId="6" borderId="19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 wrapText="1"/>
    </xf>
    <xf numFmtId="3" fontId="0" fillId="2" borderId="15" xfId="0" applyNumberFormat="1" applyFill="1" applyBorder="1" applyAlignment="1" applyProtection="1">
      <alignment horizontal="center"/>
    </xf>
    <xf numFmtId="1" fontId="0" fillId="2" borderId="16" xfId="0" applyNumberFormat="1" applyFill="1" applyBorder="1" applyAlignment="1" applyProtection="1">
      <alignment horizontal="center"/>
    </xf>
    <xf numFmtId="1" fontId="0" fillId="2" borderId="17" xfId="0" applyNumberFormat="1" applyFill="1" applyBorder="1" applyAlignment="1" applyProtection="1">
      <alignment horizontal="center"/>
    </xf>
    <xf numFmtId="0" fontId="7" fillId="9" borderId="19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1" fontId="0" fillId="2" borderId="1" xfId="0" applyNumberFormat="1" applyFill="1" applyBorder="1"/>
    <xf numFmtId="1" fontId="0" fillId="2" borderId="4" xfId="0" applyNumberFormat="1" applyFill="1" applyBorder="1"/>
    <xf numFmtId="1" fontId="0" fillId="2" borderId="6" xfId="0" applyNumberFormat="1" applyFill="1" applyBorder="1"/>
    <xf numFmtId="0" fontId="0" fillId="10" borderId="1" xfId="0" applyFill="1" applyBorder="1"/>
    <xf numFmtId="0" fontId="0" fillId="10" borderId="4" xfId="0" applyFill="1" applyBorder="1"/>
    <xf numFmtId="0" fontId="0" fillId="10" borderId="6" xfId="0" applyFill="1" applyBorder="1"/>
    <xf numFmtId="0" fontId="7" fillId="8" borderId="9" xfId="0" applyFont="1" applyFill="1" applyBorder="1" applyAlignment="1">
      <alignment horizontal="center" vertical="center"/>
    </xf>
    <xf numFmtId="165" fontId="0" fillId="11" borderId="16" xfId="0" applyNumberFormat="1" applyFill="1" applyBorder="1" applyProtection="1"/>
    <xf numFmtId="165" fontId="0" fillId="11" borderId="17" xfId="0" applyNumberFormat="1" applyFill="1" applyBorder="1" applyProtection="1"/>
    <xf numFmtId="0" fontId="0" fillId="0" borderId="1" xfId="0" applyBorder="1"/>
    <xf numFmtId="0" fontId="0" fillId="0" borderId="3" xfId="0" applyBorder="1"/>
    <xf numFmtId="0" fontId="0" fillId="0" borderId="0" xfId="0" applyBorder="1" applyAlignment="1">
      <alignment horizontal="right"/>
    </xf>
    <xf numFmtId="165" fontId="0" fillId="11" borderId="15" xfId="0" applyNumberFormat="1" applyFill="1" applyBorder="1" applyProtection="1"/>
    <xf numFmtId="0" fontId="1" fillId="0" borderId="0" xfId="0" applyFont="1" applyFill="1" applyBorder="1" applyAlignment="1">
      <alignment horizontal="right"/>
    </xf>
    <xf numFmtId="1" fontId="1" fillId="0" borderId="0" xfId="0" applyNumberFormat="1" applyFont="1" applyBorder="1"/>
    <xf numFmtId="165" fontId="1" fillId="12" borderId="0" xfId="0" applyNumberFormat="1" applyFont="1" applyFill="1" applyBorder="1" applyProtection="1"/>
    <xf numFmtId="0" fontId="0" fillId="0" borderId="0" xfId="0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wrapText="1"/>
    </xf>
    <xf numFmtId="0" fontId="0" fillId="5" borderId="2" xfId="0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4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D74-4E84-81AE-7A913B0B7E69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D74-4E84-81AE-7A913B0B7E69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D74-4E84-81AE-7A913B0B7E69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D74-4E84-81AE-7A913B0B7E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Calculator!$F$18:$F$21</c:f>
              <c:strCache>
                <c:ptCount val="4"/>
                <c:pt idx="0">
                  <c:v>Organic Leads</c:v>
                </c:pt>
                <c:pt idx="1">
                  <c:v>Referral Leads</c:v>
                </c:pt>
                <c:pt idx="2">
                  <c:v>Social Leads</c:v>
                </c:pt>
                <c:pt idx="3">
                  <c:v>Paid Leads</c:v>
                </c:pt>
              </c:strCache>
            </c:strRef>
          </c:cat>
          <c:val>
            <c:numRef>
              <c:f>Calculator!$G$18:$G$21</c:f>
              <c:numCache>
                <c:formatCode>0</c:formatCode>
                <c:ptCount val="4"/>
                <c:pt idx="0">
                  <c:v>33.06878306878307</c:v>
                </c:pt>
                <c:pt idx="1">
                  <c:v>19.841269841269842</c:v>
                </c:pt>
                <c:pt idx="2">
                  <c:v>26.455026455026456</c:v>
                </c:pt>
                <c:pt idx="3">
                  <c:v>52.910052910052912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D74-4E84-81AE-7A913B0B7E69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E18-4C3B-AC32-D753931ABA6F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E18-4C3B-AC32-D753931ABA6F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E18-4C3B-AC32-D753931ABA6F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E18-4C3B-AC32-D753931ABA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Example!$F$18:$F$21</c:f>
              <c:strCache>
                <c:ptCount val="4"/>
                <c:pt idx="0">
                  <c:v>Organic Leads</c:v>
                </c:pt>
                <c:pt idx="1">
                  <c:v>Referral Leads</c:v>
                </c:pt>
                <c:pt idx="2">
                  <c:v>Social Leads</c:v>
                </c:pt>
                <c:pt idx="3">
                  <c:v>Paid Leads</c:v>
                </c:pt>
              </c:strCache>
            </c:strRef>
          </c:cat>
          <c:val>
            <c:numRef>
              <c:f>Example!$G$18:$G$21</c:f>
              <c:numCache>
                <c:formatCode>0</c:formatCode>
                <c:ptCount val="4"/>
                <c:pt idx="0">
                  <c:v>33.06878306878307</c:v>
                </c:pt>
                <c:pt idx="1">
                  <c:v>19.841269841269842</c:v>
                </c:pt>
                <c:pt idx="2">
                  <c:v>26.455026455026456</c:v>
                </c:pt>
                <c:pt idx="3">
                  <c:v>52.910052910052912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07-40C3-87F6-8B5786E06E9F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19049</xdr:colOff>
      <xdr:row>11</xdr:row>
      <xdr:rowOff>133350</xdr:rowOff>
    </xdr:from>
    <xdr:to>
      <xdr:col>13</xdr:col>
      <xdr:colOff>66674</xdr:colOff>
      <xdr:row>26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2B47B16-B36C-419D-9753-45F8EDC5D3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87587</xdr:colOff>
      <xdr:row>0</xdr:row>
      <xdr:rowOff>208017</xdr:rowOff>
    </xdr:from>
    <xdr:to>
      <xdr:col>9</xdr:col>
      <xdr:colOff>536465</xdr:colOff>
      <xdr:row>3</xdr:row>
      <xdr:rowOff>14611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8F6F391-DCB7-43EA-9F3A-CF13C230C1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6035" y="208017"/>
          <a:ext cx="667844" cy="5948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19049</xdr:colOff>
      <xdr:row>11</xdr:row>
      <xdr:rowOff>133350</xdr:rowOff>
    </xdr:from>
    <xdr:to>
      <xdr:col>13</xdr:col>
      <xdr:colOff>66674</xdr:colOff>
      <xdr:row>26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01C4411-2742-42F4-A5A5-4E04121567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87587</xdr:colOff>
      <xdr:row>0</xdr:row>
      <xdr:rowOff>208018</xdr:rowOff>
    </xdr:from>
    <xdr:to>
      <xdr:col>9</xdr:col>
      <xdr:colOff>536465</xdr:colOff>
      <xdr:row>3</xdr:row>
      <xdr:rowOff>14612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F2D3043-E901-4954-9E1E-2D0C97C30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6035" y="208018"/>
          <a:ext cx="667844" cy="5948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38969-7FB2-46D2-BC84-325DCF5FD561}">
  <dimension ref="A1:T36"/>
  <sheetViews>
    <sheetView showGridLines="0" tabSelected="1" zoomScale="87" zoomScaleNormal="87" workbookViewId="0">
      <selection activeCell="P8" sqref="P8:S10"/>
    </sheetView>
  </sheetViews>
  <sheetFormatPr defaultRowHeight="15" x14ac:dyDescent="0.25"/>
  <cols>
    <col min="1" max="1" width="6.7109375" customWidth="1"/>
    <col min="2" max="2" width="1.7109375" customWidth="1"/>
    <col min="3" max="3" width="17.85546875" customWidth="1"/>
    <col min="4" max="4" width="13.85546875" customWidth="1"/>
    <col min="5" max="5" width="1.7109375" customWidth="1"/>
    <col min="6" max="6" width="19.140625" style="74" customWidth="1"/>
    <col min="7" max="7" width="20.140625" customWidth="1"/>
    <col min="8" max="9" width="1.7109375" customWidth="1"/>
    <col min="10" max="10" width="9.140625" style="74" customWidth="1"/>
    <col min="13" max="13" width="5.42578125" customWidth="1"/>
    <col min="14" max="14" width="1.28515625" customWidth="1"/>
    <col min="15" max="15" width="1.42578125" customWidth="1"/>
    <col min="16" max="16" width="6.85546875" customWidth="1"/>
    <col min="17" max="17" width="15.28515625" customWidth="1"/>
    <col min="18" max="18" width="9.42578125" customWidth="1"/>
    <col min="19" max="19" width="12.85546875" customWidth="1"/>
    <col min="20" max="20" width="3.28515625" customWidth="1"/>
  </cols>
  <sheetData>
    <row r="1" spans="2:20" ht="21.75" customHeight="1" x14ac:dyDescent="0.25"/>
    <row r="3" spans="2:20" ht="25.5" customHeight="1" x14ac:dyDescent="0.25"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</row>
    <row r="4" spans="2:20" ht="37.5" customHeight="1" x14ac:dyDescent="0.25">
      <c r="B4" s="83" t="s">
        <v>50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</row>
    <row r="5" spans="2:20" ht="20.25" customHeight="1" x14ac:dyDescent="0.25">
      <c r="B5" s="84" t="s">
        <v>29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</row>
    <row r="6" spans="2:20" ht="7.5" customHeight="1" thickBot="1" x14ac:dyDescent="0.3"/>
    <row r="7" spans="2:20" ht="19.5" thickBot="1" x14ac:dyDescent="0.35">
      <c r="B7" s="21"/>
      <c r="C7" s="85" t="s">
        <v>13</v>
      </c>
      <c r="D7" s="85"/>
      <c r="E7" s="22"/>
      <c r="F7" s="85" t="s">
        <v>14</v>
      </c>
      <c r="G7" s="85"/>
      <c r="H7" s="24"/>
      <c r="I7" s="23"/>
      <c r="J7" s="85" t="s">
        <v>16</v>
      </c>
      <c r="K7" s="85"/>
      <c r="L7" s="85"/>
      <c r="M7" s="85"/>
      <c r="N7" s="25"/>
      <c r="O7" s="23"/>
      <c r="P7" s="85" t="s">
        <v>49</v>
      </c>
      <c r="Q7" s="85"/>
      <c r="R7" s="85"/>
      <c r="S7" s="85"/>
      <c r="T7" s="25"/>
    </row>
    <row r="8" spans="2:20" ht="15" customHeight="1" x14ac:dyDescent="0.25">
      <c r="B8" s="26"/>
      <c r="C8" s="77" t="s">
        <v>51</v>
      </c>
      <c r="D8" s="77"/>
      <c r="E8" s="27"/>
      <c r="F8" s="77" t="s">
        <v>15</v>
      </c>
      <c r="G8" s="77"/>
      <c r="H8" s="45"/>
      <c r="I8" s="44"/>
      <c r="J8" s="77" t="s">
        <v>17</v>
      </c>
      <c r="K8" s="77"/>
      <c r="L8" s="77"/>
      <c r="M8" s="77"/>
      <c r="N8" s="30"/>
      <c r="O8" s="44"/>
      <c r="P8" s="77" t="s">
        <v>52</v>
      </c>
      <c r="Q8" s="77"/>
      <c r="R8" s="77"/>
      <c r="S8" s="77"/>
      <c r="T8" s="30"/>
    </row>
    <row r="9" spans="2:20" x14ac:dyDescent="0.25">
      <c r="B9" s="28"/>
      <c r="C9" s="78"/>
      <c r="D9" s="78"/>
      <c r="E9" s="29"/>
      <c r="F9" s="78"/>
      <c r="G9" s="78"/>
      <c r="H9" s="47"/>
      <c r="I9" s="46"/>
      <c r="J9" s="78"/>
      <c r="K9" s="78"/>
      <c r="L9" s="78"/>
      <c r="M9" s="78"/>
      <c r="N9" s="31"/>
      <c r="O9" s="46"/>
      <c r="P9" s="78"/>
      <c r="Q9" s="78"/>
      <c r="R9" s="78"/>
      <c r="S9" s="78"/>
      <c r="T9" s="31"/>
    </row>
    <row r="10" spans="2:20" ht="44.25" customHeight="1" thickBot="1" x14ac:dyDescent="0.3">
      <c r="B10" s="32"/>
      <c r="C10" s="79"/>
      <c r="D10" s="79"/>
      <c r="E10" s="33"/>
      <c r="F10" s="79"/>
      <c r="G10" s="79"/>
      <c r="H10" s="49"/>
      <c r="I10" s="48"/>
      <c r="J10" s="79"/>
      <c r="K10" s="79"/>
      <c r="L10" s="79"/>
      <c r="M10" s="79"/>
      <c r="N10" s="34"/>
      <c r="O10" s="46"/>
      <c r="P10" s="78"/>
      <c r="Q10" s="78"/>
      <c r="R10" s="78"/>
      <c r="S10" s="78"/>
      <c r="T10" s="31"/>
    </row>
    <row r="11" spans="2:20" ht="22.5" customHeight="1" thickBot="1" x14ac:dyDescent="0.3">
      <c r="B11" s="7"/>
      <c r="C11" s="80" t="s">
        <v>24</v>
      </c>
      <c r="D11" s="80"/>
      <c r="E11" s="15"/>
      <c r="F11" s="80" t="s">
        <v>25</v>
      </c>
      <c r="G11" s="80"/>
      <c r="H11" s="8"/>
      <c r="I11" s="7"/>
      <c r="J11" s="80" t="s">
        <v>26</v>
      </c>
      <c r="K11" s="80"/>
      <c r="L11" s="80"/>
      <c r="M11" s="80"/>
      <c r="N11" s="8"/>
      <c r="O11" s="67"/>
      <c r="P11" s="81" t="s">
        <v>32</v>
      </c>
      <c r="Q11" s="81"/>
      <c r="R11" s="81"/>
      <c r="S11" s="81"/>
      <c r="T11" s="68"/>
    </row>
    <row r="12" spans="2:20" ht="18.75" customHeight="1" thickBot="1" x14ac:dyDescent="0.3">
      <c r="B12" s="7"/>
      <c r="C12" s="9"/>
      <c r="D12" s="52" t="s">
        <v>28</v>
      </c>
      <c r="E12" s="15"/>
      <c r="F12" s="3"/>
      <c r="G12" s="51" t="s">
        <v>27</v>
      </c>
      <c r="H12" s="8"/>
      <c r="I12" s="7"/>
      <c r="J12" s="75" t="s">
        <v>31</v>
      </c>
      <c r="K12" s="75"/>
      <c r="L12" s="75"/>
      <c r="M12" s="75"/>
      <c r="N12" s="8"/>
      <c r="O12" s="7"/>
      <c r="P12" s="2"/>
      <c r="Q12" s="57" t="s">
        <v>27</v>
      </c>
      <c r="R12" s="64" t="s">
        <v>45</v>
      </c>
      <c r="S12" s="56" t="s">
        <v>46</v>
      </c>
      <c r="T12" s="8"/>
    </row>
    <row r="13" spans="2:20" x14ac:dyDescent="0.25">
      <c r="B13" s="7"/>
      <c r="C13" s="50" t="s">
        <v>1</v>
      </c>
      <c r="D13" s="35">
        <v>200000</v>
      </c>
      <c r="E13" s="16"/>
      <c r="F13" s="43" t="s">
        <v>30</v>
      </c>
      <c r="G13" s="53">
        <f>D13/((D14*D15)*D16)</f>
        <v>31.746031746031747</v>
      </c>
      <c r="H13" s="8"/>
      <c r="I13" s="7"/>
      <c r="J13" s="2"/>
      <c r="K13" s="2"/>
      <c r="L13" s="2"/>
      <c r="M13" s="2"/>
      <c r="N13" s="8"/>
      <c r="O13" s="7"/>
      <c r="P13" s="69" t="s">
        <v>33</v>
      </c>
      <c r="Q13" s="58">
        <f>G15</f>
        <v>132.27513227513228</v>
      </c>
      <c r="R13" s="61"/>
      <c r="S13" s="70">
        <f t="shared" ref="S13:S25" si="0">R13/Q13</f>
        <v>0</v>
      </c>
      <c r="T13" s="8"/>
    </row>
    <row r="14" spans="2:20" x14ac:dyDescent="0.25">
      <c r="B14" s="7"/>
      <c r="C14" s="43" t="s">
        <v>2</v>
      </c>
      <c r="D14" s="36">
        <v>300000</v>
      </c>
      <c r="E14" s="16"/>
      <c r="F14" s="43" t="s">
        <v>4</v>
      </c>
      <c r="G14" s="54">
        <f>G13/D17</f>
        <v>1587.3015873015872</v>
      </c>
      <c r="H14" s="8"/>
      <c r="I14" s="7"/>
      <c r="J14" s="2"/>
      <c r="K14" s="2"/>
      <c r="L14" s="2"/>
      <c r="M14" s="2"/>
      <c r="N14" s="8"/>
      <c r="O14" s="7"/>
      <c r="P14" s="69" t="s">
        <v>34</v>
      </c>
      <c r="Q14" s="59">
        <f>G15</f>
        <v>132.27513227513228</v>
      </c>
      <c r="R14" s="62"/>
      <c r="S14" s="65">
        <f t="shared" si="0"/>
        <v>0</v>
      </c>
      <c r="T14" s="8"/>
    </row>
    <row r="15" spans="2:20" ht="15.75" thickBot="1" x14ac:dyDescent="0.3">
      <c r="B15" s="7"/>
      <c r="C15" s="43" t="s">
        <v>12</v>
      </c>
      <c r="D15" s="37">
        <v>0.03</v>
      </c>
      <c r="E15" s="17"/>
      <c r="F15" s="43" t="s">
        <v>5</v>
      </c>
      <c r="G15" s="55">
        <f>G14/12</f>
        <v>132.27513227513228</v>
      </c>
      <c r="H15" s="8"/>
      <c r="I15" s="7"/>
      <c r="J15" s="2"/>
      <c r="K15" s="2"/>
      <c r="L15" s="2"/>
      <c r="M15" s="2"/>
      <c r="N15" s="8"/>
      <c r="O15" s="7"/>
      <c r="P15" s="69" t="s">
        <v>35</v>
      </c>
      <c r="Q15" s="59">
        <f>G15</f>
        <v>132.27513227513228</v>
      </c>
      <c r="R15" s="62"/>
      <c r="S15" s="65">
        <f t="shared" si="0"/>
        <v>0</v>
      </c>
      <c r="T15" s="8"/>
    </row>
    <row r="16" spans="2:20" ht="15.75" thickBot="1" x14ac:dyDescent="0.3">
      <c r="B16" s="7"/>
      <c r="C16" s="43" t="s">
        <v>0</v>
      </c>
      <c r="D16" s="37">
        <v>0.7</v>
      </c>
      <c r="E16" s="17"/>
      <c r="F16" s="43"/>
      <c r="G16" s="3"/>
      <c r="H16" s="8"/>
      <c r="I16" s="7"/>
      <c r="J16" s="2"/>
      <c r="K16" s="2"/>
      <c r="L16" s="2"/>
      <c r="M16" s="2"/>
      <c r="N16" s="8"/>
      <c r="O16" s="7"/>
      <c r="P16" s="69" t="s">
        <v>36</v>
      </c>
      <c r="Q16" s="59">
        <f>G15</f>
        <v>132.27513227513228</v>
      </c>
      <c r="R16" s="62"/>
      <c r="S16" s="65">
        <f t="shared" si="0"/>
        <v>0</v>
      </c>
      <c r="T16" s="8"/>
    </row>
    <row r="17" spans="1:20" ht="15.75" thickBot="1" x14ac:dyDescent="0.3">
      <c r="B17" s="7"/>
      <c r="C17" s="43" t="s">
        <v>3</v>
      </c>
      <c r="D17" s="38">
        <v>0.02</v>
      </c>
      <c r="E17" s="17"/>
      <c r="G17" s="51" t="s">
        <v>6</v>
      </c>
      <c r="H17" s="8"/>
      <c r="I17" s="7"/>
      <c r="J17" s="2"/>
      <c r="K17" s="2"/>
      <c r="L17" s="2"/>
      <c r="M17" s="2"/>
      <c r="N17" s="8"/>
      <c r="O17" s="7"/>
      <c r="P17" s="69" t="s">
        <v>37</v>
      </c>
      <c r="Q17" s="59">
        <f>G15</f>
        <v>132.27513227513228</v>
      </c>
      <c r="R17" s="62"/>
      <c r="S17" s="65">
        <f t="shared" si="0"/>
        <v>0</v>
      </c>
      <c r="T17" s="8"/>
    </row>
    <row r="18" spans="1:20" x14ac:dyDescent="0.25">
      <c r="B18" s="7"/>
      <c r="C18" s="2"/>
      <c r="D18" s="3"/>
      <c r="E18" s="18"/>
      <c r="F18" s="43" t="s">
        <v>9</v>
      </c>
      <c r="G18" s="41">
        <f>G15*25%</f>
        <v>33.06878306878307</v>
      </c>
      <c r="H18" s="8"/>
      <c r="I18" s="7"/>
      <c r="J18" s="2"/>
      <c r="K18" s="2"/>
      <c r="L18" s="2"/>
      <c r="M18" s="2"/>
      <c r="N18" s="8"/>
      <c r="O18" s="7"/>
      <c r="P18" s="69" t="s">
        <v>38</v>
      </c>
      <c r="Q18" s="59">
        <f>G15</f>
        <v>132.27513227513228</v>
      </c>
      <c r="R18" s="62"/>
      <c r="S18" s="65">
        <f t="shared" si="0"/>
        <v>0</v>
      </c>
      <c r="T18" s="8"/>
    </row>
    <row r="19" spans="1:20" x14ac:dyDescent="0.25">
      <c r="A19" s="6"/>
      <c r="B19" s="19"/>
      <c r="E19" s="18"/>
      <c r="F19" s="43" t="s">
        <v>7</v>
      </c>
      <c r="G19" s="39">
        <f>G15*15%</f>
        <v>19.841269841269842</v>
      </c>
      <c r="H19" s="8"/>
      <c r="I19" s="7"/>
      <c r="J19" s="2"/>
      <c r="K19" s="2"/>
      <c r="L19" s="2"/>
      <c r="M19" s="2"/>
      <c r="N19" s="8"/>
      <c r="O19" s="7"/>
      <c r="P19" s="69" t="s">
        <v>39</v>
      </c>
      <c r="Q19" s="59">
        <f>G15</f>
        <v>132.27513227513228</v>
      </c>
      <c r="R19" s="62"/>
      <c r="S19" s="65">
        <f t="shared" si="0"/>
        <v>0</v>
      </c>
      <c r="T19" s="8"/>
    </row>
    <row r="20" spans="1:20" x14ac:dyDescent="0.25">
      <c r="B20" s="7"/>
      <c r="D20" s="3"/>
      <c r="E20" s="18"/>
      <c r="F20" s="43" t="s">
        <v>8</v>
      </c>
      <c r="G20" s="39">
        <f>G15*20%</f>
        <v>26.455026455026456</v>
      </c>
      <c r="H20" s="8"/>
      <c r="I20" s="7"/>
      <c r="J20" s="2"/>
      <c r="K20" s="2"/>
      <c r="L20" s="2"/>
      <c r="M20" s="2"/>
      <c r="N20" s="8"/>
      <c r="O20" s="7"/>
      <c r="P20" s="69" t="s">
        <v>40</v>
      </c>
      <c r="Q20" s="59">
        <f>G15</f>
        <v>132.27513227513228</v>
      </c>
      <c r="R20" s="62"/>
      <c r="S20" s="65">
        <f t="shared" si="0"/>
        <v>0</v>
      </c>
      <c r="T20" s="8"/>
    </row>
    <row r="21" spans="1:20" ht="15.75" thickBot="1" x14ac:dyDescent="0.3">
      <c r="B21" s="7"/>
      <c r="D21" s="3"/>
      <c r="E21" s="18"/>
      <c r="F21" s="43" t="s">
        <v>10</v>
      </c>
      <c r="G21" s="40">
        <f>G15*40%</f>
        <v>52.910052910052912</v>
      </c>
      <c r="H21" s="8"/>
      <c r="I21" s="7"/>
      <c r="J21" s="2"/>
      <c r="K21" s="2"/>
      <c r="L21" s="2"/>
      <c r="M21" s="2"/>
      <c r="N21" s="8"/>
      <c r="O21" s="7"/>
      <c r="P21" s="69" t="s">
        <v>41</v>
      </c>
      <c r="Q21" s="59">
        <f>G15</f>
        <v>132.27513227513228</v>
      </c>
      <c r="R21" s="62"/>
      <c r="S21" s="65">
        <f t="shared" si="0"/>
        <v>0</v>
      </c>
      <c r="T21" s="8"/>
    </row>
    <row r="22" spans="1:20" x14ac:dyDescent="0.25">
      <c r="B22" s="7"/>
      <c r="C22" s="42" t="s">
        <v>18</v>
      </c>
      <c r="D22" s="3"/>
      <c r="E22" s="8"/>
      <c r="F22" s="2"/>
      <c r="G22" s="3"/>
      <c r="H22" s="8"/>
      <c r="I22" s="7"/>
      <c r="J22" s="2"/>
      <c r="K22" s="2"/>
      <c r="L22" s="2"/>
      <c r="M22" s="2"/>
      <c r="N22" s="8"/>
      <c r="O22" s="7"/>
      <c r="P22" s="69" t="s">
        <v>42</v>
      </c>
      <c r="Q22" s="59">
        <f>G15</f>
        <v>132.27513227513228</v>
      </c>
      <c r="R22" s="62"/>
      <c r="S22" s="65">
        <f t="shared" si="0"/>
        <v>0</v>
      </c>
      <c r="T22" s="8"/>
    </row>
    <row r="23" spans="1:20" ht="15" customHeight="1" x14ac:dyDescent="0.25">
      <c r="B23" s="7"/>
      <c r="C23" s="76" t="s">
        <v>22</v>
      </c>
      <c r="D23" s="76"/>
      <c r="E23" s="20"/>
      <c r="F23" s="4"/>
      <c r="G23" s="2"/>
      <c r="H23" s="8"/>
      <c r="I23" s="7"/>
      <c r="J23" s="3"/>
      <c r="K23" s="2"/>
      <c r="L23" s="2"/>
      <c r="M23" s="2"/>
      <c r="N23" s="8"/>
      <c r="O23" s="7"/>
      <c r="P23" s="69" t="s">
        <v>43</v>
      </c>
      <c r="Q23" s="59">
        <f>G15</f>
        <v>132.27513227513228</v>
      </c>
      <c r="R23" s="62"/>
      <c r="S23" s="65">
        <f t="shared" si="0"/>
        <v>0</v>
      </c>
      <c r="T23" s="8"/>
    </row>
    <row r="24" spans="1:20" ht="15.75" thickBot="1" x14ac:dyDescent="0.3">
      <c r="B24" s="7"/>
      <c r="C24" s="76"/>
      <c r="D24" s="76"/>
      <c r="E24" s="20"/>
      <c r="F24" s="3"/>
      <c r="G24" s="2"/>
      <c r="H24" s="8"/>
      <c r="I24" s="7"/>
      <c r="J24" s="3"/>
      <c r="K24" s="2"/>
      <c r="L24" s="2"/>
      <c r="M24" s="2"/>
      <c r="N24" s="8"/>
      <c r="O24" s="7"/>
      <c r="P24" s="69" t="s">
        <v>44</v>
      </c>
      <c r="Q24" s="60">
        <f>G15</f>
        <v>132.27513227513228</v>
      </c>
      <c r="R24" s="63"/>
      <c r="S24" s="66">
        <f t="shared" si="0"/>
        <v>0</v>
      </c>
      <c r="T24" s="8"/>
    </row>
    <row r="25" spans="1:20" x14ac:dyDescent="0.25">
      <c r="B25" s="7"/>
      <c r="C25" s="5" t="s">
        <v>21</v>
      </c>
      <c r="D25" s="2"/>
      <c r="E25" s="8"/>
      <c r="F25" s="3"/>
      <c r="G25" s="2"/>
      <c r="H25" s="8"/>
      <c r="I25" s="7"/>
      <c r="J25" s="3"/>
      <c r="K25" s="2"/>
      <c r="L25" s="2"/>
      <c r="M25" s="2"/>
      <c r="N25" s="8"/>
      <c r="O25" s="7"/>
      <c r="P25" s="71" t="s">
        <v>48</v>
      </c>
      <c r="Q25" s="72">
        <f>G14</f>
        <v>1587.3015873015872</v>
      </c>
      <c r="R25" s="5">
        <f>SUM(R13:R24)</f>
        <v>0</v>
      </c>
      <c r="S25" s="73">
        <f t="shared" si="0"/>
        <v>0</v>
      </c>
      <c r="T25" s="8"/>
    </row>
    <row r="26" spans="1:20" x14ac:dyDescent="0.25">
      <c r="B26" s="7"/>
      <c r="C26" s="14" t="s">
        <v>19</v>
      </c>
      <c r="D26" s="3"/>
      <c r="E26" s="18"/>
      <c r="F26" s="3"/>
      <c r="G26" s="2"/>
      <c r="H26" s="8"/>
      <c r="I26" s="7"/>
      <c r="J26" s="3"/>
      <c r="K26" s="2"/>
      <c r="L26" s="2"/>
      <c r="M26" s="2"/>
      <c r="N26" s="8"/>
      <c r="O26" s="7"/>
      <c r="P26" s="2"/>
      <c r="Q26" s="2"/>
      <c r="R26" s="2"/>
      <c r="S26" s="2"/>
      <c r="T26" s="8"/>
    </row>
    <row r="27" spans="1:20" x14ac:dyDescent="0.25">
      <c r="B27" s="7"/>
      <c r="C27" s="14" t="s">
        <v>20</v>
      </c>
      <c r="D27" s="3"/>
      <c r="E27" s="18"/>
      <c r="F27" s="3"/>
      <c r="G27" s="2"/>
      <c r="H27" s="8"/>
      <c r="I27" s="7"/>
      <c r="J27" s="3"/>
      <c r="K27" s="2"/>
      <c r="L27" s="2"/>
      <c r="M27" s="2"/>
      <c r="N27" s="8"/>
      <c r="O27" s="7"/>
      <c r="P27" s="2"/>
      <c r="Q27" s="2"/>
      <c r="R27" s="2"/>
      <c r="S27" s="2"/>
      <c r="T27" s="8"/>
    </row>
    <row r="28" spans="1:20" ht="15.75" thickBot="1" x14ac:dyDescent="0.3">
      <c r="B28" s="10"/>
      <c r="C28" s="11"/>
      <c r="D28" s="11"/>
      <c r="E28" s="13"/>
      <c r="F28" s="12"/>
      <c r="G28" s="11"/>
      <c r="H28" s="13"/>
      <c r="I28" s="10"/>
      <c r="J28" s="12"/>
      <c r="K28" s="11"/>
      <c r="L28" s="11"/>
      <c r="M28" s="11"/>
      <c r="N28" s="13"/>
      <c r="O28" s="10"/>
      <c r="P28" s="11"/>
      <c r="Q28" s="11"/>
      <c r="R28" s="11"/>
      <c r="S28" s="11"/>
      <c r="T28" s="13"/>
    </row>
    <row r="29" spans="1:20" x14ac:dyDescent="0.25">
      <c r="F29" s="3"/>
      <c r="G29" s="2"/>
      <c r="H29" s="2"/>
      <c r="I29" s="2"/>
      <c r="J29" s="3"/>
      <c r="K29" s="2"/>
    </row>
    <row r="30" spans="1:20" x14ac:dyDescent="0.25">
      <c r="D30" t="s">
        <v>11</v>
      </c>
      <c r="F30" s="3"/>
      <c r="G30" s="2"/>
      <c r="H30" s="2"/>
      <c r="I30" s="2"/>
      <c r="J30" s="3"/>
      <c r="K30" s="2"/>
    </row>
    <row r="31" spans="1:20" x14ac:dyDescent="0.25">
      <c r="F31" s="3"/>
      <c r="G31" s="2"/>
      <c r="H31" s="2"/>
      <c r="I31" s="2"/>
      <c r="J31" s="3"/>
      <c r="K31" s="2"/>
    </row>
    <row r="32" spans="1:20" x14ac:dyDescent="0.25">
      <c r="F32" s="3"/>
      <c r="G32" s="2"/>
      <c r="H32" s="2"/>
      <c r="I32" s="2"/>
      <c r="J32" s="3"/>
      <c r="K32" s="2"/>
    </row>
    <row r="33" spans="6:11" x14ac:dyDescent="0.25">
      <c r="F33" s="3"/>
      <c r="G33" s="2"/>
      <c r="H33" s="2"/>
      <c r="I33" s="2"/>
      <c r="J33" s="3"/>
      <c r="K33" s="2"/>
    </row>
    <row r="34" spans="6:11" x14ac:dyDescent="0.25">
      <c r="F34" s="3"/>
      <c r="G34" s="2"/>
      <c r="H34" s="2"/>
      <c r="I34" s="2"/>
      <c r="J34" s="3"/>
      <c r="K34" s="2"/>
    </row>
    <row r="35" spans="6:11" x14ac:dyDescent="0.25">
      <c r="F35" s="3"/>
      <c r="G35" s="2"/>
      <c r="H35" s="2"/>
      <c r="I35" s="2"/>
      <c r="J35" s="3"/>
      <c r="K35" s="2"/>
    </row>
    <row r="36" spans="6:11" x14ac:dyDescent="0.25">
      <c r="F36" s="3"/>
      <c r="G36" s="2"/>
      <c r="H36" s="2"/>
      <c r="I36" s="2"/>
      <c r="J36" s="3"/>
      <c r="K36" s="2"/>
    </row>
  </sheetData>
  <sheetProtection selectLockedCells="1"/>
  <protectedRanges>
    <protectedRange algorithmName="SHA-512" hashValue="Bwt1U30+mdygVF9Fn69ikOG0wFW/nVm+dRODKgZdZeKSxt5FuXhqovyHnK5gm8tdK/WxO5d/++ajg9Nf4f1Sgg==" saltValue="RXSCiviIcJXKzFEAeK/+bg==" spinCount="100000" sqref="G13:G16 G18:G21" name="Range2"/>
    <protectedRange algorithmName="SHA-512" hashValue="E5NY+2ktTA6XmuR+DmUV8ODs/LtbKc+BWI88B/4Gjc2v/UlQXWalQ06HKHpkEr2GDcPvfdhYt73wwP40hLuQKA==" saltValue="ez/LKKOAoT48nbTx5Eqqig==" spinCount="100000" sqref="G13:G16 G18:G21" name="Range1"/>
  </protectedRanges>
  <mergeCells count="17">
    <mergeCell ref="B3:T3"/>
    <mergeCell ref="B4:T4"/>
    <mergeCell ref="B5:T5"/>
    <mergeCell ref="C7:D7"/>
    <mergeCell ref="F7:G7"/>
    <mergeCell ref="J7:M7"/>
    <mergeCell ref="P7:S7"/>
    <mergeCell ref="P8:S10"/>
    <mergeCell ref="C11:D11"/>
    <mergeCell ref="F11:G11"/>
    <mergeCell ref="J11:M11"/>
    <mergeCell ref="P11:S11"/>
    <mergeCell ref="J12:M12"/>
    <mergeCell ref="C23:D24"/>
    <mergeCell ref="C8:D10"/>
    <mergeCell ref="F8:G10"/>
    <mergeCell ref="J8:M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6"/>
  <sheetViews>
    <sheetView showGridLines="0" zoomScale="87" zoomScaleNormal="87" workbookViewId="0">
      <selection activeCell="AA11" sqref="AA11"/>
    </sheetView>
  </sheetViews>
  <sheetFormatPr defaultRowHeight="15" x14ac:dyDescent="0.25"/>
  <cols>
    <col min="1" max="1" width="6.7109375" customWidth="1"/>
    <col min="2" max="2" width="1.7109375" customWidth="1"/>
    <col min="3" max="3" width="17.85546875" customWidth="1"/>
    <col min="4" max="4" width="13.85546875" customWidth="1"/>
    <col min="5" max="5" width="1.7109375" customWidth="1"/>
    <col min="6" max="6" width="19.140625" style="1" customWidth="1"/>
    <col min="7" max="7" width="20.140625" customWidth="1"/>
    <col min="8" max="9" width="1.7109375" customWidth="1"/>
    <col min="10" max="10" width="9.140625" style="1" customWidth="1"/>
    <col min="13" max="13" width="5.42578125" customWidth="1"/>
    <col min="14" max="14" width="1.28515625" customWidth="1"/>
    <col min="15" max="15" width="1.42578125" customWidth="1"/>
    <col min="16" max="16" width="6.85546875" customWidth="1"/>
    <col min="17" max="17" width="15.28515625" customWidth="1"/>
    <col min="18" max="18" width="9.42578125" customWidth="1"/>
    <col min="19" max="19" width="12.85546875" customWidth="1"/>
    <col min="20" max="20" width="3.28515625" customWidth="1"/>
  </cols>
  <sheetData>
    <row r="1" spans="2:20" ht="21.75" customHeight="1" x14ac:dyDescent="0.25"/>
    <row r="3" spans="2:20" ht="25.5" customHeight="1" x14ac:dyDescent="0.25"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</row>
    <row r="4" spans="2:20" ht="37.5" customHeight="1" x14ac:dyDescent="0.25">
      <c r="B4" s="83" t="s">
        <v>50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</row>
    <row r="5" spans="2:20" ht="20.25" customHeight="1" x14ac:dyDescent="0.25">
      <c r="B5" s="84" t="s">
        <v>29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</row>
    <row r="6" spans="2:20" ht="7.5" customHeight="1" thickBot="1" x14ac:dyDescent="0.3"/>
    <row r="7" spans="2:20" ht="19.5" thickBot="1" x14ac:dyDescent="0.35">
      <c r="B7" s="21"/>
      <c r="C7" s="85" t="s">
        <v>13</v>
      </c>
      <c r="D7" s="85"/>
      <c r="E7" s="22"/>
      <c r="F7" s="85" t="s">
        <v>14</v>
      </c>
      <c r="G7" s="85"/>
      <c r="H7" s="24"/>
      <c r="I7" s="23"/>
      <c r="J7" s="85" t="s">
        <v>16</v>
      </c>
      <c r="K7" s="85"/>
      <c r="L7" s="85"/>
      <c r="M7" s="85"/>
      <c r="N7" s="25"/>
      <c r="O7" s="23"/>
      <c r="P7" s="85" t="s">
        <v>49</v>
      </c>
      <c r="Q7" s="85"/>
      <c r="R7" s="85"/>
      <c r="S7" s="85"/>
      <c r="T7" s="25"/>
    </row>
    <row r="8" spans="2:20" ht="15" customHeight="1" x14ac:dyDescent="0.25">
      <c r="B8" s="26"/>
      <c r="C8" s="77" t="s">
        <v>23</v>
      </c>
      <c r="D8" s="77"/>
      <c r="E8" s="27"/>
      <c r="F8" s="77" t="s">
        <v>15</v>
      </c>
      <c r="G8" s="77"/>
      <c r="H8" s="45"/>
      <c r="I8" s="44"/>
      <c r="J8" s="77" t="s">
        <v>17</v>
      </c>
      <c r="K8" s="77"/>
      <c r="L8" s="77"/>
      <c r="M8" s="77"/>
      <c r="N8" s="30"/>
      <c r="O8" s="44"/>
      <c r="P8" s="77" t="s">
        <v>47</v>
      </c>
      <c r="Q8" s="77"/>
      <c r="R8" s="77"/>
      <c r="S8" s="77"/>
      <c r="T8" s="30"/>
    </row>
    <row r="9" spans="2:20" x14ac:dyDescent="0.25">
      <c r="B9" s="28"/>
      <c r="C9" s="78"/>
      <c r="D9" s="78"/>
      <c r="E9" s="29"/>
      <c r="F9" s="78"/>
      <c r="G9" s="78"/>
      <c r="H9" s="47"/>
      <c r="I9" s="46"/>
      <c r="J9" s="78"/>
      <c r="K9" s="78"/>
      <c r="L9" s="78"/>
      <c r="M9" s="78"/>
      <c r="N9" s="31"/>
      <c r="O9" s="46"/>
      <c r="P9" s="78"/>
      <c r="Q9" s="78"/>
      <c r="R9" s="78"/>
      <c r="S9" s="78"/>
      <c r="T9" s="31"/>
    </row>
    <row r="10" spans="2:20" ht="44.25" customHeight="1" thickBot="1" x14ac:dyDescent="0.3">
      <c r="B10" s="32"/>
      <c r="C10" s="79"/>
      <c r="D10" s="79"/>
      <c r="E10" s="33"/>
      <c r="F10" s="79"/>
      <c r="G10" s="79"/>
      <c r="H10" s="49"/>
      <c r="I10" s="48"/>
      <c r="J10" s="79"/>
      <c r="K10" s="79"/>
      <c r="L10" s="79"/>
      <c r="M10" s="79"/>
      <c r="N10" s="34"/>
      <c r="O10" s="46"/>
      <c r="P10" s="78"/>
      <c r="Q10" s="78"/>
      <c r="R10" s="78"/>
      <c r="S10" s="78"/>
      <c r="T10" s="31"/>
    </row>
    <row r="11" spans="2:20" ht="22.5" customHeight="1" thickBot="1" x14ac:dyDescent="0.3">
      <c r="B11" s="7"/>
      <c r="C11" s="80" t="s">
        <v>24</v>
      </c>
      <c r="D11" s="80"/>
      <c r="E11" s="15"/>
      <c r="F11" s="80" t="s">
        <v>25</v>
      </c>
      <c r="G11" s="80"/>
      <c r="H11" s="8"/>
      <c r="I11" s="7"/>
      <c r="J11" s="80" t="s">
        <v>26</v>
      </c>
      <c r="K11" s="80"/>
      <c r="L11" s="80"/>
      <c r="M11" s="80"/>
      <c r="N11" s="8"/>
      <c r="O11" s="67"/>
      <c r="P11" s="81" t="s">
        <v>32</v>
      </c>
      <c r="Q11" s="81"/>
      <c r="R11" s="81"/>
      <c r="S11" s="81"/>
      <c r="T11" s="68"/>
    </row>
    <row r="12" spans="2:20" ht="18.75" customHeight="1" thickBot="1" x14ac:dyDescent="0.3">
      <c r="B12" s="7"/>
      <c r="C12" s="9"/>
      <c r="D12" s="52" t="s">
        <v>28</v>
      </c>
      <c r="E12" s="15"/>
      <c r="F12" s="3"/>
      <c r="G12" s="51" t="s">
        <v>27</v>
      </c>
      <c r="H12" s="8"/>
      <c r="I12" s="7"/>
      <c r="J12" s="75" t="s">
        <v>31</v>
      </c>
      <c r="K12" s="75"/>
      <c r="L12" s="75"/>
      <c r="M12" s="75"/>
      <c r="N12" s="8"/>
      <c r="O12" s="7"/>
      <c r="P12" s="2"/>
      <c r="Q12" s="57" t="s">
        <v>27</v>
      </c>
      <c r="R12" s="64" t="s">
        <v>45</v>
      </c>
      <c r="S12" s="56" t="s">
        <v>46</v>
      </c>
      <c r="T12" s="8"/>
    </row>
    <row r="13" spans="2:20" x14ac:dyDescent="0.25">
      <c r="B13" s="7"/>
      <c r="C13" s="50" t="s">
        <v>1</v>
      </c>
      <c r="D13" s="35">
        <v>200000</v>
      </c>
      <c r="E13" s="16"/>
      <c r="F13" s="43" t="s">
        <v>30</v>
      </c>
      <c r="G13" s="53">
        <f>D13/((D14*D15)*D16)</f>
        <v>31.746031746031747</v>
      </c>
      <c r="H13" s="8"/>
      <c r="I13" s="7"/>
      <c r="J13" s="2"/>
      <c r="K13" s="2"/>
      <c r="L13" s="2"/>
      <c r="M13" s="2"/>
      <c r="N13" s="8"/>
      <c r="O13" s="7"/>
      <c r="P13" s="69" t="s">
        <v>33</v>
      </c>
      <c r="Q13" s="58">
        <f>G15</f>
        <v>132.27513227513228</v>
      </c>
      <c r="R13" s="61">
        <v>140</v>
      </c>
      <c r="S13" s="70">
        <f t="shared" ref="S13:S25" si="0">R13/Q13</f>
        <v>1.0584</v>
      </c>
      <c r="T13" s="8"/>
    </row>
    <row r="14" spans="2:20" x14ac:dyDescent="0.25">
      <c r="B14" s="7"/>
      <c r="C14" s="43" t="s">
        <v>2</v>
      </c>
      <c r="D14" s="36">
        <v>300000</v>
      </c>
      <c r="E14" s="16"/>
      <c r="F14" s="43" t="s">
        <v>4</v>
      </c>
      <c r="G14" s="54">
        <f>G13/D17</f>
        <v>1587.3015873015872</v>
      </c>
      <c r="H14" s="8"/>
      <c r="I14" s="7"/>
      <c r="J14" s="2"/>
      <c r="K14" s="2"/>
      <c r="L14" s="2"/>
      <c r="M14" s="2"/>
      <c r="N14" s="8"/>
      <c r="O14" s="7"/>
      <c r="P14" s="69" t="s">
        <v>34</v>
      </c>
      <c r="Q14" s="59">
        <f>G15</f>
        <v>132.27513227513228</v>
      </c>
      <c r="R14" s="62">
        <v>80</v>
      </c>
      <c r="S14" s="65">
        <f t="shared" si="0"/>
        <v>0.6048</v>
      </c>
      <c r="T14" s="8"/>
    </row>
    <row r="15" spans="2:20" ht="15.75" thickBot="1" x14ac:dyDescent="0.3">
      <c r="B15" s="7"/>
      <c r="C15" s="43" t="s">
        <v>12</v>
      </c>
      <c r="D15" s="37">
        <v>0.03</v>
      </c>
      <c r="E15" s="17"/>
      <c r="F15" s="43" t="s">
        <v>5</v>
      </c>
      <c r="G15" s="55">
        <f>G14/12</f>
        <v>132.27513227513228</v>
      </c>
      <c r="H15" s="8"/>
      <c r="I15" s="7"/>
      <c r="J15" s="2"/>
      <c r="K15" s="2"/>
      <c r="L15" s="2"/>
      <c r="M15" s="2"/>
      <c r="N15" s="8"/>
      <c r="O15" s="7"/>
      <c r="P15" s="69" t="s">
        <v>35</v>
      </c>
      <c r="Q15" s="59">
        <f>G15</f>
        <v>132.27513227513228</v>
      </c>
      <c r="R15" s="62">
        <v>60</v>
      </c>
      <c r="S15" s="65">
        <f t="shared" si="0"/>
        <v>0.4536</v>
      </c>
      <c r="T15" s="8"/>
    </row>
    <row r="16" spans="2:20" ht="15.75" thickBot="1" x14ac:dyDescent="0.3">
      <c r="B16" s="7"/>
      <c r="C16" s="43" t="s">
        <v>0</v>
      </c>
      <c r="D16" s="37">
        <v>0.7</v>
      </c>
      <c r="E16" s="17"/>
      <c r="F16" s="43"/>
      <c r="G16" s="3"/>
      <c r="H16" s="8"/>
      <c r="I16" s="7"/>
      <c r="J16" s="2"/>
      <c r="K16" s="2"/>
      <c r="L16" s="2"/>
      <c r="M16" s="2"/>
      <c r="N16" s="8"/>
      <c r="O16" s="7"/>
      <c r="P16" s="69" t="s">
        <v>36</v>
      </c>
      <c r="Q16" s="59">
        <f>G15</f>
        <v>132.27513227513228</v>
      </c>
      <c r="R16" s="62">
        <v>210</v>
      </c>
      <c r="S16" s="65">
        <f t="shared" si="0"/>
        <v>1.5875999999999999</v>
      </c>
      <c r="T16" s="8"/>
    </row>
    <row r="17" spans="1:20" ht="15.75" thickBot="1" x14ac:dyDescent="0.3">
      <c r="B17" s="7"/>
      <c r="C17" s="43" t="s">
        <v>3</v>
      </c>
      <c r="D17" s="38">
        <v>0.02</v>
      </c>
      <c r="E17" s="17"/>
      <c r="G17" s="51" t="s">
        <v>6</v>
      </c>
      <c r="H17" s="8"/>
      <c r="I17" s="7"/>
      <c r="J17" s="2"/>
      <c r="K17" s="2"/>
      <c r="L17" s="2"/>
      <c r="M17" s="2"/>
      <c r="N17" s="8"/>
      <c r="O17" s="7"/>
      <c r="P17" s="69" t="s">
        <v>37</v>
      </c>
      <c r="Q17" s="59">
        <f>G15</f>
        <v>132.27513227513228</v>
      </c>
      <c r="R17" s="62">
        <v>150</v>
      </c>
      <c r="S17" s="65">
        <f t="shared" si="0"/>
        <v>1.1339999999999999</v>
      </c>
      <c r="T17" s="8"/>
    </row>
    <row r="18" spans="1:20" x14ac:dyDescent="0.25">
      <c r="B18" s="7"/>
      <c r="C18" s="2"/>
      <c r="D18" s="3"/>
      <c r="E18" s="18"/>
      <c r="F18" s="43" t="s">
        <v>9</v>
      </c>
      <c r="G18" s="41">
        <f>G15*25%</f>
        <v>33.06878306878307</v>
      </c>
      <c r="H18" s="8"/>
      <c r="I18" s="7"/>
      <c r="J18" s="2"/>
      <c r="K18" s="2"/>
      <c r="L18" s="2"/>
      <c r="M18" s="2"/>
      <c r="N18" s="8"/>
      <c r="O18" s="7"/>
      <c r="P18" s="69" t="s">
        <v>38</v>
      </c>
      <c r="Q18" s="59">
        <f>G15</f>
        <v>132.27513227513228</v>
      </c>
      <c r="R18" s="62">
        <v>200</v>
      </c>
      <c r="S18" s="65">
        <f t="shared" si="0"/>
        <v>1.512</v>
      </c>
      <c r="T18" s="8"/>
    </row>
    <row r="19" spans="1:20" x14ac:dyDescent="0.25">
      <c r="A19" s="6"/>
      <c r="B19" s="19"/>
      <c r="E19" s="18"/>
      <c r="F19" s="43" t="s">
        <v>7</v>
      </c>
      <c r="G19" s="39">
        <f>G15*15%</f>
        <v>19.841269841269842</v>
      </c>
      <c r="H19" s="8"/>
      <c r="I19" s="7"/>
      <c r="J19" s="2"/>
      <c r="K19" s="2"/>
      <c r="L19" s="2"/>
      <c r="M19" s="2"/>
      <c r="N19" s="8"/>
      <c r="O19" s="7"/>
      <c r="P19" s="69" t="s">
        <v>39</v>
      </c>
      <c r="Q19" s="59">
        <f>G15</f>
        <v>132.27513227513228</v>
      </c>
      <c r="R19" s="62">
        <v>250</v>
      </c>
      <c r="S19" s="65">
        <f t="shared" si="0"/>
        <v>1.89</v>
      </c>
      <c r="T19" s="8"/>
    </row>
    <row r="20" spans="1:20" x14ac:dyDescent="0.25">
      <c r="B20" s="7"/>
      <c r="D20" s="3"/>
      <c r="E20" s="18"/>
      <c r="F20" s="43" t="s">
        <v>8</v>
      </c>
      <c r="G20" s="39">
        <f>G15*20%</f>
        <v>26.455026455026456</v>
      </c>
      <c r="H20" s="8"/>
      <c r="I20" s="7"/>
      <c r="J20" s="2"/>
      <c r="K20" s="2"/>
      <c r="L20" s="2"/>
      <c r="M20" s="2"/>
      <c r="N20" s="8"/>
      <c r="O20" s="7"/>
      <c r="P20" s="69" t="s">
        <v>40</v>
      </c>
      <c r="Q20" s="59">
        <f>G15</f>
        <v>132.27513227513228</v>
      </c>
      <c r="R20" s="62">
        <v>150</v>
      </c>
      <c r="S20" s="65">
        <f t="shared" si="0"/>
        <v>1.1339999999999999</v>
      </c>
      <c r="T20" s="8"/>
    </row>
    <row r="21" spans="1:20" ht="15.75" thickBot="1" x14ac:dyDescent="0.3">
      <c r="B21" s="7"/>
      <c r="D21" s="3"/>
      <c r="E21" s="18"/>
      <c r="F21" s="43" t="s">
        <v>10</v>
      </c>
      <c r="G21" s="40">
        <f>G15*40%</f>
        <v>52.910052910052912</v>
      </c>
      <c r="H21" s="8"/>
      <c r="I21" s="7"/>
      <c r="J21" s="2"/>
      <c r="K21" s="2"/>
      <c r="L21" s="2"/>
      <c r="M21" s="2"/>
      <c r="N21" s="8"/>
      <c r="O21" s="7"/>
      <c r="P21" s="69" t="s">
        <v>41</v>
      </c>
      <c r="Q21" s="59">
        <f>G15</f>
        <v>132.27513227513228</v>
      </c>
      <c r="R21" s="62">
        <v>80</v>
      </c>
      <c r="S21" s="65">
        <f t="shared" si="0"/>
        <v>0.6048</v>
      </c>
      <c r="T21" s="8"/>
    </row>
    <row r="22" spans="1:20" x14ac:dyDescent="0.25">
      <c r="B22" s="7"/>
      <c r="C22" s="42" t="s">
        <v>18</v>
      </c>
      <c r="D22" s="3"/>
      <c r="E22" s="8"/>
      <c r="F22" s="2"/>
      <c r="G22" s="3"/>
      <c r="H22" s="8"/>
      <c r="I22" s="7"/>
      <c r="J22" s="2"/>
      <c r="K22" s="2"/>
      <c r="L22" s="2"/>
      <c r="M22" s="2"/>
      <c r="N22" s="8"/>
      <c r="O22" s="7"/>
      <c r="P22" s="69" t="s">
        <v>42</v>
      </c>
      <c r="Q22" s="59">
        <f>G15</f>
        <v>132.27513227513228</v>
      </c>
      <c r="R22" s="62">
        <v>60</v>
      </c>
      <c r="S22" s="65">
        <f t="shared" si="0"/>
        <v>0.4536</v>
      </c>
      <c r="T22" s="8"/>
    </row>
    <row r="23" spans="1:20" ht="15" customHeight="1" x14ac:dyDescent="0.25">
      <c r="B23" s="7"/>
      <c r="C23" s="76" t="s">
        <v>22</v>
      </c>
      <c r="D23" s="76"/>
      <c r="E23" s="20"/>
      <c r="F23" s="4"/>
      <c r="G23" s="2"/>
      <c r="H23" s="8"/>
      <c r="I23" s="7"/>
      <c r="J23" s="3"/>
      <c r="K23" s="2"/>
      <c r="L23" s="2"/>
      <c r="M23" s="2"/>
      <c r="N23" s="8"/>
      <c r="O23" s="7"/>
      <c r="P23" s="69" t="s">
        <v>43</v>
      </c>
      <c r="Q23" s="59">
        <f>G15</f>
        <v>132.27513227513228</v>
      </c>
      <c r="R23" s="62">
        <v>90</v>
      </c>
      <c r="S23" s="65">
        <f t="shared" si="0"/>
        <v>0.6804</v>
      </c>
      <c r="T23" s="8"/>
    </row>
    <row r="24" spans="1:20" ht="15.75" thickBot="1" x14ac:dyDescent="0.3">
      <c r="B24" s="7"/>
      <c r="C24" s="76"/>
      <c r="D24" s="76"/>
      <c r="E24" s="20"/>
      <c r="F24" s="3"/>
      <c r="G24" s="2"/>
      <c r="H24" s="8"/>
      <c r="I24" s="7"/>
      <c r="J24" s="3"/>
      <c r="K24" s="2"/>
      <c r="L24" s="2"/>
      <c r="M24" s="2"/>
      <c r="N24" s="8"/>
      <c r="O24" s="7"/>
      <c r="P24" s="69" t="s">
        <v>44</v>
      </c>
      <c r="Q24" s="60">
        <f>G15</f>
        <v>132.27513227513228</v>
      </c>
      <c r="R24" s="63">
        <v>80</v>
      </c>
      <c r="S24" s="66">
        <f t="shared" si="0"/>
        <v>0.6048</v>
      </c>
      <c r="T24" s="8"/>
    </row>
    <row r="25" spans="1:20" x14ac:dyDescent="0.25">
      <c r="B25" s="7"/>
      <c r="C25" s="5" t="s">
        <v>21</v>
      </c>
      <c r="D25" s="2"/>
      <c r="E25" s="8"/>
      <c r="F25" s="3"/>
      <c r="G25" s="2"/>
      <c r="H25" s="8"/>
      <c r="I25" s="7"/>
      <c r="J25" s="3"/>
      <c r="K25" s="2"/>
      <c r="L25" s="2"/>
      <c r="M25" s="2"/>
      <c r="N25" s="8"/>
      <c r="O25" s="7"/>
      <c r="P25" s="71" t="s">
        <v>48</v>
      </c>
      <c r="Q25" s="72">
        <f>G14</f>
        <v>1587.3015873015872</v>
      </c>
      <c r="R25" s="5">
        <f>SUM(R13:R24)</f>
        <v>1550</v>
      </c>
      <c r="S25" s="73">
        <f t="shared" si="0"/>
        <v>0.97650000000000003</v>
      </c>
      <c r="T25" s="8"/>
    </row>
    <row r="26" spans="1:20" x14ac:dyDescent="0.25">
      <c r="B26" s="7"/>
      <c r="C26" s="14" t="s">
        <v>19</v>
      </c>
      <c r="D26" s="3"/>
      <c r="E26" s="18"/>
      <c r="F26" s="3"/>
      <c r="G26" s="2"/>
      <c r="H26" s="8"/>
      <c r="I26" s="7"/>
      <c r="J26" s="3"/>
      <c r="K26" s="2"/>
      <c r="L26" s="2"/>
      <c r="M26" s="2"/>
      <c r="N26" s="8"/>
      <c r="O26" s="7"/>
      <c r="P26" s="2"/>
      <c r="Q26" s="2"/>
      <c r="R26" s="2"/>
      <c r="S26" s="2"/>
      <c r="T26" s="8"/>
    </row>
    <row r="27" spans="1:20" x14ac:dyDescent="0.25">
      <c r="B27" s="7"/>
      <c r="C27" s="14" t="s">
        <v>20</v>
      </c>
      <c r="D27" s="3"/>
      <c r="E27" s="18"/>
      <c r="F27" s="3"/>
      <c r="G27" s="2"/>
      <c r="H27" s="8"/>
      <c r="I27" s="7"/>
      <c r="J27" s="3"/>
      <c r="K27" s="2"/>
      <c r="L27" s="2"/>
      <c r="M27" s="2"/>
      <c r="N27" s="8"/>
      <c r="O27" s="7"/>
      <c r="P27" s="2"/>
      <c r="Q27" s="2"/>
      <c r="R27" s="2"/>
      <c r="S27" s="2"/>
      <c r="T27" s="8"/>
    </row>
    <row r="28" spans="1:20" ht="15.75" thickBot="1" x14ac:dyDescent="0.3">
      <c r="B28" s="10"/>
      <c r="C28" s="11"/>
      <c r="D28" s="11"/>
      <c r="E28" s="13"/>
      <c r="F28" s="12"/>
      <c r="G28" s="11"/>
      <c r="H28" s="13"/>
      <c r="I28" s="10"/>
      <c r="J28" s="12"/>
      <c r="K28" s="11"/>
      <c r="L28" s="11"/>
      <c r="M28" s="11"/>
      <c r="N28" s="13"/>
      <c r="O28" s="10"/>
      <c r="P28" s="11"/>
      <c r="Q28" s="11"/>
      <c r="R28" s="11"/>
      <c r="S28" s="11"/>
      <c r="T28" s="13"/>
    </row>
    <row r="29" spans="1:20" x14ac:dyDescent="0.25">
      <c r="F29" s="3"/>
      <c r="G29" s="2"/>
      <c r="H29" s="2"/>
      <c r="I29" s="2"/>
      <c r="J29" s="3"/>
      <c r="K29" s="2"/>
    </row>
    <row r="30" spans="1:20" x14ac:dyDescent="0.25">
      <c r="D30" t="s">
        <v>11</v>
      </c>
      <c r="F30" s="3"/>
      <c r="G30" s="2"/>
      <c r="H30" s="2"/>
      <c r="I30" s="2"/>
      <c r="J30" s="3"/>
      <c r="K30" s="2"/>
    </row>
    <row r="31" spans="1:20" x14ac:dyDescent="0.25">
      <c r="F31" s="3"/>
      <c r="G31" s="2"/>
      <c r="H31" s="2"/>
      <c r="I31" s="2"/>
      <c r="J31" s="3"/>
      <c r="K31" s="2"/>
    </row>
    <row r="32" spans="1:20" x14ac:dyDescent="0.25">
      <c r="F32" s="3"/>
      <c r="G32" s="2"/>
      <c r="H32" s="2"/>
      <c r="I32" s="2"/>
      <c r="J32" s="3"/>
      <c r="K32" s="2"/>
    </row>
    <row r="33" spans="6:11" x14ac:dyDescent="0.25">
      <c r="F33" s="3"/>
      <c r="G33" s="2"/>
      <c r="H33" s="2"/>
      <c r="I33" s="2"/>
      <c r="J33" s="3"/>
      <c r="K33" s="2"/>
    </row>
    <row r="34" spans="6:11" x14ac:dyDescent="0.25">
      <c r="F34" s="3"/>
      <c r="G34" s="2"/>
      <c r="H34" s="2"/>
      <c r="I34" s="2"/>
      <c r="J34" s="3"/>
      <c r="K34" s="2"/>
    </row>
    <row r="35" spans="6:11" x14ac:dyDescent="0.25">
      <c r="F35" s="3"/>
      <c r="G35" s="2"/>
      <c r="H35" s="2"/>
      <c r="I35" s="2"/>
      <c r="J35" s="3"/>
      <c r="K35" s="2"/>
    </row>
    <row r="36" spans="6:11" x14ac:dyDescent="0.25">
      <c r="F36" s="3"/>
      <c r="G36" s="2"/>
      <c r="H36" s="2"/>
      <c r="I36" s="2"/>
      <c r="J36" s="3"/>
      <c r="K36" s="2"/>
    </row>
  </sheetData>
  <sheetProtection selectLockedCells="1"/>
  <protectedRanges>
    <protectedRange algorithmName="SHA-512" hashValue="Bwt1U30+mdygVF9Fn69ikOG0wFW/nVm+dRODKgZdZeKSxt5FuXhqovyHnK5gm8tdK/WxO5d/++ajg9Nf4f1Sgg==" saltValue="RXSCiviIcJXKzFEAeK/+bg==" spinCount="100000" sqref="G13:G16 G18:G21" name="Range2"/>
    <protectedRange algorithmName="SHA-512" hashValue="E5NY+2ktTA6XmuR+DmUV8ODs/LtbKc+BWI88B/4Gjc2v/UlQXWalQ06HKHpkEr2GDcPvfdhYt73wwP40hLuQKA==" saltValue="ez/LKKOAoT48nbTx5Eqqig==" spinCount="100000" sqref="G13:G16 G18:G21" name="Range1"/>
  </protectedRanges>
  <mergeCells count="17">
    <mergeCell ref="B3:T3"/>
    <mergeCell ref="J12:M12"/>
    <mergeCell ref="B4:T4"/>
    <mergeCell ref="B5:T5"/>
    <mergeCell ref="C23:D24"/>
    <mergeCell ref="C11:D11"/>
    <mergeCell ref="F11:G11"/>
    <mergeCell ref="J11:M11"/>
    <mergeCell ref="P7:S7"/>
    <mergeCell ref="P8:S10"/>
    <mergeCell ref="P11:S11"/>
    <mergeCell ref="J7:M7"/>
    <mergeCell ref="J8:M10"/>
    <mergeCell ref="F7:G7"/>
    <mergeCell ref="F8:G10"/>
    <mergeCell ref="C8:D10"/>
    <mergeCell ref="C7:D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Markham</dc:creator>
  <cp:lastModifiedBy>Brian Lim</cp:lastModifiedBy>
  <dcterms:created xsi:type="dcterms:W3CDTF">2017-10-18T22:28:43Z</dcterms:created>
  <dcterms:modified xsi:type="dcterms:W3CDTF">2018-10-23T17:26:22Z</dcterms:modified>
</cp:coreProperties>
</file>