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dshoft\Pictures\Stronglift 5x5 review\Jim Wendler One year experiment\Smolov\"/>
    </mc:Choice>
  </mc:AlternateContent>
  <bookViews>
    <workbookView xWindow="0" yWindow="0" windowWidth="23040" windowHeight="9120"/>
  </bookViews>
  <sheets>
    <sheet name="Overview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G21" i="1"/>
  <c r="G19" i="1"/>
  <c r="F20" i="1"/>
  <c r="F19" i="1"/>
  <c r="F16" i="1"/>
  <c r="F15" i="1"/>
  <c r="L10" i="1"/>
  <c r="N12" i="1"/>
  <c r="N10" i="1"/>
  <c r="N4" i="1"/>
  <c r="N6" i="1"/>
  <c r="N7" i="1"/>
  <c r="N8" i="1"/>
  <c r="K7" i="1"/>
  <c r="I12" i="1"/>
  <c r="I9" i="1"/>
  <c r="I4" i="1"/>
  <c r="H10" i="1"/>
  <c r="H8" i="1"/>
  <c r="H6" i="1"/>
  <c r="H5" i="1"/>
  <c r="J27" i="1"/>
  <c r="C27" i="1"/>
  <c r="D8" i="1"/>
  <c r="I24" i="1" s="1"/>
  <c r="D7" i="1"/>
  <c r="D11" i="1" s="1"/>
  <c r="H27" i="1" s="1"/>
  <c r="D6" i="1"/>
  <c r="D10" i="1" s="1"/>
  <c r="D27" i="1" s="1"/>
  <c r="C8" i="1"/>
  <c r="C12" i="1" s="1"/>
  <c r="K27" i="1" s="1"/>
  <c r="C7" i="1"/>
  <c r="C11" i="1" s="1"/>
  <c r="G27" i="1" s="1"/>
  <c r="C6" i="1"/>
  <c r="C10" i="1" s="1"/>
  <c r="B8" i="1"/>
  <c r="B7" i="1"/>
  <c r="F27" i="1" s="1"/>
  <c r="B6" i="1"/>
  <c r="B27" i="1" s="1"/>
  <c r="A8" i="1"/>
  <c r="A12" i="1" s="1"/>
  <c r="I27" i="1" s="1"/>
  <c r="A7" i="1"/>
  <c r="A11" i="1" s="1"/>
  <c r="E27" i="1" s="1"/>
  <c r="A6" i="1"/>
  <c r="A10" i="1" s="1"/>
  <c r="A27" i="1" s="1"/>
  <c r="F5" i="1" l="1"/>
  <c r="L9" i="1"/>
  <c r="H16" i="1"/>
  <c r="F9" i="1"/>
  <c r="I5" i="1"/>
  <c r="I13" i="1"/>
  <c r="L5" i="1"/>
  <c r="H20" i="1"/>
  <c r="G16" i="1"/>
  <c r="H4" i="1"/>
  <c r="H9" i="1"/>
  <c r="I8" i="1"/>
  <c r="K6" i="1"/>
  <c r="N9" i="1"/>
  <c r="N5" i="1"/>
  <c r="N13" i="1"/>
  <c r="F18" i="1"/>
  <c r="G20" i="1"/>
  <c r="G15" i="1"/>
  <c r="G7" i="1"/>
  <c r="I17" i="1"/>
  <c r="I21" i="1"/>
  <c r="D12" i="1"/>
  <c r="L27" i="1" s="1"/>
  <c r="F6" i="1"/>
  <c r="G5" i="1"/>
  <c r="G8" i="1"/>
  <c r="L8" i="1"/>
  <c r="L4" i="1"/>
  <c r="M8" i="1"/>
  <c r="M6" i="1"/>
  <c r="M4" i="1"/>
  <c r="I18" i="1"/>
  <c r="H17" i="1"/>
  <c r="I22" i="1"/>
  <c r="A14" i="1"/>
  <c r="F7" i="1"/>
  <c r="G4" i="1"/>
  <c r="G9" i="1"/>
  <c r="I6" i="1"/>
  <c r="I10" i="1"/>
  <c r="K4" i="1"/>
  <c r="K8" i="1"/>
  <c r="L7" i="1"/>
  <c r="M10" i="1"/>
  <c r="I19" i="1"/>
  <c r="H18" i="1"/>
  <c r="G17" i="1"/>
  <c r="I15" i="1"/>
  <c r="H21" i="1"/>
  <c r="I23" i="1"/>
  <c r="F4" i="1"/>
  <c r="F8" i="1"/>
  <c r="G6" i="1"/>
  <c r="G10" i="1"/>
  <c r="H7" i="1"/>
  <c r="H11" i="1"/>
  <c r="I7" i="1"/>
  <c r="I11" i="1"/>
  <c r="K5" i="1"/>
  <c r="K9" i="1"/>
  <c r="L6" i="1"/>
  <c r="M9" i="1"/>
  <c r="M7" i="1"/>
  <c r="M5" i="1"/>
  <c r="N11" i="1"/>
  <c r="M11" i="1"/>
  <c r="F17" i="1"/>
  <c r="I20" i="1"/>
  <c r="H19" i="1"/>
  <c r="G18" i="1"/>
  <c r="I16" i="1"/>
  <c r="H15" i="1"/>
  <c r="H22" i="1"/>
</calcChain>
</file>

<file path=xl/sharedStrings.xml><?xml version="1.0" encoding="utf-8"?>
<sst xmlns="http://schemas.openxmlformats.org/spreadsheetml/2006/main" count="72" uniqueCount="30">
  <si>
    <t>Monday 6x6</t>
  </si>
  <si>
    <t>Friday 8x4</t>
  </si>
  <si>
    <t>Saturday 10x3</t>
  </si>
  <si>
    <t>1RM</t>
  </si>
  <si>
    <t>Week 1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</si>
  <si>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</si>
  <si>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</si>
  <si>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</si>
  <si>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</si>
  <si>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</si>
  <si>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</si>
  <si>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</si>
  <si>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</si>
  <si>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</si>
  <si>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</si>
  <si>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Monday</t>
  </si>
  <si>
    <t>Wednesday</t>
  </si>
  <si>
    <t>Friday</t>
  </si>
  <si>
    <t>Saturday</t>
  </si>
  <si>
    <t>Week 2</t>
  </si>
  <si>
    <t>Week 3</t>
  </si>
  <si>
    <t>Week 4</t>
  </si>
  <si>
    <t>Marathon Crossfit Smolov Jr. Calculator</t>
  </si>
  <si>
    <t>Set missed</t>
  </si>
  <si>
    <t>Load per day in Sets by Repetitions</t>
  </si>
  <si>
    <t>Rest</t>
  </si>
  <si>
    <t>Test 
1rm</t>
  </si>
  <si>
    <t>Wednesday 7x5</t>
  </si>
  <si>
    <t>Kg moved per day</t>
  </si>
  <si>
    <t>Kg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</si>
</sst>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3" borderId="24" xfId="0" applyFont="1" applyFill="1" applyBorder="1"/>
    <xf numFmtId="0" fontId="4" fillId="3" borderId="26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5" borderId="11" xfId="0" applyNumberFormat="1" applyFill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17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7" xfId="0" applyNumberFormat="1" applyFill="1" applyBorder="1" applyAlignment="1">
      <alignment horizontal="center" vertical="center"/>
    </xf>
    <xf numFmtId="0" fontId="0" fillId="5" borderId="36" xfId="0" applyNumberFormat="1" applyFill="1" applyBorder="1" applyAlignment="1">
      <alignment horizontal="center" vertical="center"/>
    </xf>
    <xf numFmtId="0" fontId="0" fillId="5" borderId="37" xfId="0" applyNumberFormat="1" applyFill="1" applyBorder="1" applyAlignment="1">
      <alignment horizontal="center" vertical="center"/>
    </xf>
    <xf numFmtId="0" fontId="0" fillId="6" borderId="4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0" xfId="0" applyFont="1"/>
    <xf numFmtId="0" fontId="0" fillId="0" borderId="35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Load</a:t>
            </a:r>
            <a:r>
              <a:rPr lang="en-IE" baseline="0"/>
              <a:t> development</a:t>
            </a:r>
            <a:endParaRPr lang="en-I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Overview!$A$27:$L$27</c:f>
              <c:numCache>
                <c:formatCode>General</c:formatCode>
                <c:ptCount val="12"/>
                <c:pt idx="0">
                  <c:v>3528</c:v>
                </c:pt>
                <c:pt idx="1">
                  <c:v>3675</c:v>
                </c:pt>
                <c:pt idx="2">
                  <c:v>3584</c:v>
                </c:pt>
                <c:pt idx="3">
                  <c:v>3570</c:v>
                </c:pt>
                <c:pt idx="4">
                  <c:v>3708</c:v>
                </c:pt>
                <c:pt idx="5">
                  <c:v>3850</c:v>
                </c:pt>
                <c:pt idx="6">
                  <c:v>3744</c:v>
                </c:pt>
                <c:pt idx="7">
                  <c:v>3720</c:v>
                </c:pt>
                <c:pt idx="8">
                  <c:v>3888</c:v>
                </c:pt>
                <c:pt idx="9">
                  <c:v>4025</c:v>
                </c:pt>
                <c:pt idx="10">
                  <c:v>3904</c:v>
                </c:pt>
                <c:pt idx="11">
                  <c:v>3870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102368"/>
        <c:axId val="827101808"/>
      </c:lineChart>
      <c:catAx>
        <c:axId val="82710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01808"/>
        <c:crosses val="autoZero"/>
        <c:auto val="1"/>
        <c:lblAlgn val="ctr"/>
        <c:lblOffset val="100"/>
        <c:noMultiLvlLbl val="0"/>
      </c:catAx>
      <c:valAx>
        <c:axId val="8271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102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353061</xdr:colOff>
      <xdr:row>0</xdr:row>
      <xdr:rowOff>0</xdr:rowOff>
    </xdr:from>
    <xdr:to>
      <xdr:col>13</xdr:col>
      <xdr:colOff>571500</xdr:colOff>
      <xdr:row>1</xdr:row>
      <xdr:rowOff>168116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8321" y="0"/>
          <a:ext cx="637539" cy="3586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15240</xdr:rowOff>
    </xdr:from>
    <xdr:to>
      <xdr:col>3</xdr:col>
      <xdr:colOff>845820</xdr:colOff>
      <xdr:row>24</xdr:row>
      <xdr:rowOff>22860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P15" sqref="P15"/>
    </sheetView>
  </sheetViews>
  <sheetFormatPr defaultRowHeight="14.4" x14ac:dyDescent="0.3"/>
  <cols>
    <col min="1" max="1" width="11" bestFit="1" customWidth="1"/>
    <col min="2" max="2" width="13.88671875" bestFit="1" customWidth="1"/>
    <col min="3" max="3" width="9.21875" bestFit="1" customWidth="1"/>
    <col min="4" max="4" width="12.44140625" bestFit="1" customWidth="1"/>
    <col min="5" max="5" width="7.21875" bestFit="1" customWidth="1"/>
    <col min="6" max="6" width="8.109375" bestFit="1" customWidth="1"/>
    <col min="7" max="7" width="10.88671875" bestFit="1" customWidth="1"/>
    <col min="8" max="8" width="6.109375" bestFit="1" customWidth="1"/>
    <col min="9" max="9" width="8.5546875" bestFit="1" customWidth="1"/>
    <col min="10" max="10" width="7.21875" bestFit="1" customWidth="1"/>
    <col min="11" max="11" width="8.109375" bestFit="1" customWidth="1"/>
    <col min="12" max="12" width="10.88671875" bestFit="1" customWidth="1"/>
    <col min="13" max="13" width="6.109375" bestFit="1" customWidth="1"/>
    <col min="14" max="14" width="8.5546875" bestFit="1" customWidth="1"/>
    <col min="15" max="15" width="11" bestFit="1" customWidth="1"/>
    <col min="16" max="16" width="13.88671875" bestFit="1" customWidth="1"/>
    <col min="18" max="18" width="12.44140625" bestFit="1" customWidth="1"/>
  </cols>
  <sheetData>
    <row r="1" spans="1:14" ht="15" thickBot="1" x14ac:dyDescent="0.35">
      <c r="F1" s="76"/>
      <c r="G1" s="31" t="s">
        <v>23</v>
      </c>
    </row>
    <row r="2" spans="1:14" ht="15.6" thickTop="1" thickBot="1" x14ac:dyDescent="0.35">
      <c r="A2" s="53" t="s">
        <v>22</v>
      </c>
      <c r="B2" s="54"/>
      <c r="C2" s="54"/>
      <c r="D2" s="55"/>
    </row>
    <row r="3" spans="1:14" ht="15.6" thickTop="1" thickBot="1" x14ac:dyDescent="0.35">
      <c r="A3" s="1"/>
      <c r="B3" s="51" t="s">
        <v>3</v>
      </c>
      <c r="C3" s="52">
        <v>140</v>
      </c>
      <c r="D3" s="2"/>
      <c r="E3" s="18" t="s">
        <v>4</v>
      </c>
      <c r="F3" s="24" t="s">
        <v>15</v>
      </c>
      <c r="G3" s="25" t="s">
        <v>16</v>
      </c>
      <c r="H3" s="25" t="s">
        <v>17</v>
      </c>
      <c r="I3" s="26" t="s">
        <v>18</v>
      </c>
      <c r="J3" s="18" t="s">
        <v>19</v>
      </c>
      <c r="K3" s="24" t="s">
        <v>15</v>
      </c>
      <c r="L3" s="25" t="s">
        <v>16</v>
      </c>
      <c r="M3" s="25" t="s">
        <v>17</v>
      </c>
      <c r="N3" s="27" t="s">
        <v>18</v>
      </c>
    </row>
    <row r="4" spans="1:14" ht="15.6" thickTop="1" thickBot="1" x14ac:dyDescent="0.35">
      <c r="A4" s="28" t="s">
        <v>24</v>
      </c>
      <c r="B4" s="29"/>
      <c r="C4" s="29"/>
      <c r="D4" s="30"/>
      <c r="E4" s="19" t="s">
        <v>5</v>
      </c>
      <c r="F4" s="42">
        <f>A6</f>
        <v>98</v>
      </c>
      <c r="G4" s="43">
        <f>B6</f>
        <v>105</v>
      </c>
      <c r="H4" s="43">
        <f>C6</f>
        <v>112</v>
      </c>
      <c r="I4" s="44">
        <f>D6</f>
        <v>119</v>
      </c>
      <c r="J4" s="19" t="s">
        <v>5</v>
      </c>
      <c r="K4" s="42">
        <f>A7</f>
        <v>103</v>
      </c>
      <c r="L4" s="42">
        <f>B7</f>
        <v>110</v>
      </c>
      <c r="M4" s="42">
        <f>C7</f>
        <v>117</v>
      </c>
      <c r="N4" s="65">
        <f>D7</f>
        <v>124</v>
      </c>
    </row>
    <row r="5" spans="1:14" ht="15.6" thickTop="1" thickBot="1" x14ac:dyDescent="0.35">
      <c r="A5" s="15" t="s">
        <v>0</v>
      </c>
      <c r="B5" s="16" t="s">
        <v>27</v>
      </c>
      <c r="C5" s="16" t="s">
        <v>1</v>
      </c>
      <c r="D5" s="17" t="s">
        <v>2</v>
      </c>
      <c r="E5" s="20" t="s">
        <v>6</v>
      </c>
      <c r="F5" s="45">
        <f>A6</f>
        <v>98</v>
      </c>
      <c r="G5" s="46">
        <f>B6</f>
        <v>105</v>
      </c>
      <c r="H5" s="46">
        <f>C6</f>
        <v>112</v>
      </c>
      <c r="I5" s="47">
        <f>D6</f>
        <v>119</v>
      </c>
      <c r="J5" s="20" t="s">
        <v>6</v>
      </c>
      <c r="K5" s="45">
        <f>A7</f>
        <v>103</v>
      </c>
      <c r="L5" s="45">
        <f>B7</f>
        <v>110</v>
      </c>
      <c r="M5" s="45">
        <f>C7</f>
        <v>117</v>
      </c>
      <c r="N5" s="48">
        <f>D7</f>
        <v>124</v>
      </c>
    </row>
    <row r="6" spans="1:14" ht="15" thickTop="1" x14ac:dyDescent="0.3">
      <c r="A6" s="12">
        <f>0.7*C3</f>
        <v>98</v>
      </c>
      <c r="B6" s="13">
        <f>0.75*C3</f>
        <v>105</v>
      </c>
      <c r="C6" s="13">
        <f>0.8*C3</f>
        <v>112</v>
      </c>
      <c r="D6" s="14">
        <f>0.85*C3</f>
        <v>119</v>
      </c>
      <c r="E6" s="20" t="s">
        <v>7</v>
      </c>
      <c r="F6" s="45">
        <f>A6</f>
        <v>98</v>
      </c>
      <c r="G6" s="46">
        <f>B6</f>
        <v>105</v>
      </c>
      <c r="H6" s="46">
        <f>C6</f>
        <v>112</v>
      </c>
      <c r="I6" s="47">
        <f>D6</f>
        <v>119</v>
      </c>
      <c r="J6" s="20" t="s">
        <v>7</v>
      </c>
      <c r="K6" s="45">
        <f>A7</f>
        <v>103</v>
      </c>
      <c r="L6" s="45">
        <f>B7</f>
        <v>110</v>
      </c>
      <c r="M6" s="45">
        <f>C7</f>
        <v>117</v>
      </c>
      <c r="N6" s="48">
        <f>D7</f>
        <v>124</v>
      </c>
    </row>
    <row r="7" spans="1:14" x14ac:dyDescent="0.3">
      <c r="A7" s="6">
        <f>0.7*C3+5</f>
        <v>103</v>
      </c>
      <c r="B7" s="7">
        <f>0.75*C3+5</f>
        <v>110</v>
      </c>
      <c r="C7" s="7">
        <f>0.8*C3+5</f>
        <v>117</v>
      </c>
      <c r="D7" s="8">
        <f>0.85*C3+5</f>
        <v>124</v>
      </c>
      <c r="E7" s="20" t="s">
        <v>8</v>
      </c>
      <c r="F7" s="45">
        <f>A6</f>
        <v>98</v>
      </c>
      <c r="G7" s="46">
        <f>B6</f>
        <v>105</v>
      </c>
      <c r="H7" s="46">
        <f>C6</f>
        <v>112</v>
      </c>
      <c r="I7" s="47">
        <f>D6</f>
        <v>119</v>
      </c>
      <c r="J7" s="20" t="s">
        <v>8</v>
      </c>
      <c r="K7" s="45">
        <f>A7</f>
        <v>103</v>
      </c>
      <c r="L7" s="45">
        <f>B7</f>
        <v>110</v>
      </c>
      <c r="M7" s="45">
        <f>C7</f>
        <v>117</v>
      </c>
      <c r="N7" s="48">
        <f>D7</f>
        <v>124</v>
      </c>
    </row>
    <row r="8" spans="1:14" ht="15" thickBot="1" x14ac:dyDescent="0.35">
      <c r="A8" s="9">
        <f>0.7*C3+10</f>
        <v>108</v>
      </c>
      <c r="B8" s="10">
        <f>0.75*C3+10</f>
        <v>115</v>
      </c>
      <c r="C8" s="10">
        <f>0.8*C3+10</f>
        <v>122</v>
      </c>
      <c r="D8" s="11">
        <f>0.85*C3+10</f>
        <v>129</v>
      </c>
      <c r="E8" s="20" t="s">
        <v>9</v>
      </c>
      <c r="F8" s="45">
        <f>A6</f>
        <v>98</v>
      </c>
      <c r="G8" s="46">
        <f>B6</f>
        <v>105</v>
      </c>
      <c r="H8" s="46">
        <f>C6</f>
        <v>112</v>
      </c>
      <c r="I8" s="47">
        <f>D6</f>
        <v>119</v>
      </c>
      <c r="J8" s="20" t="s">
        <v>9</v>
      </c>
      <c r="K8" s="45">
        <f>A7</f>
        <v>103</v>
      </c>
      <c r="L8" s="45">
        <f>B7</f>
        <v>110</v>
      </c>
      <c r="M8" s="45">
        <f>C7</f>
        <v>117</v>
      </c>
      <c r="N8" s="48">
        <f>D7</f>
        <v>124</v>
      </c>
    </row>
    <row r="9" spans="1:14" ht="15.6" thickTop="1" thickBot="1" x14ac:dyDescent="0.35">
      <c r="A9" s="28" t="s">
        <v>28</v>
      </c>
      <c r="B9" s="29"/>
      <c r="C9" s="29"/>
      <c r="D9" s="30"/>
      <c r="E9" s="20" t="s">
        <v>10</v>
      </c>
      <c r="F9" s="45">
        <f>A6</f>
        <v>98</v>
      </c>
      <c r="G9" s="46">
        <f>B6</f>
        <v>105</v>
      </c>
      <c r="H9" s="46">
        <f>C6</f>
        <v>112</v>
      </c>
      <c r="I9" s="47">
        <f>D6</f>
        <v>119</v>
      </c>
      <c r="J9" s="20" t="s">
        <v>10</v>
      </c>
      <c r="K9" s="45">
        <f>A7</f>
        <v>103</v>
      </c>
      <c r="L9" s="45">
        <f>B7</f>
        <v>110</v>
      </c>
      <c r="M9" s="45">
        <f>C7</f>
        <v>117</v>
      </c>
      <c r="N9" s="48">
        <f>D7</f>
        <v>124</v>
      </c>
    </row>
    <row r="10" spans="1:14" ht="15" thickTop="1" x14ac:dyDescent="0.3">
      <c r="A10" s="3">
        <f>A6*6*6</f>
        <v>3528</v>
      </c>
      <c r="B10" s="4">
        <f>B6*7*5</f>
        <v>3675</v>
      </c>
      <c r="C10" s="4">
        <f>C6*8*4</f>
        <v>3584</v>
      </c>
      <c r="D10" s="5">
        <f>D6*10*3</f>
        <v>3570</v>
      </c>
      <c r="E10" s="20" t="s">
        <v>11</v>
      </c>
      <c r="F10" s="32"/>
      <c r="G10" s="46">
        <f>B6</f>
        <v>105</v>
      </c>
      <c r="H10" s="46">
        <f>C6</f>
        <v>112</v>
      </c>
      <c r="I10" s="47">
        <f>D6</f>
        <v>119</v>
      </c>
      <c r="J10" s="20" t="s">
        <v>11</v>
      </c>
      <c r="K10" s="32"/>
      <c r="L10" s="46">
        <f>B7</f>
        <v>110</v>
      </c>
      <c r="M10" s="46">
        <f>C7</f>
        <v>117</v>
      </c>
      <c r="N10" s="48">
        <f>D7</f>
        <v>124</v>
      </c>
    </row>
    <row r="11" spans="1:14" x14ac:dyDescent="0.3">
      <c r="A11" s="6">
        <f t="shared" ref="A11:A12" si="0">A7*6*6</f>
        <v>3708</v>
      </c>
      <c r="B11" s="7">
        <f>B7*7*5</f>
        <v>3850</v>
      </c>
      <c r="C11" s="7">
        <f t="shared" ref="C11:C12" si="1">C7*8*4</f>
        <v>3744</v>
      </c>
      <c r="D11" s="8">
        <f t="shared" ref="D11:D12" si="2">D7*10*3</f>
        <v>3720</v>
      </c>
      <c r="E11" s="20" t="s">
        <v>12</v>
      </c>
      <c r="F11" s="32"/>
      <c r="G11" s="34"/>
      <c r="H11" s="46">
        <f>C6</f>
        <v>112</v>
      </c>
      <c r="I11" s="47">
        <f>D6</f>
        <v>119</v>
      </c>
      <c r="J11" s="20" t="s">
        <v>12</v>
      </c>
      <c r="K11" s="32"/>
      <c r="L11" s="34"/>
      <c r="M11" s="46">
        <f>C7</f>
        <v>117</v>
      </c>
      <c r="N11" s="48">
        <f>D7</f>
        <v>124</v>
      </c>
    </row>
    <row r="12" spans="1:14" ht="15" thickBot="1" x14ac:dyDescent="0.35">
      <c r="A12" s="9">
        <f t="shared" si="0"/>
        <v>3888</v>
      </c>
      <c r="B12" s="10">
        <f>B8*7*5</f>
        <v>4025</v>
      </c>
      <c r="C12" s="10">
        <f t="shared" si="1"/>
        <v>3904</v>
      </c>
      <c r="D12" s="11">
        <f t="shared" si="2"/>
        <v>3870</v>
      </c>
      <c r="E12" s="20" t="s">
        <v>13</v>
      </c>
      <c r="F12" s="32"/>
      <c r="G12" s="34"/>
      <c r="H12" s="36"/>
      <c r="I12" s="47">
        <f>D6</f>
        <v>119</v>
      </c>
      <c r="J12" s="20" t="s">
        <v>13</v>
      </c>
      <c r="K12" s="32"/>
      <c r="L12" s="34"/>
      <c r="M12" s="36"/>
      <c r="N12" s="48">
        <f>D7</f>
        <v>124</v>
      </c>
    </row>
    <row r="13" spans="1:14" ht="15.6" thickTop="1" thickBot="1" x14ac:dyDescent="0.35">
      <c r="A13" s="28" t="s">
        <v>29</v>
      </c>
      <c r="B13" s="29"/>
      <c r="C13" s="29"/>
      <c r="D13" s="30"/>
      <c r="E13" s="21" t="s">
        <v>14</v>
      </c>
      <c r="F13" s="33"/>
      <c r="G13" s="35"/>
      <c r="H13" s="37"/>
      <c r="I13" s="49">
        <f>D6</f>
        <v>119</v>
      </c>
      <c r="J13" s="23" t="s">
        <v>14</v>
      </c>
      <c r="K13" s="33"/>
      <c r="L13" s="35"/>
      <c r="M13" s="37"/>
      <c r="N13" s="50">
        <f>D7</f>
        <v>124</v>
      </c>
    </row>
    <row r="14" spans="1:14" ht="15.6" thickTop="1" thickBot="1" x14ac:dyDescent="0.35">
      <c r="A14" s="60">
        <f>SUM(A10:D12)</f>
        <v>45066</v>
      </c>
      <c r="B14" s="58"/>
      <c r="C14" s="58"/>
      <c r="D14" s="59"/>
      <c r="E14" s="18" t="s">
        <v>20</v>
      </c>
      <c r="F14" s="24" t="s">
        <v>15</v>
      </c>
      <c r="G14" s="25" t="s">
        <v>16</v>
      </c>
      <c r="H14" s="25" t="s">
        <v>17</v>
      </c>
      <c r="I14" s="26" t="s">
        <v>18</v>
      </c>
      <c r="J14" s="18" t="s">
        <v>21</v>
      </c>
      <c r="K14" s="24" t="s">
        <v>15</v>
      </c>
      <c r="L14" s="25" t="s">
        <v>16</v>
      </c>
      <c r="M14" s="25" t="s">
        <v>17</v>
      </c>
      <c r="N14" s="27" t="s">
        <v>18</v>
      </c>
    </row>
    <row r="15" spans="1:14" ht="15.6" thickTop="1" thickBot="1" x14ac:dyDescent="0.35">
      <c r="A15" s="61"/>
      <c r="B15" s="62"/>
      <c r="C15" s="62"/>
      <c r="D15" s="63"/>
      <c r="E15" s="22" t="s">
        <v>5</v>
      </c>
      <c r="F15" s="42">
        <f>A8</f>
        <v>108</v>
      </c>
      <c r="G15" s="42">
        <f t="shared" ref="G15:I15" si="3">B8</f>
        <v>115</v>
      </c>
      <c r="H15" s="42">
        <f t="shared" si="3"/>
        <v>122</v>
      </c>
      <c r="I15" s="42">
        <f t="shared" si="3"/>
        <v>129</v>
      </c>
      <c r="J15" s="19" t="s">
        <v>5</v>
      </c>
      <c r="K15" s="72" t="s">
        <v>25</v>
      </c>
      <c r="L15" s="56"/>
      <c r="M15" s="66"/>
      <c r="N15" s="75" t="s">
        <v>26</v>
      </c>
    </row>
    <row r="16" spans="1:14" ht="15" thickTop="1" x14ac:dyDescent="0.3">
      <c r="E16" s="20" t="s">
        <v>6</v>
      </c>
      <c r="F16" s="45">
        <f>A8</f>
        <v>108</v>
      </c>
      <c r="G16" s="45">
        <f t="shared" ref="G16:I16" si="4">B8</f>
        <v>115</v>
      </c>
      <c r="H16" s="45">
        <f t="shared" si="4"/>
        <v>122</v>
      </c>
      <c r="I16" s="45">
        <f t="shared" si="4"/>
        <v>129</v>
      </c>
      <c r="J16" s="20" t="s">
        <v>6</v>
      </c>
      <c r="K16" s="67"/>
      <c r="L16" s="57"/>
      <c r="M16" s="68"/>
      <c r="N16" s="73"/>
    </row>
    <row r="17" spans="1:14" x14ac:dyDescent="0.3">
      <c r="E17" s="20" t="s">
        <v>7</v>
      </c>
      <c r="F17" s="45">
        <f>A8</f>
        <v>108</v>
      </c>
      <c r="G17" s="45">
        <f t="shared" ref="G17:I17" si="5">B8</f>
        <v>115</v>
      </c>
      <c r="H17" s="45">
        <f t="shared" si="5"/>
        <v>122</v>
      </c>
      <c r="I17" s="45">
        <f t="shared" si="5"/>
        <v>129</v>
      </c>
      <c r="J17" s="20" t="s">
        <v>7</v>
      </c>
      <c r="K17" s="67"/>
      <c r="L17" s="57"/>
      <c r="M17" s="68"/>
      <c r="N17" s="73"/>
    </row>
    <row r="18" spans="1:14" x14ac:dyDescent="0.3">
      <c r="E18" s="20" t="s">
        <v>8</v>
      </c>
      <c r="F18" s="45">
        <f>A8</f>
        <v>108</v>
      </c>
      <c r="G18" s="45">
        <f t="shared" ref="G18:I18" si="6">B8</f>
        <v>115</v>
      </c>
      <c r="H18" s="45">
        <f t="shared" si="6"/>
        <v>122</v>
      </c>
      <c r="I18" s="45">
        <f t="shared" si="6"/>
        <v>129</v>
      </c>
      <c r="J18" s="20" t="s">
        <v>8</v>
      </c>
      <c r="K18" s="67"/>
      <c r="L18" s="57"/>
      <c r="M18" s="68"/>
      <c r="N18" s="73"/>
    </row>
    <row r="19" spans="1:14" x14ac:dyDescent="0.3">
      <c r="E19" s="20" t="s">
        <v>9</v>
      </c>
      <c r="F19" s="45">
        <f>A8</f>
        <v>108</v>
      </c>
      <c r="G19" s="45">
        <f t="shared" ref="G19:I19" si="7">B8</f>
        <v>115</v>
      </c>
      <c r="H19" s="45">
        <f t="shared" si="7"/>
        <v>122</v>
      </c>
      <c r="I19" s="45">
        <f t="shared" si="7"/>
        <v>129</v>
      </c>
      <c r="J19" s="20" t="s">
        <v>9</v>
      </c>
      <c r="K19" s="67"/>
      <c r="L19" s="57"/>
      <c r="M19" s="68"/>
      <c r="N19" s="73"/>
    </row>
    <row r="20" spans="1:14" x14ac:dyDescent="0.3">
      <c r="E20" s="20" t="s">
        <v>10</v>
      </c>
      <c r="F20" s="45">
        <f>A8</f>
        <v>108</v>
      </c>
      <c r="G20" s="45">
        <f t="shared" ref="G20:I20" si="8">B8</f>
        <v>115</v>
      </c>
      <c r="H20" s="45">
        <f t="shared" si="8"/>
        <v>122</v>
      </c>
      <c r="I20" s="45">
        <f t="shared" si="8"/>
        <v>129</v>
      </c>
      <c r="J20" s="20" t="s">
        <v>10</v>
      </c>
      <c r="K20" s="69"/>
      <c r="L20" s="70"/>
      <c r="M20" s="68"/>
      <c r="N20" s="73"/>
    </row>
    <row r="21" spans="1:14" x14ac:dyDescent="0.3">
      <c r="E21" s="20" t="s">
        <v>11</v>
      </c>
      <c r="F21" s="32"/>
      <c r="G21" s="46">
        <f>B8</f>
        <v>115</v>
      </c>
      <c r="H21" s="46">
        <f>C8</f>
        <v>122</v>
      </c>
      <c r="I21" s="47">
        <f>D8</f>
        <v>129</v>
      </c>
      <c r="J21" s="20" t="s">
        <v>11</v>
      </c>
      <c r="K21" s="38"/>
      <c r="L21" s="71"/>
      <c r="M21" s="68"/>
      <c r="N21" s="73"/>
    </row>
    <row r="22" spans="1:14" x14ac:dyDescent="0.3">
      <c r="E22" s="20" t="s">
        <v>12</v>
      </c>
      <c r="F22" s="32"/>
      <c r="G22" s="34"/>
      <c r="H22" s="46">
        <f>C8</f>
        <v>122</v>
      </c>
      <c r="I22" s="47">
        <f>D8</f>
        <v>129</v>
      </c>
      <c r="J22" s="20" t="s">
        <v>12</v>
      </c>
      <c r="K22" s="38"/>
      <c r="L22" s="34"/>
      <c r="M22" s="43"/>
      <c r="N22" s="73"/>
    </row>
    <row r="23" spans="1:14" x14ac:dyDescent="0.3">
      <c r="E23" s="20" t="s">
        <v>13</v>
      </c>
      <c r="F23" s="32"/>
      <c r="G23" s="34"/>
      <c r="H23" s="36"/>
      <c r="I23" s="47">
        <f>D8</f>
        <v>129</v>
      </c>
      <c r="J23" s="20" t="s">
        <v>13</v>
      </c>
      <c r="K23" s="38"/>
      <c r="L23" s="34"/>
      <c r="M23" s="36"/>
      <c r="N23" s="73"/>
    </row>
    <row r="24" spans="1:14" ht="15" thickBot="1" x14ac:dyDescent="0.35">
      <c r="E24" s="23" t="s">
        <v>14</v>
      </c>
      <c r="F24" s="39"/>
      <c r="G24" s="40"/>
      <c r="H24" s="41"/>
      <c r="I24" s="50">
        <f>D8</f>
        <v>129</v>
      </c>
      <c r="J24" s="23" t="s">
        <v>14</v>
      </c>
      <c r="K24" s="39"/>
      <c r="L24" s="40"/>
      <c r="M24" s="41"/>
      <c r="N24" s="74"/>
    </row>
    <row r="25" spans="1:14" ht="15" thickTop="1" x14ac:dyDescent="0.3"/>
    <row r="27" spans="1:14" x14ac:dyDescent="0.3">
      <c r="A27" s="64">
        <f>A10</f>
        <v>3528</v>
      </c>
      <c r="B27" s="64">
        <f>B10</f>
        <v>3675</v>
      </c>
      <c r="C27" s="64">
        <f>C10</f>
        <v>3584</v>
      </c>
      <c r="D27" s="64">
        <f>D10</f>
        <v>3570</v>
      </c>
      <c r="E27" s="64">
        <f>A11</f>
        <v>3708</v>
      </c>
      <c r="F27" s="64">
        <f>B11</f>
        <v>3850</v>
      </c>
      <c r="G27" s="64">
        <f>C11</f>
        <v>3744</v>
      </c>
      <c r="H27" s="64">
        <f>D11</f>
        <v>3720</v>
      </c>
      <c r="I27" s="64">
        <f>A12</f>
        <v>3888</v>
      </c>
      <c r="J27" s="64">
        <f>B12</f>
        <v>4025</v>
      </c>
      <c r="K27" s="64">
        <f>C12</f>
        <v>3904</v>
      </c>
      <c r="L27" s="64">
        <f>D12</f>
        <v>3870</v>
      </c>
    </row>
  </sheetData>
  <mergeCells count="8">
    <mergeCell ref="A13:D13"/>
    <mergeCell ref="A14:D15"/>
    <mergeCell ref="K15:M20"/>
    <mergeCell ref="L21:M21"/>
    <mergeCell ref="N15:N24"/>
    <mergeCell ref="A4:D4"/>
    <mergeCell ref="A2:D2"/>
    <mergeCell ref="A9:D9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Sheet1</vt:lpstr>
    </vt:vector>
  </TitlesOfParts>
  <Company>HubSpot,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Landshoft</dc:creator>
  <cp:lastModifiedBy>Pascal Landshoft</cp:lastModifiedBy>
  <cp:lastPrinted>2016-05-07T12:56:02Z</cp:lastPrinted>
  <dcterms:created xsi:type="dcterms:W3CDTF">2016-05-02T14:40:07Z</dcterms:created>
  <dcterms:modified xsi:type="dcterms:W3CDTF">2016-05-07T13:32:15Z</dcterms:modified>
</cp:coreProperties>
</file>