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6480" activeTab="0"/>
  </bookViews>
  <sheets>
    <sheet name="Well Designed" sheetId="1" r:id="rId1"/>
    <sheet name="Standard Chart" sheetId="2" r:id="rId2"/>
  </sheets>
  <definedNames>
    <definedName name="_xlnm.Print_Area" localSheetId="0">'Well Designed'!$A$1:$D$87</definedName>
  </definedNames>
  <calcPr fullCalcOnLoad="1"/>
</workbook>
</file>

<file path=xl/sharedStrings.xml><?xml version="1.0" encoding="utf-8"?>
<sst xmlns="http://schemas.openxmlformats.org/spreadsheetml/2006/main" count="121" uniqueCount="75">
  <si>
    <t>Profit &amp; Loss</t>
  </si>
  <si>
    <t>For the 12 months ended 30 June 2019</t>
  </si>
  <si>
    <t>Jun-19</t>
  </si>
  <si>
    <t>Jun-18</t>
  </si>
  <si>
    <t>Jun-17</t>
  </si>
  <si>
    <t>Income</t>
  </si>
  <si>
    <t>Consulting revenue</t>
  </si>
  <si>
    <t>Total Income</t>
  </si>
  <si>
    <t>Less Cost of Sales</t>
  </si>
  <si>
    <t xml:space="preserve">   Direct Labour</t>
  </si>
  <si>
    <t xml:space="preserve">   Subcontractors</t>
  </si>
  <si>
    <t xml:space="preserve">   Superannuation contributions - direct</t>
  </si>
  <si>
    <t xml:space="preserve">   Wages - direct</t>
  </si>
  <si>
    <t xml:space="preserve">   Total Direct Labour</t>
  </si>
  <si>
    <t xml:space="preserve">   Materials</t>
  </si>
  <si>
    <t xml:space="preserve">   Freight and cartage</t>
  </si>
  <si>
    <t xml:space="preserve">   Purchases</t>
  </si>
  <si>
    <t xml:space="preserve">   Total Materials</t>
  </si>
  <si>
    <t>Total Cost of Sales</t>
  </si>
  <si>
    <t>Gross Profit</t>
  </si>
  <si>
    <t>Plus Other Income</t>
  </si>
  <si>
    <t>Interest received</t>
  </si>
  <si>
    <t>Other income</t>
  </si>
  <si>
    <t>Total Other Income</t>
  </si>
  <si>
    <t>Less Operating Expenses</t>
  </si>
  <si>
    <t xml:space="preserve">   1. Labour - Indirect &amp; On-Costs</t>
  </si>
  <si>
    <t xml:space="preserve">   Insurance - Workcover</t>
  </si>
  <si>
    <t xml:space="preserve">   Payroll tax</t>
  </si>
  <si>
    <t xml:space="preserve">   Staff training and welfare</t>
  </si>
  <si>
    <t xml:space="preserve">   Uniforms</t>
  </si>
  <si>
    <t xml:space="preserve">   Total 1. Labour - Indirect &amp; On-Costs</t>
  </si>
  <si>
    <t xml:space="preserve">   2. Occupancy Costs</t>
  </si>
  <si>
    <t xml:space="preserve">   Cleaning</t>
  </si>
  <si>
    <t xml:space="preserve">   Rent</t>
  </si>
  <si>
    <t xml:space="preserve">   Repairs and maintenance</t>
  </si>
  <si>
    <t xml:space="preserve">   Security costs</t>
  </si>
  <si>
    <t xml:space="preserve">   Total 2. Occupancy Costs</t>
  </si>
  <si>
    <t xml:space="preserve">   3. Finance &amp; Consulting Costs</t>
  </si>
  <si>
    <t xml:space="preserve">   Bank charges</t>
  </si>
  <si>
    <t xml:space="preserve">   Consultants</t>
  </si>
  <si>
    <t xml:space="preserve">   Hire purchase charges</t>
  </si>
  <si>
    <t xml:space="preserve">   Insurance - Business</t>
  </si>
  <si>
    <t xml:space="preserve">   Professional fees</t>
  </si>
  <si>
    <t xml:space="preserve">   Total 3. Finance &amp; Consulting Costs</t>
  </si>
  <si>
    <t xml:space="preserve">   4. Office Costs</t>
  </si>
  <si>
    <t xml:space="preserve">   Computer expenses</t>
  </si>
  <si>
    <t xml:space="preserve">   Office supplies</t>
  </si>
  <si>
    <t xml:space="preserve">   Permits, licences and fees</t>
  </si>
  <si>
    <t xml:space="preserve">   Subscriptions</t>
  </si>
  <si>
    <t xml:space="preserve">   Telephone and internet</t>
  </si>
  <si>
    <t xml:space="preserve">   Total 4. Office Costs</t>
  </si>
  <si>
    <t xml:space="preserve">   5. Marketing &amp; Promotional Costs</t>
  </si>
  <si>
    <t xml:space="preserve">   Advertising</t>
  </si>
  <si>
    <t xml:space="preserve">   Donations</t>
  </si>
  <si>
    <t xml:space="preserve">   Entertainment</t>
  </si>
  <si>
    <t xml:space="preserve">   Total 5. Marketing &amp; Promotional Costs</t>
  </si>
  <si>
    <t>Total Operating Expenses</t>
  </si>
  <si>
    <t>Operating Profit</t>
  </si>
  <si>
    <t>Non-operating Expenses</t>
  </si>
  <si>
    <t>Depreciation</t>
  </si>
  <si>
    <t>Income tax expense</t>
  </si>
  <si>
    <t>Total Non-operating Expenses</t>
  </si>
  <si>
    <t>Net Profit</t>
  </si>
  <si>
    <t xml:space="preserve">   Wages</t>
  </si>
  <si>
    <t xml:space="preserve">   Outgoings</t>
  </si>
  <si>
    <t xml:space="preserve">   Interest</t>
  </si>
  <si>
    <t>Product 1 Sales</t>
  </si>
  <si>
    <t>Product 2 Sales</t>
  </si>
  <si>
    <t>Example Company</t>
  </si>
  <si>
    <t xml:space="preserve">   Superannuation - Indirect</t>
  </si>
  <si>
    <t xml:space="preserve">   Wages - Indirect</t>
  </si>
  <si>
    <t xml:space="preserve">   Printing, postage and stationery</t>
  </si>
  <si>
    <t xml:space="preserve">   Income tax expense</t>
  </si>
  <si>
    <t xml:space="preserve">   Depreciation</t>
  </si>
  <si>
    <t xml:space="preserve">   Superannuation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</si>
</sst>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$-809]#,##0.00;\-[$$-809]#,##0.00"/>
    <numFmt numFmtId="173" formatCode="0.0###%"/>
    <numFmt numFmtId="174" formatCode="0.0#"/>
    <numFmt numFmtId="175" formatCode="0.00###%"/>
    <numFmt numFmtId="176" formatCode="#,##0.0_ ;\-#,##0.0"/>
    <numFmt numFmtId="177" formatCode="#,##0.000000\ ;\-#,##0.000000"/>
    <numFmt numFmtId="178" formatCode="0.0%"/>
    <numFmt numFmtId="179" formatCode="mmm\-yyyy"/>
    <numFmt numFmtId="180" formatCode="_-* #,##0.0_-;\-* #,##0.0_-;_-* &quot;-&quot;??_-;_-@_-"/>
    <numFmt numFmtId="181" formatCode="_-* #,##0_-;\-* #,##0_-;_-* &quot;-&quot;??_-;_-@_-"/>
  </numFmts>
  <fonts count="40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172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172" fontId="3" fillId="0" borderId="0" xfId="0" applyNumberFormat="1" applyFont="1" applyFill="1" applyBorder="1" applyAlignment="1" applyProtection="1">
      <alignment vertical="center"/>
      <protection/>
    </xf>
    <xf numFmtId="172" fontId="5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81" fontId="5" fillId="0" borderId="0" xfId="42" applyNumberFormat="1" applyFont="1" applyFill="1" applyBorder="1" applyAlignment="1" applyProtection="1">
      <alignment vertical="center"/>
      <protection/>
    </xf>
    <xf numFmtId="181" fontId="0" fillId="0" borderId="0" xfId="42" applyNumberFormat="1" applyFont="1" applyAlignment="1">
      <alignment vertical="center"/>
    </xf>
    <xf numFmtId="181" fontId="1" fillId="0" borderId="0" xfId="42" applyNumberFormat="1" applyFont="1" applyFill="1" applyBorder="1" applyAlignment="1" applyProtection="1">
      <alignment vertical="center"/>
      <protection/>
    </xf>
    <xf numFmtId="181" fontId="3" fillId="0" borderId="10" xfId="42" applyNumberFormat="1" applyFont="1" applyFill="1" applyBorder="1" applyAlignment="1" applyProtection="1">
      <alignment vertical="center"/>
      <protection/>
    </xf>
    <xf numFmtId="181" fontId="3" fillId="0" borderId="11" xfId="42" applyNumberFormat="1" applyFont="1" applyFill="1" applyBorder="1" applyAlignment="1" applyProtection="1">
      <alignment vertical="center"/>
      <protection/>
    </xf>
    <xf numFmtId="181" fontId="0" fillId="0" borderId="0" xfId="0" applyNumberFormat="1" applyAlignment="1">
      <alignment vertical="center"/>
    </xf>
    <xf numFmtId="172" fontId="4" fillId="0" borderId="0" xfId="0" applyNumberFormat="1" applyFont="1" applyFill="1" applyBorder="1" applyAlignment="1" applyProtection="1">
      <alignment horizontal="center" vertical="center"/>
      <protection/>
    </xf>
    <xf numFmtId="172" fontId="5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M13" sqref="M13"/>
    </sheetView>
  </sheetViews>
  <sheetFormatPr defaultColWidth="11.421875" defaultRowHeight="12.75" customHeight="1"/>
  <cols>
    <col min="1" max="1" width="48.7109375" style="0" bestFit="1" customWidth="1"/>
    <col min="2" max="4" width="14.28125" style="8" customWidth="1"/>
    <col min="5" max="16384" width="8.8515625" style="0" customWidth="1"/>
  </cols>
  <sheetData>
    <row r="1" spans="1:4" ht="12.75" customHeight="1">
      <c r="A1" s="13" t="s">
        <v>0</v>
      </c>
      <c r="B1" s="13"/>
      <c r="C1" s="13"/>
      <c r="D1" s="13"/>
    </row>
    <row r="2" spans="1:4" ht="12.75" customHeight="1">
      <c r="A2" s="14" t="s">
        <v>68</v>
      </c>
      <c r="B2" s="14"/>
      <c r="C2" s="14"/>
      <c r="D2" s="14"/>
    </row>
    <row r="3" spans="1:4" ht="12.75" customHeight="1">
      <c r="A3" s="14" t="s">
        <v>1</v>
      </c>
      <c r="B3" s="14"/>
      <c r="C3" s="14"/>
      <c r="D3" s="14"/>
    </row>
    <row r="5" spans="1:5" ht="12.75" customHeight="1">
      <c r="A5" s="4"/>
      <c r="B5" s="7" t="s">
        <v>2</v>
      </c>
      <c r="C5" s="7" t="s">
        <v>3</v>
      </c>
      <c r="D5" s="7" t="s">
        <v>4</v>
      </c>
      <c r="E5" s="2"/>
    </row>
    <row r="7" ht="12.75" customHeight="1">
      <c r="A7" s="3" t="s">
        <v>5</v>
      </c>
    </row>
    <row r="8" spans="1:5" ht="12.75" customHeight="1">
      <c r="A8" s="1" t="s">
        <v>6</v>
      </c>
      <c r="B8" s="9">
        <f>+C8*1.1</f>
        <v>1210000</v>
      </c>
      <c r="C8" s="9">
        <f>+D8*1.1</f>
        <v>1100000</v>
      </c>
      <c r="D8" s="9">
        <v>1000000</v>
      </c>
      <c r="E8" s="2"/>
    </row>
    <row r="9" spans="1:5" ht="12.75" customHeight="1">
      <c r="A9" s="1" t="s">
        <v>66</v>
      </c>
      <c r="B9" s="9">
        <f>+C9*1.2</f>
        <v>7200000</v>
      </c>
      <c r="C9" s="9">
        <f>+D9*1.2</f>
        <v>6000000</v>
      </c>
      <c r="D9" s="9">
        <v>5000000</v>
      </c>
      <c r="E9" s="2"/>
    </row>
    <row r="10" spans="1:5" ht="12.75" customHeight="1">
      <c r="A10" s="1" t="s">
        <v>67</v>
      </c>
      <c r="B10" s="9">
        <f>+C10*1.3</f>
        <v>10140000</v>
      </c>
      <c r="C10" s="9">
        <f>+D10*1.3</f>
        <v>7800000</v>
      </c>
      <c r="D10" s="9">
        <v>6000000</v>
      </c>
      <c r="E10" s="2"/>
    </row>
    <row r="11" spans="1:5" ht="12.75" customHeight="1">
      <c r="A11" s="5" t="s">
        <v>7</v>
      </c>
      <c r="B11" s="10">
        <f>SUM(B8:B10)</f>
        <v>18550000</v>
      </c>
      <c r="C11" s="10">
        <f>SUM(C8:C10)</f>
        <v>14900000</v>
      </c>
      <c r="D11" s="10">
        <f>SUM(D8:D10)</f>
        <v>12000000</v>
      </c>
      <c r="E11" s="2"/>
    </row>
    <row r="13" ht="12.75" customHeight="1">
      <c r="A13" s="3" t="s">
        <v>8</v>
      </c>
    </row>
    <row r="15" ht="12.75" customHeight="1">
      <c r="A15" s="3" t="s">
        <v>9</v>
      </c>
    </row>
    <row r="16" spans="1:5" ht="12.75" customHeight="1">
      <c r="A16" s="1" t="s">
        <v>10</v>
      </c>
      <c r="B16" s="9">
        <f>+C16*1.1</f>
        <v>605000</v>
      </c>
      <c r="C16" s="9">
        <f>+D16*1.1</f>
        <v>550000</v>
      </c>
      <c r="D16" s="9">
        <v>500000</v>
      </c>
      <c r="E16" s="2"/>
    </row>
    <row r="17" spans="1:5" ht="12.75" customHeight="1">
      <c r="A17" s="1" t="s">
        <v>11</v>
      </c>
      <c r="B17" s="9">
        <f>+C17*1.2</f>
        <v>273600</v>
      </c>
      <c r="C17" s="9">
        <f>+D17*1.2</f>
        <v>228000</v>
      </c>
      <c r="D17" s="9">
        <f>+D18*0.095</f>
        <v>190000</v>
      </c>
      <c r="E17" s="2"/>
    </row>
    <row r="18" spans="1:5" ht="12.75" customHeight="1">
      <c r="A18" s="1" t="s">
        <v>12</v>
      </c>
      <c r="B18" s="9">
        <f>+C18*1.3</f>
        <v>3380000</v>
      </c>
      <c r="C18" s="9">
        <f>+D18*1.3</f>
        <v>2600000</v>
      </c>
      <c r="D18" s="9">
        <v>2000000</v>
      </c>
      <c r="E18" s="2"/>
    </row>
    <row r="19" spans="1:5" ht="12.75" customHeight="1">
      <c r="A19" s="5" t="s">
        <v>13</v>
      </c>
      <c r="B19" s="10">
        <f>SUM(B16:B18)</f>
        <v>4258600</v>
      </c>
      <c r="C19" s="10">
        <f>SUM(C16:C18)</f>
        <v>3378000</v>
      </c>
      <c r="D19" s="10">
        <f>SUM(D16:D18)</f>
        <v>2690000</v>
      </c>
      <c r="E19" s="2"/>
    </row>
    <row r="21" ht="12.75" customHeight="1">
      <c r="A21" s="3" t="s">
        <v>14</v>
      </c>
    </row>
    <row r="22" spans="1:5" ht="12.75" customHeight="1">
      <c r="A22" s="1" t="s">
        <v>15</v>
      </c>
      <c r="B22" s="9">
        <f>+C22*1.2</f>
        <v>144000</v>
      </c>
      <c r="C22" s="9">
        <f>+D22*1.2</f>
        <v>120000</v>
      </c>
      <c r="D22" s="9">
        <f>+D23*0.02</f>
        <v>100000</v>
      </c>
      <c r="E22" s="2"/>
    </row>
    <row r="23" spans="1:5" ht="12.75" customHeight="1">
      <c r="A23" s="1" t="s">
        <v>16</v>
      </c>
      <c r="B23" s="9">
        <f>+C23*1.3</f>
        <v>8450000</v>
      </c>
      <c r="C23" s="9">
        <f>+D23*1.3</f>
        <v>6500000</v>
      </c>
      <c r="D23" s="9">
        <v>5000000</v>
      </c>
      <c r="E23" s="2"/>
    </row>
    <row r="24" spans="1:5" ht="12.75" customHeight="1">
      <c r="A24" s="5" t="s">
        <v>17</v>
      </c>
      <c r="B24" s="10">
        <f>SUM(B22:B23)</f>
        <v>8594000</v>
      </c>
      <c r="C24" s="10">
        <f>SUM(C22:C23)</f>
        <v>6620000</v>
      </c>
      <c r="D24" s="10">
        <f>SUM(D22:D23)</f>
        <v>5100000</v>
      </c>
      <c r="E24" s="2"/>
    </row>
    <row r="26" spans="1:5" ht="12.75" customHeight="1">
      <c r="A26" s="6" t="s">
        <v>18</v>
      </c>
      <c r="B26" s="11">
        <f>(0+(0)+(B19)+(B24))-(0)</f>
        <v>12852600</v>
      </c>
      <c r="C26" s="11">
        <f>(0+(0)+(C19)+(C24))-(0)</f>
        <v>9998000</v>
      </c>
      <c r="D26" s="11">
        <f>(0+(0)+(D19)+(D24))-(0)</f>
        <v>7790000</v>
      </c>
      <c r="E26" s="2"/>
    </row>
    <row r="28" spans="1:5" ht="12.75" customHeight="1">
      <c r="A28" s="6" t="s">
        <v>19</v>
      </c>
      <c r="B28" s="11">
        <f>(B11)-(B26)</f>
        <v>5697400</v>
      </c>
      <c r="C28" s="11">
        <f>(C11)-(C26)</f>
        <v>4902000</v>
      </c>
      <c r="D28" s="11">
        <f>(D11)-(D26)</f>
        <v>4210000</v>
      </c>
      <c r="E28" s="2"/>
    </row>
    <row r="30" ht="12.75" customHeight="1">
      <c r="A30" s="3" t="s">
        <v>20</v>
      </c>
    </row>
    <row r="31" spans="1:5" ht="12.75" customHeight="1">
      <c r="A31" s="1" t="s">
        <v>21</v>
      </c>
      <c r="B31" s="9">
        <v>500</v>
      </c>
      <c r="C31" s="9">
        <v>1000</v>
      </c>
      <c r="D31" s="9">
        <v>500</v>
      </c>
      <c r="E31" s="2"/>
    </row>
    <row r="32" spans="1:5" ht="12.75" customHeight="1">
      <c r="A32" s="1" t="s">
        <v>22</v>
      </c>
      <c r="B32" s="9">
        <v>20000</v>
      </c>
      <c r="C32" s="9">
        <v>20000</v>
      </c>
      <c r="D32" s="9">
        <v>10000</v>
      </c>
      <c r="E32" s="2"/>
    </row>
    <row r="33" spans="1:5" ht="12.75" customHeight="1">
      <c r="A33" s="5" t="s">
        <v>23</v>
      </c>
      <c r="B33" s="10">
        <f>SUM(B31:B32)</f>
        <v>20500</v>
      </c>
      <c r="C33" s="10">
        <f>SUM(C31:C32)</f>
        <v>21000</v>
      </c>
      <c r="D33" s="10">
        <f>SUM(D31:D32)</f>
        <v>10500</v>
      </c>
      <c r="E33" s="2"/>
    </row>
    <row r="35" ht="12.75" customHeight="1">
      <c r="A35" s="3" t="s">
        <v>24</v>
      </c>
    </row>
    <row r="37" ht="12.75" customHeight="1">
      <c r="A37" s="3" t="s">
        <v>25</v>
      </c>
    </row>
    <row r="38" spans="1:5" ht="12.75" customHeight="1">
      <c r="A38" s="1" t="s">
        <v>26</v>
      </c>
      <c r="B38" s="9">
        <f>+C38*1.05</f>
        <v>27562.5</v>
      </c>
      <c r="C38" s="9">
        <f>+D38*1.05</f>
        <v>26250</v>
      </c>
      <c r="D38" s="9">
        <v>25000</v>
      </c>
      <c r="E38" s="2"/>
    </row>
    <row r="39" spans="1:5" ht="12.75" customHeight="1">
      <c r="A39" s="1" t="s">
        <v>27</v>
      </c>
      <c r="B39" s="9">
        <f aca="true" t="shared" si="0" ref="B39:C43">+C39*1.05</f>
        <v>108155.25</v>
      </c>
      <c r="C39" s="9">
        <f t="shared" si="0"/>
        <v>103005</v>
      </c>
      <c r="D39" s="9">
        <f>(2700000-900000)*0.0545</f>
        <v>98100</v>
      </c>
      <c r="E39" s="2"/>
    </row>
    <row r="40" spans="1:5" ht="12.75" customHeight="1">
      <c r="A40" s="1" t="s">
        <v>28</v>
      </c>
      <c r="B40" s="9">
        <f t="shared" si="0"/>
        <v>16537.5</v>
      </c>
      <c r="C40" s="9">
        <f t="shared" si="0"/>
        <v>15750</v>
      </c>
      <c r="D40" s="9">
        <v>15000</v>
      </c>
      <c r="E40" s="2"/>
    </row>
    <row r="41" spans="1:5" ht="12.75" customHeight="1">
      <c r="A41" s="1" t="s">
        <v>69</v>
      </c>
      <c r="B41" s="9">
        <f t="shared" si="0"/>
        <v>52368.75</v>
      </c>
      <c r="C41" s="9">
        <f t="shared" si="0"/>
        <v>49875</v>
      </c>
      <c r="D41" s="9">
        <f>+D43*0.095</f>
        <v>47500</v>
      </c>
      <c r="E41" s="2"/>
    </row>
    <row r="42" spans="1:5" ht="12.75" customHeight="1">
      <c r="A42" s="1" t="s">
        <v>29</v>
      </c>
      <c r="B42" s="9">
        <f t="shared" si="0"/>
        <v>3307.5</v>
      </c>
      <c r="C42" s="9">
        <f t="shared" si="0"/>
        <v>3150</v>
      </c>
      <c r="D42" s="9">
        <v>3000</v>
      </c>
      <c r="E42" s="2"/>
    </row>
    <row r="43" spans="1:5" ht="12.75" customHeight="1">
      <c r="A43" s="1" t="s">
        <v>70</v>
      </c>
      <c r="B43" s="9">
        <f t="shared" si="0"/>
        <v>551250</v>
      </c>
      <c r="C43" s="9">
        <f t="shared" si="0"/>
        <v>525000</v>
      </c>
      <c r="D43" s="9">
        <v>500000</v>
      </c>
      <c r="E43" s="2"/>
    </row>
    <row r="44" spans="1:5" ht="12.75" customHeight="1">
      <c r="A44" s="5" t="s">
        <v>30</v>
      </c>
      <c r="B44" s="10">
        <f>SUM(B38:B43)</f>
        <v>759181.5</v>
      </c>
      <c r="C44" s="10">
        <f>SUM(C38:C43)</f>
        <v>723030</v>
      </c>
      <c r="D44" s="10">
        <f>SUM(D38:D43)</f>
        <v>688600</v>
      </c>
      <c r="E44" s="2"/>
    </row>
    <row r="46" ht="12.75" customHeight="1">
      <c r="A46" s="3" t="s">
        <v>31</v>
      </c>
    </row>
    <row r="47" spans="1:5" ht="12.75" customHeight="1">
      <c r="A47" s="1" t="s">
        <v>32</v>
      </c>
      <c r="B47" s="9">
        <f aca="true" t="shared" si="1" ref="B47:C51">+C47*1.05</f>
        <v>28665</v>
      </c>
      <c r="C47" s="9">
        <f t="shared" si="1"/>
        <v>27300</v>
      </c>
      <c r="D47" s="9">
        <v>26000</v>
      </c>
      <c r="E47" s="2"/>
    </row>
    <row r="48" spans="1:5" ht="12.75" customHeight="1">
      <c r="A48" s="1" t="s">
        <v>64</v>
      </c>
      <c r="B48" s="9">
        <f t="shared" si="1"/>
        <v>110250</v>
      </c>
      <c r="C48" s="9">
        <f t="shared" si="1"/>
        <v>105000</v>
      </c>
      <c r="D48" s="9">
        <v>100000</v>
      </c>
      <c r="E48" s="2"/>
    </row>
    <row r="49" spans="1:5" ht="12.75" customHeight="1">
      <c r="A49" s="1" t="s">
        <v>33</v>
      </c>
      <c r="B49" s="9">
        <f t="shared" si="1"/>
        <v>441000</v>
      </c>
      <c r="C49" s="9">
        <f t="shared" si="1"/>
        <v>420000</v>
      </c>
      <c r="D49" s="9">
        <v>400000</v>
      </c>
      <c r="E49" s="2"/>
    </row>
    <row r="50" spans="1:5" ht="12.75" customHeight="1">
      <c r="A50" s="1" t="s">
        <v>34</v>
      </c>
      <c r="B50" s="9">
        <f t="shared" si="1"/>
        <v>44100</v>
      </c>
      <c r="C50" s="9">
        <f t="shared" si="1"/>
        <v>42000</v>
      </c>
      <c r="D50" s="9">
        <v>40000</v>
      </c>
      <c r="E50" s="2"/>
    </row>
    <row r="51" spans="1:5" ht="12.75" customHeight="1">
      <c r="A51" s="1" t="s">
        <v>35</v>
      </c>
      <c r="B51" s="9">
        <f t="shared" si="1"/>
        <v>4410</v>
      </c>
      <c r="C51" s="9">
        <f t="shared" si="1"/>
        <v>4200</v>
      </c>
      <c r="D51" s="9">
        <v>4000</v>
      </c>
      <c r="E51" s="2"/>
    </row>
    <row r="52" spans="1:5" ht="12.75" customHeight="1">
      <c r="A52" s="5" t="s">
        <v>36</v>
      </c>
      <c r="B52" s="10">
        <f>SUM(B47:B51)</f>
        <v>628425</v>
      </c>
      <c r="C52" s="10">
        <f>SUM(C47:C51)</f>
        <v>598500</v>
      </c>
      <c r="D52" s="10">
        <f>SUM(D47:D51)</f>
        <v>570000</v>
      </c>
      <c r="E52" s="2"/>
    </row>
    <row r="54" ht="12.75" customHeight="1">
      <c r="A54" s="3" t="s">
        <v>37</v>
      </c>
    </row>
    <row r="55" spans="1:5" ht="12.75" customHeight="1">
      <c r="A55" s="1" t="s">
        <v>38</v>
      </c>
      <c r="B55" s="9">
        <f aca="true" t="shared" si="2" ref="B55:C60">+C55*1.05</f>
        <v>66150</v>
      </c>
      <c r="C55" s="9">
        <f t="shared" si="2"/>
        <v>63000</v>
      </c>
      <c r="D55" s="9">
        <f>+D11*0.005</f>
        <v>60000</v>
      </c>
      <c r="E55" s="2"/>
    </row>
    <row r="56" spans="1:5" ht="12.75" customHeight="1">
      <c r="A56" s="1" t="s">
        <v>39</v>
      </c>
      <c r="B56" s="9">
        <f t="shared" si="2"/>
        <v>33075</v>
      </c>
      <c r="C56" s="9">
        <f t="shared" si="2"/>
        <v>31500</v>
      </c>
      <c r="D56" s="9">
        <v>30000</v>
      </c>
      <c r="E56" s="2"/>
    </row>
    <row r="57" spans="1:5" ht="12.75" customHeight="1">
      <c r="A57" s="1" t="s">
        <v>40</v>
      </c>
      <c r="B57" s="9">
        <f t="shared" si="2"/>
        <v>11025</v>
      </c>
      <c r="C57" s="9">
        <f t="shared" si="2"/>
        <v>10500</v>
      </c>
      <c r="D57" s="9">
        <v>10000</v>
      </c>
      <c r="E57" s="2"/>
    </row>
    <row r="58" spans="1:5" ht="12.75" customHeight="1">
      <c r="A58" s="1" t="s">
        <v>41</v>
      </c>
      <c r="B58" s="9">
        <f t="shared" si="2"/>
        <v>33075</v>
      </c>
      <c r="C58" s="9">
        <f t="shared" si="2"/>
        <v>31500</v>
      </c>
      <c r="D58" s="9">
        <v>30000</v>
      </c>
      <c r="E58" s="2"/>
    </row>
    <row r="59" spans="1:5" ht="12.75" customHeight="1">
      <c r="A59" s="1" t="s">
        <v>65</v>
      </c>
      <c r="B59" s="9">
        <f t="shared" si="2"/>
        <v>5512.5</v>
      </c>
      <c r="C59" s="9">
        <f t="shared" si="2"/>
        <v>5250</v>
      </c>
      <c r="D59" s="9">
        <v>5000</v>
      </c>
      <c r="E59" s="2"/>
    </row>
    <row r="60" spans="1:5" ht="12.75" customHeight="1">
      <c r="A60" s="1" t="s">
        <v>42</v>
      </c>
      <c r="B60" s="9">
        <f t="shared" si="2"/>
        <v>22050</v>
      </c>
      <c r="C60" s="9">
        <f t="shared" si="2"/>
        <v>21000</v>
      </c>
      <c r="D60" s="9">
        <v>20000</v>
      </c>
      <c r="E60" s="2"/>
    </row>
    <row r="61" spans="1:5" ht="12.75" customHeight="1">
      <c r="A61" s="5" t="s">
        <v>43</v>
      </c>
      <c r="B61" s="10">
        <f>SUM(B55:B60)</f>
        <v>170887.5</v>
      </c>
      <c r="C61" s="10">
        <f>SUM(C55:C60)</f>
        <v>162750</v>
      </c>
      <c r="D61" s="10">
        <f>SUM(D55:D60)</f>
        <v>155000</v>
      </c>
      <c r="E61" s="2"/>
    </row>
    <row r="63" ht="12.75" customHeight="1">
      <c r="A63" s="3" t="s">
        <v>44</v>
      </c>
    </row>
    <row r="64" spans="1:5" ht="12.75" customHeight="1">
      <c r="A64" s="1" t="s">
        <v>45</v>
      </c>
      <c r="B64" s="9">
        <f aca="true" t="shared" si="3" ref="B64:C69">+C64*1.05</f>
        <v>28665</v>
      </c>
      <c r="C64" s="9">
        <f t="shared" si="3"/>
        <v>27300</v>
      </c>
      <c r="D64" s="9">
        <v>26000</v>
      </c>
      <c r="E64" s="2"/>
    </row>
    <row r="65" spans="1:5" ht="12.75" customHeight="1">
      <c r="A65" s="1" t="s">
        <v>46</v>
      </c>
      <c r="B65" s="9">
        <f t="shared" si="3"/>
        <v>16537.5</v>
      </c>
      <c r="C65" s="9">
        <f t="shared" si="3"/>
        <v>15750</v>
      </c>
      <c r="D65" s="9">
        <v>15000</v>
      </c>
      <c r="E65" s="2"/>
    </row>
    <row r="66" spans="1:5" ht="12.75" customHeight="1">
      <c r="A66" s="1" t="s">
        <v>47</v>
      </c>
      <c r="B66" s="9">
        <f t="shared" si="3"/>
        <v>5512.5</v>
      </c>
      <c r="C66" s="9">
        <f t="shared" si="3"/>
        <v>5250</v>
      </c>
      <c r="D66" s="9">
        <v>5000</v>
      </c>
      <c r="E66" s="2"/>
    </row>
    <row r="67" spans="1:5" ht="12.75" customHeight="1">
      <c r="A67" s="1" t="s">
        <v>71</v>
      </c>
      <c r="B67" s="9">
        <f t="shared" si="3"/>
        <v>22050</v>
      </c>
      <c r="C67" s="9">
        <f t="shared" si="3"/>
        <v>21000</v>
      </c>
      <c r="D67" s="9">
        <v>20000</v>
      </c>
      <c r="E67" s="2"/>
    </row>
    <row r="68" spans="1:5" ht="12.75" customHeight="1">
      <c r="A68" s="1" t="s">
        <v>48</v>
      </c>
      <c r="B68" s="9">
        <f t="shared" si="3"/>
        <v>57330</v>
      </c>
      <c r="C68" s="9">
        <f t="shared" si="3"/>
        <v>54600</v>
      </c>
      <c r="D68" s="9">
        <v>52000</v>
      </c>
      <c r="E68" s="2"/>
    </row>
    <row r="69" spans="1:5" ht="12.75" customHeight="1">
      <c r="A69" s="1" t="s">
        <v>49</v>
      </c>
      <c r="B69" s="9">
        <f t="shared" si="3"/>
        <v>19845</v>
      </c>
      <c r="C69" s="9">
        <f t="shared" si="3"/>
        <v>18900</v>
      </c>
      <c r="D69" s="9">
        <v>18000</v>
      </c>
      <c r="E69" s="2"/>
    </row>
    <row r="70" spans="1:5" ht="12.75" customHeight="1">
      <c r="A70" s="5" t="s">
        <v>50</v>
      </c>
      <c r="B70" s="10">
        <f>SUM(B64:B69)</f>
        <v>149940</v>
      </c>
      <c r="C70" s="10">
        <f>SUM(C64:C69)</f>
        <v>142800</v>
      </c>
      <c r="D70" s="10">
        <f>SUM(D64:D69)</f>
        <v>136000</v>
      </c>
      <c r="E70" s="2"/>
    </row>
    <row r="72" ht="12.75" customHeight="1">
      <c r="A72" s="3" t="s">
        <v>51</v>
      </c>
    </row>
    <row r="73" spans="1:5" ht="12.75" customHeight="1">
      <c r="A73" s="1" t="s">
        <v>52</v>
      </c>
      <c r="B73" s="9">
        <f aca="true" t="shared" si="4" ref="B73:C75">+C73*1.05</f>
        <v>352800</v>
      </c>
      <c r="C73" s="9">
        <f t="shared" si="4"/>
        <v>336000</v>
      </c>
      <c r="D73" s="9">
        <v>320000</v>
      </c>
      <c r="E73" s="2"/>
    </row>
    <row r="74" spans="1:5" ht="12.75" customHeight="1">
      <c r="A74" s="1" t="s">
        <v>53</v>
      </c>
      <c r="B74" s="9">
        <f t="shared" si="4"/>
        <v>5512.5</v>
      </c>
      <c r="C74" s="9">
        <f t="shared" si="4"/>
        <v>5250</v>
      </c>
      <c r="D74" s="9">
        <v>5000</v>
      </c>
      <c r="E74" s="2"/>
    </row>
    <row r="75" spans="1:5" ht="12.75" customHeight="1">
      <c r="A75" s="1" t="s">
        <v>54</v>
      </c>
      <c r="B75" s="9">
        <f t="shared" si="4"/>
        <v>11025</v>
      </c>
      <c r="C75" s="9">
        <f t="shared" si="4"/>
        <v>10500</v>
      </c>
      <c r="D75" s="9">
        <v>10000</v>
      </c>
      <c r="E75" s="2"/>
    </row>
    <row r="76" spans="1:5" ht="12.75" customHeight="1">
      <c r="A76" s="5" t="s">
        <v>55</v>
      </c>
      <c r="B76" s="10">
        <f>SUM(B73:B75)</f>
        <v>369337.5</v>
      </c>
      <c r="C76" s="10">
        <f>SUM(C73:C75)</f>
        <v>351750</v>
      </c>
      <c r="D76" s="10">
        <f>SUM(D73:D75)</f>
        <v>335000</v>
      </c>
      <c r="E76" s="2"/>
    </row>
    <row r="78" spans="1:5" ht="12.75" customHeight="1">
      <c r="A78" s="6" t="s">
        <v>56</v>
      </c>
      <c r="B78" s="11">
        <f>(B52)+(B70)+(B76)+(B44)+(B61)-(0)</f>
        <v>2077771.5</v>
      </c>
      <c r="C78" s="11">
        <f>(C52)+(C70)+(C76)+(C44)+(C61)-(0)</f>
        <v>1978830</v>
      </c>
      <c r="D78" s="11">
        <f>(D52)+(D70)+(D76)+(D44)+(D61)-(0)</f>
        <v>1884600</v>
      </c>
      <c r="E78" s="2"/>
    </row>
    <row r="80" spans="1:5" ht="12.75" customHeight="1">
      <c r="A80" s="6" t="s">
        <v>57</v>
      </c>
      <c r="B80" s="11">
        <f>(B28)+(B33)-(B78)</f>
        <v>3640128.5</v>
      </c>
      <c r="C80" s="11">
        <f>(C28)+(C33)-(C78)</f>
        <v>2944170</v>
      </c>
      <c r="D80" s="11">
        <f>(D28)+(D33)-(D78)</f>
        <v>2335900</v>
      </c>
      <c r="E80" s="2"/>
    </row>
    <row r="82" ht="12.75" customHeight="1">
      <c r="A82" s="3" t="s">
        <v>58</v>
      </c>
    </row>
    <row r="83" spans="1:5" ht="12.75" customHeight="1">
      <c r="A83" s="1" t="s">
        <v>59</v>
      </c>
      <c r="B83" s="9">
        <v>600000</v>
      </c>
      <c r="C83" s="9">
        <v>550000</v>
      </c>
      <c r="D83" s="9">
        <v>500000</v>
      </c>
      <c r="E83" s="2"/>
    </row>
    <row r="84" spans="1:5" ht="12.75" customHeight="1">
      <c r="A84" s="1" t="s">
        <v>60</v>
      </c>
      <c r="B84" s="9">
        <f>(B80-B83)*0.3</f>
        <v>912038.5499999999</v>
      </c>
      <c r="C84" s="9">
        <f>(C80-C83)*0.3</f>
        <v>718251</v>
      </c>
      <c r="D84" s="9">
        <f>(D80-D83)*0.3</f>
        <v>550770</v>
      </c>
      <c r="E84" s="2"/>
    </row>
    <row r="85" spans="1:5" ht="12.75" customHeight="1" thickBot="1">
      <c r="A85" s="6" t="s">
        <v>61</v>
      </c>
      <c r="B85" s="11">
        <f>(0+((B83+B84)))</f>
        <v>1512038.5499999998</v>
      </c>
      <c r="C85" s="11">
        <f>(0+((C83+C84)))</f>
        <v>1268251</v>
      </c>
      <c r="D85" s="11">
        <f>(0+((D83+D84)))</f>
        <v>1050770</v>
      </c>
      <c r="E85" s="2"/>
    </row>
    <row r="87" spans="1:5" ht="12.75" customHeight="1">
      <c r="A87" s="6" t="s">
        <v>62</v>
      </c>
      <c r="B87" s="11">
        <f>(B80)+(0)-(B85)</f>
        <v>2128089.95</v>
      </c>
      <c r="C87" s="11">
        <f>(C80)+(0)-(C85)</f>
        <v>1675919</v>
      </c>
      <c r="D87" s="11">
        <f>(D80)+(0)-(D85)</f>
        <v>1285130</v>
      </c>
      <c r="E87" s="2"/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showGridLines="0" zoomScalePageLayoutView="0" workbookViewId="0" topLeftCell="A1">
      <selection activeCell="G12" sqref="G12"/>
    </sheetView>
  </sheetViews>
  <sheetFormatPr defaultColWidth="11.421875" defaultRowHeight="12.75"/>
  <cols>
    <col min="1" max="1" width="48.7109375" style="0" bestFit="1" customWidth="1"/>
    <col min="2" max="4" width="14.28125" style="8" customWidth="1"/>
    <col min="5" max="5" width="8.8515625" style="0" customWidth="1"/>
    <col min="6" max="8" width="10.28125" style="0" bestFit="1" customWidth="1"/>
    <col min="9" max="16384" width="8.8515625" style="0" customWidth="1"/>
  </cols>
  <sheetData>
    <row r="1" spans="1:4" ht="12.75" customHeight="1">
      <c r="A1" s="13" t="s">
        <v>0</v>
      </c>
      <c r="B1" s="13"/>
      <c r="C1" s="13"/>
      <c r="D1" s="13"/>
    </row>
    <row r="2" spans="1:4" ht="12.75" customHeight="1">
      <c r="A2" s="14" t="s">
        <v>68</v>
      </c>
      <c r="B2" s="14"/>
      <c r="C2" s="14"/>
      <c r="D2" s="14"/>
    </row>
    <row r="3" spans="1:4" ht="12.75" customHeight="1">
      <c r="A3" s="14" t="s">
        <v>1</v>
      </c>
      <c r="B3" s="14"/>
      <c r="C3" s="14"/>
      <c r="D3" s="14"/>
    </row>
    <row r="4" ht="12.75" customHeight="1"/>
    <row r="5" spans="1:5" ht="12.75" customHeight="1">
      <c r="A5" s="4"/>
      <c r="B5" s="7" t="s">
        <v>2</v>
      </c>
      <c r="C5" s="7" t="s">
        <v>3</v>
      </c>
      <c r="D5" s="7" t="s">
        <v>4</v>
      </c>
      <c r="E5" s="2"/>
    </row>
    <row r="6" ht="12.75" customHeight="1"/>
    <row r="7" ht="12.75" customHeight="1">
      <c r="A7" s="3" t="s">
        <v>5</v>
      </c>
    </row>
    <row r="8" spans="1:5" ht="12.75" customHeight="1">
      <c r="A8" s="1" t="s">
        <v>6</v>
      </c>
      <c r="B8" s="9">
        <v>1210000</v>
      </c>
      <c r="C8" s="9">
        <v>1100000</v>
      </c>
      <c r="D8" s="9">
        <v>1000000</v>
      </c>
      <c r="E8" s="2"/>
    </row>
    <row r="9" spans="1:5" ht="12.75" customHeight="1">
      <c r="A9" s="1" t="s">
        <v>21</v>
      </c>
      <c r="B9" s="9">
        <v>500</v>
      </c>
      <c r="C9" s="9">
        <v>1000</v>
      </c>
      <c r="D9" s="9">
        <v>500</v>
      </c>
      <c r="E9" s="2"/>
    </row>
    <row r="10" spans="1:5" ht="12.75" customHeight="1">
      <c r="A10" s="1" t="s">
        <v>22</v>
      </c>
      <c r="B10" s="9">
        <v>20000</v>
      </c>
      <c r="C10" s="9">
        <v>20000</v>
      </c>
      <c r="D10" s="9">
        <v>10000</v>
      </c>
      <c r="E10" s="2"/>
    </row>
    <row r="11" spans="1:5" ht="12.75" customHeight="1">
      <c r="A11" s="1" t="s">
        <v>66</v>
      </c>
      <c r="B11" s="9">
        <v>7200000</v>
      </c>
      <c r="C11" s="9">
        <v>6000000</v>
      </c>
      <c r="D11" s="9">
        <v>5000000</v>
      </c>
      <c r="E11" s="2"/>
    </row>
    <row r="12" spans="1:5" ht="12.75" customHeight="1">
      <c r="A12" s="1" t="s">
        <v>67</v>
      </c>
      <c r="B12" s="9">
        <v>10140000</v>
      </c>
      <c r="C12" s="9">
        <v>7800000</v>
      </c>
      <c r="D12" s="9">
        <v>6000000</v>
      </c>
      <c r="E12" s="2"/>
    </row>
    <row r="13" spans="1:5" ht="12.75" customHeight="1">
      <c r="A13" s="5" t="s">
        <v>7</v>
      </c>
      <c r="B13" s="10">
        <f>SUM(B8:B12)</f>
        <v>18570500</v>
      </c>
      <c r="C13" s="10">
        <f>SUM(C8:C12)</f>
        <v>14921000</v>
      </c>
      <c r="D13" s="10">
        <f>SUM(D8:D12)</f>
        <v>12010500</v>
      </c>
      <c r="E13" s="2"/>
    </row>
    <row r="14" ht="12.75" customHeight="1"/>
    <row r="15" ht="12.75" customHeight="1">
      <c r="A15" s="3" t="s">
        <v>8</v>
      </c>
    </row>
    <row r="16" spans="1:5" ht="12.75" customHeight="1">
      <c r="A16" s="1" t="s">
        <v>10</v>
      </c>
      <c r="B16" s="9">
        <v>605000</v>
      </c>
      <c r="C16" s="9">
        <v>550000</v>
      </c>
      <c r="D16" s="9">
        <v>500000</v>
      </c>
      <c r="E16" s="2"/>
    </row>
    <row r="17" spans="1:5" ht="12.75" customHeight="1">
      <c r="A17" s="1" t="s">
        <v>15</v>
      </c>
      <c r="B17" s="9">
        <v>144000</v>
      </c>
      <c r="C17" s="9">
        <v>120000</v>
      </c>
      <c r="D17" s="9">
        <v>100000</v>
      </c>
      <c r="E17" s="2"/>
    </row>
    <row r="18" spans="1:5" ht="12.75" customHeight="1">
      <c r="A18" s="1" t="s">
        <v>16</v>
      </c>
      <c r="B18" s="9">
        <v>8450000</v>
      </c>
      <c r="C18" s="9">
        <v>6500000</v>
      </c>
      <c r="D18" s="9">
        <v>5000000</v>
      </c>
      <c r="E18" s="2"/>
    </row>
    <row r="19" spans="1:5" ht="12.75" customHeight="1" thickBot="1">
      <c r="A19" s="6" t="s">
        <v>18</v>
      </c>
      <c r="B19" s="11">
        <f>SUM(B16:B18)</f>
        <v>9199000</v>
      </c>
      <c r="C19" s="11">
        <f>SUM(C16:C18)</f>
        <v>7170000</v>
      </c>
      <c r="D19" s="11">
        <f>SUM(D16:D18)</f>
        <v>5600000</v>
      </c>
      <c r="E19" s="2"/>
    </row>
    <row r="20" ht="12.75" customHeight="1" thickTop="1"/>
    <row r="21" spans="1:5" ht="12.75" customHeight="1" thickBot="1">
      <c r="A21" s="6" t="s">
        <v>19</v>
      </c>
      <c r="B21" s="11">
        <f>+B13-B19</f>
        <v>9371500</v>
      </c>
      <c r="C21" s="11">
        <f>+C13-C19</f>
        <v>7751000</v>
      </c>
      <c r="D21" s="11">
        <f>+D13-D19</f>
        <v>6410500</v>
      </c>
      <c r="E21" s="2"/>
    </row>
    <row r="22" ht="12.75" customHeight="1" thickTop="1"/>
    <row r="23" ht="12.75" customHeight="1">
      <c r="A23" s="3" t="s">
        <v>24</v>
      </c>
    </row>
    <row r="24" spans="1:5" ht="12.75" customHeight="1">
      <c r="A24" s="1" t="s">
        <v>52</v>
      </c>
      <c r="B24" s="9">
        <v>352800</v>
      </c>
      <c r="C24" s="9">
        <v>336000</v>
      </c>
      <c r="D24" s="9">
        <v>320000</v>
      </c>
      <c r="E24" s="2"/>
    </row>
    <row r="25" spans="1:5" ht="12.75" customHeight="1">
      <c r="A25" s="1" t="s">
        <v>38</v>
      </c>
      <c r="B25" s="9">
        <v>66150</v>
      </c>
      <c r="C25" s="9">
        <v>63000</v>
      </c>
      <c r="D25" s="9">
        <v>60000</v>
      </c>
      <c r="E25" s="2"/>
    </row>
    <row r="26" spans="1:5" ht="12.75" customHeight="1">
      <c r="A26" s="1" t="s">
        <v>32</v>
      </c>
      <c r="B26" s="9">
        <v>28665</v>
      </c>
      <c r="C26" s="9">
        <v>27300</v>
      </c>
      <c r="D26" s="9">
        <v>26000</v>
      </c>
      <c r="E26" s="2"/>
    </row>
    <row r="27" spans="1:5" ht="12.75" customHeight="1">
      <c r="A27" s="1" t="s">
        <v>45</v>
      </c>
      <c r="B27" s="9">
        <v>28665</v>
      </c>
      <c r="C27" s="9">
        <v>27300</v>
      </c>
      <c r="D27" s="9">
        <v>26000</v>
      </c>
      <c r="E27" s="2"/>
    </row>
    <row r="28" spans="1:5" ht="12.75" customHeight="1">
      <c r="A28" s="1" t="s">
        <v>39</v>
      </c>
      <c r="B28" s="9">
        <v>33075</v>
      </c>
      <c r="C28" s="9">
        <v>31500</v>
      </c>
      <c r="D28" s="9">
        <v>30000</v>
      </c>
      <c r="E28" s="2"/>
    </row>
    <row r="29" spans="1:5" ht="12.75" customHeight="1">
      <c r="A29" s="1" t="s">
        <v>73</v>
      </c>
      <c r="B29" s="9">
        <v>600000</v>
      </c>
      <c r="C29" s="9">
        <v>550000</v>
      </c>
      <c r="D29" s="9">
        <v>500000</v>
      </c>
      <c r="E29" s="2"/>
    </row>
    <row r="30" spans="1:5" ht="12.75" customHeight="1">
      <c r="A30" s="1" t="s">
        <v>53</v>
      </c>
      <c r="B30" s="9">
        <v>5512.5</v>
      </c>
      <c r="C30" s="9">
        <v>5250</v>
      </c>
      <c r="D30" s="9">
        <v>5000</v>
      </c>
      <c r="E30" s="2"/>
    </row>
    <row r="31" spans="1:5" ht="12.75" customHeight="1">
      <c r="A31" s="1" t="s">
        <v>54</v>
      </c>
      <c r="B31" s="9">
        <v>11025</v>
      </c>
      <c r="C31" s="9">
        <v>10500</v>
      </c>
      <c r="D31" s="9">
        <v>10000</v>
      </c>
      <c r="E31" s="2"/>
    </row>
    <row r="32" spans="1:5" ht="12.75" customHeight="1">
      <c r="A32" s="1" t="s">
        <v>40</v>
      </c>
      <c r="B32" s="9">
        <v>11025</v>
      </c>
      <c r="C32" s="9">
        <v>10500</v>
      </c>
      <c r="D32" s="9">
        <v>10000</v>
      </c>
      <c r="E32" s="2"/>
    </row>
    <row r="33" spans="1:5" ht="12.75" customHeight="1">
      <c r="A33" s="1" t="s">
        <v>72</v>
      </c>
      <c r="B33" s="9">
        <v>912038.5499999999</v>
      </c>
      <c r="C33" s="9">
        <v>718251</v>
      </c>
      <c r="D33" s="9">
        <v>550770</v>
      </c>
      <c r="E33" s="2"/>
    </row>
    <row r="34" spans="1:5" ht="12.75" customHeight="1">
      <c r="A34" s="1" t="s">
        <v>41</v>
      </c>
      <c r="B34" s="9">
        <v>33075</v>
      </c>
      <c r="C34" s="9">
        <v>31500</v>
      </c>
      <c r="D34" s="9">
        <v>30000</v>
      </c>
      <c r="E34" s="2"/>
    </row>
    <row r="35" spans="1:5" ht="12.75" customHeight="1">
      <c r="A35" s="1" t="s">
        <v>26</v>
      </c>
      <c r="B35" s="9">
        <v>27562.5</v>
      </c>
      <c r="C35" s="9">
        <v>26250</v>
      </c>
      <c r="D35" s="9">
        <v>25000</v>
      </c>
      <c r="E35" s="2"/>
    </row>
    <row r="36" spans="1:5" ht="12.75" customHeight="1">
      <c r="A36" s="1" t="s">
        <v>65</v>
      </c>
      <c r="B36" s="9">
        <v>5512.5</v>
      </c>
      <c r="C36" s="9">
        <v>5250</v>
      </c>
      <c r="D36" s="9">
        <v>5000</v>
      </c>
      <c r="E36" s="2"/>
    </row>
    <row r="37" spans="1:5" ht="12.75" customHeight="1">
      <c r="A37" s="1" t="s">
        <v>46</v>
      </c>
      <c r="B37" s="9">
        <v>16537.5</v>
      </c>
      <c r="C37" s="9">
        <v>15750</v>
      </c>
      <c r="D37" s="9">
        <v>15000</v>
      </c>
      <c r="E37" s="2"/>
    </row>
    <row r="38" spans="1:5" ht="12.75" customHeight="1">
      <c r="A38" s="1" t="s">
        <v>64</v>
      </c>
      <c r="B38" s="9">
        <v>110250</v>
      </c>
      <c r="C38" s="9">
        <v>105000</v>
      </c>
      <c r="D38" s="9">
        <v>100000</v>
      </c>
      <c r="E38" s="2"/>
    </row>
    <row r="39" spans="1:5" ht="12.75" customHeight="1">
      <c r="A39" s="1" t="s">
        <v>27</v>
      </c>
      <c r="B39" s="9">
        <v>108155.25</v>
      </c>
      <c r="C39" s="9">
        <v>103005</v>
      </c>
      <c r="D39" s="9">
        <v>98100</v>
      </c>
      <c r="E39" s="2"/>
    </row>
    <row r="40" spans="1:5" ht="12.75" customHeight="1">
      <c r="A40" s="1" t="s">
        <v>47</v>
      </c>
      <c r="B40" s="9">
        <v>5512.5</v>
      </c>
      <c r="C40" s="9">
        <v>5250</v>
      </c>
      <c r="D40" s="9">
        <v>5000</v>
      </c>
      <c r="E40" s="2"/>
    </row>
    <row r="41" spans="1:5" ht="12.75" customHeight="1">
      <c r="A41" s="1" t="s">
        <v>71</v>
      </c>
      <c r="B41" s="9">
        <v>22050</v>
      </c>
      <c r="C41" s="9">
        <v>21000</v>
      </c>
      <c r="D41" s="9">
        <v>20000</v>
      </c>
      <c r="E41" s="2"/>
    </row>
    <row r="42" spans="1:5" ht="12.75" customHeight="1">
      <c r="A42" s="1" t="s">
        <v>42</v>
      </c>
      <c r="B42" s="9">
        <v>22050</v>
      </c>
      <c r="C42" s="9">
        <v>21000</v>
      </c>
      <c r="D42" s="9">
        <v>20000</v>
      </c>
      <c r="E42" s="2"/>
    </row>
    <row r="43" spans="1:5" ht="12.75" customHeight="1">
      <c r="A43" s="1" t="s">
        <v>33</v>
      </c>
      <c r="B43" s="9">
        <v>441000</v>
      </c>
      <c r="C43" s="9">
        <v>420000</v>
      </c>
      <c r="D43" s="9">
        <v>400000</v>
      </c>
      <c r="E43" s="2"/>
    </row>
    <row r="44" spans="1:5" ht="12.75" customHeight="1">
      <c r="A44" s="1" t="s">
        <v>34</v>
      </c>
      <c r="B44" s="9">
        <v>44100</v>
      </c>
      <c r="C44" s="9">
        <v>42000</v>
      </c>
      <c r="D44" s="9">
        <v>40000</v>
      </c>
      <c r="E44" s="2"/>
    </row>
    <row r="45" spans="1:5" ht="12.75" customHeight="1">
      <c r="A45" s="1" t="s">
        <v>35</v>
      </c>
      <c r="B45" s="9">
        <v>4410</v>
      </c>
      <c r="C45" s="9">
        <v>4200</v>
      </c>
      <c r="D45" s="9">
        <v>4000</v>
      </c>
      <c r="E45" s="2"/>
    </row>
    <row r="46" spans="1:5" ht="12.75" customHeight="1">
      <c r="A46" s="1" t="s">
        <v>28</v>
      </c>
      <c r="B46" s="9">
        <v>16537.5</v>
      </c>
      <c r="C46" s="9">
        <v>15750</v>
      </c>
      <c r="D46" s="9">
        <v>15000</v>
      </c>
      <c r="E46" s="2"/>
    </row>
    <row r="47" spans="1:5" ht="12.75" customHeight="1">
      <c r="A47" s="1" t="s">
        <v>48</v>
      </c>
      <c r="B47" s="9">
        <v>57330</v>
      </c>
      <c r="C47" s="9">
        <v>54600</v>
      </c>
      <c r="D47" s="9">
        <v>52000</v>
      </c>
      <c r="E47" s="2"/>
    </row>
    <row r="48" spans="1:8" ht="12.75" customHeight="1">
      <c r="A48" s="1" t="s">
        <v>74</v>
      </c>
      <c r="B48" s="12">
        <v>325968.75</v>
      </c>
      <c r="C48" s="12">
        <v>277875</v>
      </c>
      <c r="D48" s="12">
        <v>237500</v>
      </c>
      <c r="E48" s="2"/>
      <c r="F48" s="12"/>
      <c r="G48" s="12"/>
      <c r="H48" s="12"/>
    </row>
    <row r="49" spans="1:5" ht="12.75" customHeight="1">
      <c r="A49" s="1" t="s">
        <v>49</v>
      </c>
      <c r="B49" s="9">
        <v>19845</v>
      </c>
      <c r="C49" s="9">
        <v>18900</v>
      </c>
      <c r="D49" s="9">
        <v>18000</v>
      </c>
      <c r="E49" s="2"/>
    </row>
    <row r="50" spans="1:5" ht="12.75" customHeight="1">
      <c r="A50" s="1" t="s">
        <v>29</v>
      </c>
      <c r="B50" s="9">
        <v>3307.5</v>
      </c>
      <c r="C50" s="9">
        <v>3150</v>
      </c>
      <c r="D50" s="9">
        <v>3000</v>
      </c>
      <c r="E50" s="2"/>
    </row>
    <row r="51" spans="1:8" ht="12.75" customHeight="1">
      <c r="A51" s="1" t="s">
        <v>63</v>
      </c>
      <c r="B51" s="9">
        <v>3931250</v>
      </c>
      <c r="C51" s="9">
        <v>3125000</v>
      </c>
      <c r="D51" s="9">
        <v>2500000</v>
      </c>
      <c r="E51" s="2"/>
      <c r="F51" s="12"/>
      <c r="G51" s="12"/>
      <c r="H51" s="12"/>
    </row>
    <row r="52" spans="1:5" ht="12.75" customHeight="1" thickBot="1">
      <c r="A52" s="6" t="s">
        <v>56</v>
      </c>
      <c r="B52" s="11">
        <f>SUM(B24:B51)</f>
        <v>7243410.05</v>
      </c>
      <c r="C52" s="11">
        <f>SUM(C24:C51)</f>
        <v>6075081</v>
      </c>
      <c r="D52" s="11">
        <f>SUM(D24:D51)</f>
        <v>5125370</v>
      </c>
      <c r="E52" s="2"/>
    </row>
    <row r="53" ht="12.75" customHeight="1" thickTop="1"/>
    <row r="54" spans="1:5" ht="12.75" customHeight="1" thickBot="1">
      <c r="A54" s="6" t="s">
        <v>62</v>
      </c>
      <c r="B54" s="11">
        <f>+B21-B52</f>
        <v>2128089.95</v>
      </c>
      <c r="C54" s="11">
        <f>+C21-C52</f>
        <v>1675919</v>
      </c>
      <c r="D54" s="11">
        <f>+D21-D52</f>
        <v>1285130</v>
      </c>
      <c r="E54" s="2"/>
    </row>
    <row r="55" ht="12.75" customHeight="1" thickTop="1"/>
    <row r="56" ht="12.75" customHeight="1"/>
    <row r="57" ht="12.75" customHeight="1"/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Edmunds</dc:creator>
  <cp:keywords/>
  <dc:description/>
  <cp:lastModifiedBy>Sarah O'Brien</cp:lastModifiedBy>
  <cp:lastPrinted>2019-12-05T03:03:38Z</cp:lastPrinted>
  <dcterms:created xsi:type="dcterms:W3CDTF">2019-11-05T21:54:10Z</dcterms:created>
  <dcterms:modified xsi:type="dcterms:W3CDTF">2019-12-05T03:04:14Z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0x010100A65A4C4289BAF242B4DB096E82C496F8</vt:lpwstr>
  </property>
</Properties>
</file>