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4" activeTab="6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Sheet8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S22" i="3"/>
  <c r="Q22"/>
  <c r="O22"/>
  <c r="M22"/>
  <c r="L22"/>
  <c r="I22"/>
  <c r="S21"/>
  <c r="Q21"/>
  <c r="O21"/>
  <c r="M21"/>
  <c r="L21"/>
  <c r="I21"/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51" i="4"/>
  <c r="P51"/>
  <c r="O51"/>
  <c r="N51"/>
  <c r="M51"/>
  <c r="L51"/>
  <c r="K51"/>
  <c r="J51"/>
  <c r="I51"/>
  <c r="H51"/>
  <c r="G51"/>
  <c r="F51"/>
  <c r="E51"/>
  <c r="D51"/>
  <c r="T50"/>
  <c r="P50"/>
  <c r="O50"/>
  <c r="N50"/>
  <c r="M50"/>
  <c r="L50"/>
  <c r="K50"/>
  <c r="J50"/>
  <c r="I50"/>
  <c r="H50"/>
  <c r="G50"/>
  <c r="F50"/>
  <c r="E50"/>
  <c r="D50"/>
  <c r="O49"/>
  <c r="M49"/>
  <c r="L49"/>
  <c r="I49"/>
  <c r="O48"/>
  <c r="M48"/>
  <c r="L48"/>
  <c r="I48"/>
  <c r="O47"/>
  <c r="M47"/>
  <c r="L47"/>
  <c r="I47"/>
  <c r="O46"/>
  <c r="M46"/>
  <c r="L46"/>
  <c r="I46"/>
  <c r="O45"/>
  <c r="M45"/>
  <c r="L45"/>
  <c r="I45"/>
  <c r="O44"/>
  <c r="M44"/>
  <c r="L44"/>
  <c r="I44"/>
  <c r="O43"/>
  <c r="M43"/>
  <c r="L43"/>
  <c r="I43"/>
  <c r="O41"/>
  <c r="M41"/>
  <c r="L41"/>
  <c r="I41"/>
  <c r="O40"/>
  <c r="M40"/>
  <c r="L40"/>
  <c r="I40"/>
  <c r="O39"/>
  <c r="M39"/>
  <c r="L39"/>
  <c r="I39"/>
  <c r="O37"/>
  <c r="M37"/>
  <c r="L37"/>
  <c r="I37"/>
  <c r="O36"/>
  <c r="M36"/>
  <c r="L36"/>
  <c r="I36"/>
  <c r="T34"/>
  <c r="S34"/>
  <c r="R34"/>
  <c r="P34"/>
  <c r="O34"/>
  <c r="N34"/>
  <c r="M34"/>
  <c r="L34"/>
  <c r="K34"/>
  <c r="J34"/>
  <c r="I34"/>
  <c r="H34"/>
  <c r="G34"/>
  <c r="F34"/>
  <c r="E34"/>
  <c r="D34"/>
  <c r="O33"/>
  <c r="M33"/>
  <c r="L33"/>
  <c r="I33"/>
  <c r="T32"/>
  <c r="P32"/>
  <c r="O32"/>
  <c r="N32"/>
  <c r="M32"/>
  <c r="L32"/>
  <c r="K32"/>
  <c r="J32"/>
  <c r="I32"/>
  <c r="H32"/>
  <c r="G32"/>
  <c r="F32"/>
  <c r="E32"/>
  <c r="D32"/>
  <c r="O31"/>
  <c r="M31"/>
  <c r="L31"/>
  <c r="I31"/>
  <c r="Q30"/>
  <c r="O30"/>
  <c r="M30"/>
  <c r="L30"/>
  <c r="I30"/>
  <c r="O29"/>
  <c r="M29"/>
  <c r="L29"/>
  <c r="I29"/>
  <c r="O27"/>
  <c r="M27"/>
  <c r="L27"/>
  <c r="I27"/>
  <c r="Q26"/>
  <c r="O26"/>
  <c r="M26"/>
  <c r="L26"/>
  <c r="I26"/>
  <c r="O25"/>
  <c r="M25"/>
  <c r="L25"/>
  <c r="I25"/>
  <c r="O24"/>
  <c r="M24"/>
  <c r="L24"/>
  <c r="I24"/>
  <c r="Q23"/>
  <c r="O23"/>
  <c r="M23"/>
  <c r="L23"/>
  <c r="I23"/>
  <c r="Q22"/>
  <c r="O22"/>
  <c r="M22"/>
  <c r="L22"/>
  <c r="I22"/>
  <c r="Q21"/>
  <c r="O21"/>
  <c r="M21"/>
  <c r="L21"/>
  <c r="I21"/>
  <c r="Q20"/>
  <c r="O20"/>
  <c r="M20"/>
  <c r="L20"/>
  <c r="I20"/>
  <c r="Q19"/>
  <c r="O19"/>
  <c r="M19"/>
  <c r="L19"/>
  <c r="I19"/>
  <c r="Q18"/>
  <c r="O18"/>
  <c r="M18"/>
  <c r="L18"/>
  <c r="I18"/>
  <c r="Q17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Q11"/>
  <c r="O11"/>
  <c r="M11"/>
  <c r="L11"/>
  <c r="I11"/>
  <c r="Q10"/>
  <c r="O10"/>
  <c r="M10"/>
  <c r="L10"/>
  <c r="I10"/>
  <c r="Q9"/>
  <c r="O9"/>
  <c r="M9"/>
  <c r="L9"/>
  <c r="I9"/>
  <c r="O8"/>
  <c r="M8"/>
  <c r="L8"/>
  <c r="I8"/>
  <c r="K34" i="3"/>
  <c r="T33"/>
  <c r="S33"/>
  <c r="R33"/>
  <c r="P33"/>
  <c r="P34" s="1"/>
  <c r="N33"/>
  <c r="L33"/>
  <c r="K33"/>
  <c r="J33"/>
  <c r="H33"/>
  <c r="G33"/>
  <c r="F33"/>
  <c r="F34" s="1"/>
  <c r="E33"/>
  <c r="D33"/>
  <c r="O31"/>
  <c r="M31"/>
  <c r="L31"/>
  <c r="I31"/>
  <c r="O29"/>
  <c r="M29"/>
  <c r="L29"/>
  <c r="I29"/>
  <c r="O27"/>
  <c r="M27"/>
  <c r="L27"/>
  <c r="I27"/>
  <c r="O26"/>
  <c r="M26"/>
  <c r="L26"/>
  <c r="I26"/>
  <c r="O25"/>
  <c r="O33" s="1"/>
  <c r="M25"/>
  <c r="M33" s="1"/>
  <c r="L25"/>
  <c r="I25"/>
  <c r="I33" s="1"/>
  <c r="T23"/>
  <c r="T34" s="1"/>
  <c r="R23"/>
  <c r="R34" s="1"/>
  <c r="P23"/>
  <c r="N23"/>
  <c r="N34" s="1"/>
  <c r="K23"/>
  <c r="J23"/>
  <c r="J34" s="1"/>
  <c r="H23"/>
  <c r="G23"/>
  <c r="G34" s="1"/>
  <c r="F23"/>
  <c r="E23"/>
  <c r="E34" s="1"/>
  <c r="D23"/>
  <c r="O20"/>
  <c r="O23" s="1"/>
  <c r="L20"/>
  <c r="M20" s="1"/>
  <c r="I20"/>
  <c r="O19"/>
  <c r="M19"/>
  <c r="L19"/>
  <c r="I19"/>
  <c r="O18"/>
  <c r="M18"/>
  <c r="L18"/>
  <c r="I18"/>
  <c r="S17"/>
  <c r="Q17"/>
  <c r="O17"/>
  <c r="M17"/>
  <c r="L17"/>
  <c r="I17"/>
  <c r="S16"/>
  <c r="Q16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  <c r="I23" i="3" l="1"/>
  <c r="I34" s="1"/>
  <c r="D34"/>
  <c r="H34"/>
  <c r="S34" s="1"/>
  <c r="O34"/>
  <c r="M23"/>
  <c r="M34" s="1"/>
  <c r="L23"/>
  <c r="L34" s="1"/>
  <c r="S23"/>
</calcChain>
</file>

<file path=xl/sharedStrings.xml><?xml version="1.0" encoding="utf-8"?>
<sst xmlns="http://schemas.openxmlformats.org/spreadsheetml/2006/main" count="418" uniqueCount="199">
  <si>
    <t>Format of Holding of Specified securities</t>
  </si>
  <si>
    <t>1.</t>
  </si>
  <si>
    <t>Name of Listed Entity:CYIENT LIMITED</t>
  </si>
  <si>
    <t>2.</t>
  </si>
  <si>
    <t xml:space="preserve">Scrip Code/Name of Scrip/Class of Security:532175,CYIENT,EQUITY SHARES  </t>
  </si>
  <si>
    <t>3.</t>
  </si>
  <si>
    <t>Share Holding Pattern Filed under: Reg. 31(1)(a)/Reg.31(1)(b)/Reg.31(1)(c)</t>
  </si>
  <si>
    <t>a. if under 31(1)(b) then indicate the report for quarter ending 30/06/2018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</si>
  <si>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</si>
  <si>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</si>
  <si>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</si>
  <si>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</si>
  <si>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</si>
  <si>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</si>
  <si>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</si>
  <si>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</si>
  <si>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</si>
  <si>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</si>
  <si>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</si>
  <si>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</si>
  <si>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</si>
  <si>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</si>
  <si>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</si>
  <si>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</si>
  <si>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</si>
  <si>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</si>
  <si>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</si>
  <si>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</si>
  <si>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</si>
  <si>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</si>
  <si>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</si>
  <si>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</si>
  <si>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</si>
  <si>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</si>
  <si>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</si>
  <si>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</si>
  <si>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</si>
  <si>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</si>
  <si>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</si>
  <si>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</si>
  <si>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</si>
  <si>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</si>
  <si>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</si>
  <si>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</si>
  <si>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</si>
  <si>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</si>
  <si>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</si>
  <si>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</si>
  <si>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</si>
  <si>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</si>
  <si>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</si>
  <si>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</si>
  <si>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</si>
  <si>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</si>
  <si>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</si>
  <si>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</si>
  <si>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</si>
  <si>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</si>
  <si>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</si>
  <si>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</si>
  <si>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</si>
  <si>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</si>
  <si>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</si>
  <si>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</si>
  <si>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</si>
  <si>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</si>
  <si>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</si>
  <si>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</si>
  <si>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</si>
  <si>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</si>
  <si>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</si>
  <si>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</si>
  <si>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</si>
  <si>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</si>
  <si>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</si>
  <si>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</si>
  <si>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</si>
  <si>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</si>
  <si>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</si>
  <si>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</si>
  <si>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</si>
  <si>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</si>
  <si>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</si>
  <si>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</si>
  <si>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</si>
  <si>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</si>
  <si>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</si>
  <si>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</si>
  <si>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</si>
  <si>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VINEYARD POINT SOFTWARE PRIVATE LIMITED                                                                                                               </t>
  </si>
  <si>
    <t xml:space="preserve">AASTS2272C                    </t>
  </si>
  <si>
    <t xml:space="preserve">INFOCAD ENTERPRISES PRIVATE LIMITED                                                                                                                   </t>
  </si>
  <si>
    <t xml:space="preserve">AASTS2301L                    </t>
  </si>
  <si>
    <t xml:space="preserve">B ASHOK REDDY                                                                                                                                         </t>
  </si>
  <si>
    <t xml:space="preserve">ABRPB6267A                    </t>
  </si>
  <si>
    <t xml:space="preserve">D. NAGESWARA REDDY                                                                                                                                    </t>
  </si>
  <si>
    <t xml:space="preserve">ABVPD6682P                    </t>
  </si>
  <si>
    <t xml:space="preserve">BVR MOHAN REDDY                                                                                                                                       </t>
  </si>
  <si>
    <t xml:space="preserve">ACEPB4226B                    </t>
  </si>
  <si>
    <t xml:space="preserve">CAROL ANN REDDY                                                                                                                                       </t>
  </si>
  <si>
    <t xml:space="preserve">ACGPR6850H                    </t>
  </si>
  <si>
    <t xml:space="preserve">B G V KRISHNA                                                                                                                                         </t>
  </si>
  <si>
    <t xml:space="preserve">ACXPB3546M                    </t>
  </si>
  <si>
    <t xml:space="preserve">BODANAPU SRI VAISHNAVI                                                                                                                                </t>
  </si>
  <si>
    <t xml:space="preserve">AEVPB1899R                    </t>
  </si>
  <si>
    <t xml:space="preserve">B SUCHARITHA                                                                                                                                          </t>
  </si>
  <si>
    <t xml:space="preserve">AEVPB1912P                    </t>
  </si>
  <si>
    <t xml:space="preserve">A AMALA REDDY                                                                                                                                         </t>
  </si>
  <si>
    <t xml:space="preserve">AEYPB4129D                    </t>
  </si>
  <si>
    <t xml:space="preserve">B V S RATNA KUMARI                                                                                                                                    </t>
  </si>
  <si>
    <t xml:space="preserve">APZPB2359B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</si>
  <si>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</si>
  <si>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</si>
  <si>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</si>
  <si>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</si>
  <si>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</si>
  <si>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</si>
  <si>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</si>
  <si>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</si>
  <si>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</si>
  <si>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</si>
  <si>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</si>
  <si>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</si>
  <si>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</si>
  <si>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</si>
  <si>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</si>
  <si>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</si>
  <si>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</si>
  <si>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</si>
  <si>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</si>
  <si>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</si>
  <si>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ADITYA BIRLA SUN LIFE TRUSTEE PRIVATE LIMITED A/C ADITYA BIRLA SUN LIFE EMERGING LEADERS FUND - SERIES 7                                              </t>
  </si>
  <si>
    <t xml:space="preserve">AAATB0102C                    </t>
  </si>
  <si>
    <t xml:space="preserve">RELIANCE CAPITAL TRUSTEE CO. LTD- RELIANCE ETF DIVIDEND OPPORTUNITIES                                                                                 </t>
  </si>
  <si>
    <t xml:space="preserve">AAATR0090B                    </t>
  </si>
  <si>
    <t xml:space="preserve">FRANKLIN INDIA SMALLER COMPANIES FUND                                                                                                                 </t>
  </si>
  <si>
    <t xml:space="preserve">AAATT4931H                    </t>
  </si>
  <si>
    <t>Venture Capital Funds</t>
  </si>
  <si>
    <t>Alternate Investment Funds</t>
  </si>
  <si>
    <t>Foreign Venture Capital Investors</t>
  </si>
  <si>
    <t>Foreign Portfolio Investors</t>
  </si>
  <si>
    <t xml:space="preserve">FIRST STATE INVESTMENTS ICVC- STEWART INVESTORS ASIA PACIFIC FUND                                                                                     </t>
  </si>
  <si>
    <t xml:space="preserve">AAACF8380R                    </t>
  </si>
  <si>
    <t xml:space="preserve">T. ROWE PRICE INTERNATIONAL DISCOVERY FUND                                                                                                            </t>
  </si>
  <si>
    <t xml:space="preserve">AAACT6074A                    </t>
  </si>
  <si>
    <t xml:space="preserve">FIAM GROUP TRUST FOR EMPLOYEE BENEFIT PLANS - FIAMEMERGING MARKETS COMMINGLED POOL                                                                    </t>
  </si>
  <si>
    <t xml:space="preserve">AAATF1593P                    </t>
  </si>
  <si>
    <t xml:space="preserve">FIRST STATE INVESTMENTS ICVC- STEWART INVESTORS INDIAN SUBCONTINENT FUND                                                                              </t>
  </si>
  <si>
    <t xml:space="preserve">AABCF0154C                    </t>
  </si>
  <si>
    <t xml:space="preserve">GOVERNMENT PENSION FUND GLOBAL                                                                                                                        </t>
  </si>
  <si>
    <t xml:space="preserve">AACCN1454E                    </t>
  </si>
  <si>
    <t xml:space="preserve">RBC EMERGING MARKETS SMALL - CAP EQUITY FUND                                                                                                          </t>
  </si>
  <si>
    <t xml:space="preserve">AACTR2550C                    </t>
  </si>
  <si>
    <t xml:space="preserve">GOLDMAN SACHS INDIA LIMITED                                                                                                                           </t>
  </si>
  <si>
    <t xml:space="preserve">AADCG0260C                    </t>
  </si>
  <si>
    <t xml:space="preserve">AMANSA HOLDINGS PRIVATE LIMITED                                                                                                                       </t>
  </si>
  <si>
    <t xml:space="preserve">AAKCA7237L                    </t>
  </si>
  <si>
    <t>(f)</t>
  </si>
  <si>
    <t>(g)</t>
  </si>
  <si>
    <t>Insurance Companies</t>
  </si>
  <si>
    <t xml:space="preserve">ICICI PRUDENTIAL LIFE INSURANCE COMPANY LIMITED                                                                                                       </t>
  </si>
  <si>
    <t xml:space="preserve">AAACI7351P                    </t>
  </si>
  <si>
    <t>(h)</t>
  </si>
  <si>
    <t>Provident Funds/Pension Funds</t>
  </si>
  <si>
    <t>(i)</t>
  </si>
  <si>
    <t xml:space="preserve">FOREIGN COLLABORATORS                             </t>
  </si>
  <si>
    <t xml:space="preserve">TELE ATLAS DATA 'S HERTOGENBOSCH B V                                                                                                                  </t>
  </si>
  <si>
    <t xml:space="preserve">IN30039415182017              </t>
  </si>
  <si>
    <t xml:space="preserve">FOREIGN NATIONALS                                 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</si>
  <si>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</si>
  <si>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</si>
  <si>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</si>
  <si>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</si>
  <si>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</si>
  <si>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</si>
  <si>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</si>
  <si>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</si>
  <si>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</si>
  <si>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</si>
  <si>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</si>
  <si>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ALTERNATIVE INVESTMENT FUND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</si>
  <si>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</si>
  <si>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</si>
  <si>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</si>
  <si>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</si>
  <si>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</si>
  <si>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</si>
  <si>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</si>
  <si>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</si>
  <si>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</si>
  <si>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</si>
  <si>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</si>
  <si>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</si>
  <si>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</si>
  <si>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</si>
  <si>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</si>
  <si>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</si>
  <si>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</si>
  <si>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Any Others (Bodies Corporates)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</si>
</sst>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11</v>
      </c>
      <c r="D9" s="4">
        <v>24973036</v>
      </c>
      <c r="E9" s="4">
        <v>0</v>
      </c>
      <c r="F9" s="4">
        <v>0</v>
      </c>
      <c r="G9" s="4">
        <v>24973036</v>
      </c>
      <c r="H9" s="15">
        <f>SUM(G9/112907382*100)</f>
        <v>22.118160529131746</v>
      </c>
      <c r="I9" s="4">
        <v>24973036</v>
      </c>
      <c r="J9" s="4">
        <v>0</v>
      </c>
      <c r="K9" s="4">
        <v>24973036</v>
      </c>
      <c r="L9" s="15">
        <f>SUM(K9/112907382*100)</f>
        <v>22.118160529131746</v>
      </c>
      <c r="M9" s="4">
        <v>0</v>
      </c>
      <c r="N9" s="15">
        <f>SUM((G9+M9)/112907382*100)</f>
        <v>22.118160529131746</v>
      </c>
      <c r="O9" s="4">
        <v>0</v>
      </c>
      <c r="P9" s="15">
        <f>SUM(O9/24973036*100)</f>
        <v>0</v>
      </c>
      <c r="Q9" s="4">
        <v>0</v>
      </c>
      <c r="R9" s="15">
        <f>SUM(Q9/24973036*100)</f>
        <v>0</v>
      </c>
      <c r="S9" s="4">
        <v>24973036</v>
      </c>
    </row>
    <row r="10" spans="1:19">
      <c r="A10" s="4" t="s">
        <v>69</v>
      </c>
      <c r="B10" s="4" t="s">
        <v>70</v>
      </c>
      <c r="C10" s="4">
        <v>30915</v>
      </c>
      <c r="D10" s="4">
        <v>87934346</v>
      </c>
      <c r="E10" s="4">
        <v>0</v>
      </c>
      <c r="F10" s="4">
        <v>0</v>
      </c>
      <c r="G10" s="4">
        <v>87934346</v>
      </c>
      <c r="H10" s="15">
        <f>SUM(G10/112907382*100)</f>
        <v>77.881839470868258</v>
      </c>
      <c r="I10" s="4">
        <v>87934346</v>
      </c>
      <c r="J10" s="4">
        <v>0</v>
      </c>
      <c r="K10" s="4">
        <v>87934346</v>
      </c>
      <c r="L10" s="15">
        <f>SUM(K10/112907382*100)</f>
        <v>77.881839470868258</v>
      </c>
      <c r="M10" s="4">
        <v>0</v>
      </c>
      <c r="N10" s="15">
        <f>SUM((G10+M10)/112907382*100)</f>
        <v>77.881839470868258</v>
      </c>
      <c r="O10" s="4">
        <v>0</v>
      </c>
      <c r="P10" s="15">
        <f>SUM(O10/87934346*100)</f>
        <v>0</v>
      </c>
      <c r="Q10" s="4" t="s">
        <v>71</v>
      </c>
      <c r="R10" s="4" t="s">
        <v>71</v>
      </c>
      <c r="S10" s="4">
        <v>87020989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SUM(K12/112907382*100)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SUM(G13/112907382*100)</f>
        <v>0</v>
      </c>
      <c r="I13" s="4">
        <v>0</v>
      </c>
      <c r="J13" s="4">
        <v>0</v>
      </c>
      <c r="K13" s="4">
        <v>0</v>
      </c>
      <c r="L13" s="15">
        <f>SUM(K13/112907382*100)</f>
        <v>0</v>
      </c>
      <c r="M13" s="4">
        <v>0</v>
      </c>
      <c r="N13" s="15">
        <f>SUM((G13+M13)/112907382*100)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30926</v>
      </c>
      <c r="D15" s="11">
        <f>SUM(D9:D13)</f>
        <v>112907382</v>
      </c>
      <c r="E15" s="11">
        <f>SUM(E9:E13)</f>
        <v>0</v>
      </c>
      <c r="F15" s="11">
        <f>SUM(F9:F13)</f>
        <v>0</v>
      </c>
      <c r="G15" s="11">
        <f>SUM(G9:G13)</f>
        <v>112907382</v>
      </c>
      <c r="H15" s="16">
        <f>SUM(H9:H13)</f>
        <v>100</v>
      </c>
      <c r="I15" s="11">
        <f>SUM(I9:I13)</f>
        <v>112907382</v>
      </c>
      <c r="J15" s="11">
        <f>SUM(J9:J13)</f>
        <v>0</v>
      </c>
      <c r="K15" s="11">
        <f>SUM(K9:K13)</f>
        <v>112907382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111994025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topLeftCell="A29" workbookViewId="0">
      <selection activeCell="A53" sqref="A53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9</v>
      </c>
      <c r="E8" s="4">
        <v>8088085</v>
      </c>
      <c r="F8" s="4">
        <v>0</v>
      </c>
      <c r="G8" s="4">
        <v>0</v>
      </c>
      <c r="H8" s="4">
        <v>8088085</v>
      </c>
      <c r="I8" s="15">
        <f>SUM(H8/112907382*100)</f>
        <v>7.1634687269606516</v>
      </c>
      <c r="J8" s="4">
        <v>8088085</v>
      </c>
      <c r="K8" s="4">
        <v>0</v>
      </c>
      <c r="L8" s="4">
        <f>+J8+K8</f>
        <v>8088085</v>
      </c>
      <c r="M8" s="15">
        <f>SUM(L8/112907382*100)</f>
        <v>7.1634687269606516</v>
      </c>
      <c r="N8" s="4">
        <v>0</v>
      </c>
      <c r="O8" s="15">
        <f>SUM((H8+N8)/112907382*100)</f>
        <v>7.1634687269606516</v>
      </c>
      <c r="P8" s="4">
        <v>0</v>
      </c>
      <c r="Q8" s="15">
        <v>0</v>
      </c>
      <c r="R8" s="4">
        <v>0</v>
      </c>
      <c r="S8" s="15">
        <v>0</v>
      </c>
      <c r="T8" s="4">
        <v>8088085</v>
      </c>
    </row>
    <row r="9" spans="1:20">
      <c r="A9" s="4"/>
      <c r="B9" s="4" t="s">
        <v>93</v>
      </c>
      <c r="C9" s="4" t="s">
        <v>94</v>
      </c>
      <c r="D9" s="4">
        <v>1</v>
      </c>
      <c r="E9" s="4">
        <v>300</v>
      </c>
      <c r="F9" s="4">
        <v>0</v>
      </c>
      <c r="G9" s="4">
        <v>0</v>
      </c>
      <c r="H9" s="4">
        <v>300</v>
      </c>
      <c r="I9" s="15">
        <f>SUM(H9/112907382*100)</f>
        <v>2.6570450460006238E-4</v>
      </c>
      <c r="J9" s="4">
        <v>300</v>
      </c>
      <c r="K9" s="4">
        <v>0</v>
      </c>
      <c r="L9" s="4">
        <f>+J9+K9</f>
        <v>300</v>
      </c>
      <c r="M9" s="15">
        <f>SUM(L9/112907382*100)</f>
        <v>2.6570450460006238E-4</v>
      </c>
      <c r="N9" s="4">
        <v>0</v>
      </c>
      <c r="O9" s="15">
        <f>SUM((H9+N9)/112907382*100)</f>
        <v>2.6570450460006238E-4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300</v>
      </c>
    </row>
    <row r="10" spans="1:20">
      <c r="A10" s="4"/>
      <c r="B10" s="4" t="s">
        <v>95</v>
      </c>
      <c r="C10" s="4" t="s">
        <v>96</v>
      </c>
      <c r="D10" s="4">
        <v>1</v>
      </c>
      <c r="E10" s="4">
        <v>115200</v>
      </c>
      <c r="F10" s="4">
        <v>0</v>
      </c>
      <c r="G10" s="4">
        <v>0</v>
      </c>
      <c r="H10" s="4">
        <v>115200</v>
      </c>
      <c r="I10" s="15">
        <f>SUM(H10/112907382*100)</f>
        <v>0.10203052976642396</v>
      </c>
      <c r="J10" s="4">
        <v>115200</v>
      </c>
      <c r="K10" s="4">
        <v>0</v>
      </c>
      <c r="L10" s="4">
        <f>+J10+K10</f>
        <v>115200</v>
      </c>
      <c r="M10" s="15">
        <f>SUM(L10/112907382*100)</f>
        <v>0.10203052976642396</v>
      </c>
      <c r="N10" s="4">
        <v>0</v>
      </c>
      <c r="O10" s="15">
        <f>SUM((H10+N10)/112907382*100)</f>
        <v>0.10203052976642396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115200</v>
      </c>
    </row>
    <row r="11" spans="1:20">
      <c r="A11" s="4"/>
      <c r="B11" s="4" t="s">
        <v>97</v>
      </c>
      <c r="C11" s="4" t="s">
        <v>98</v>
      </c>
      <c r="D11" s="4">
        <v>1</v>
      </c>
      <c r="E11" s="4">
        <v>3358254</v>
      </c>
      <c r="F11" s="4">
        <v>0</v>
      </c>
      <c r="G11" s="4">
        <v>0</v>
      </c>
      <c r="H11" s="4">
        <v>3358254</v>
      </c>
      <c r="I11" s="15">
        <f>SUM(H11/112907382*100)</f>
        <v>2.9743440513039263</v>
      </c>
      <c r="J11" s="4">
        <v>3358254</v>
      </c>
      <c r="K11" s="4">
        <v>0</v>
      </c>
      <c r="L11" s="4">
        <f>+J11+K11</f>
        <v>3358254</v>
      </c>
      <c r="M11" s="15">
        <f>SUM(L11/112907382*100)</f>
        <v>2.9743440513039263</v>
      </c>
      <c r="N11" s="4">
        <v>0</v>
      </c>
      <c r="O11" s="15">
        <f>SUM((H11+N11)/112907382*100)</f>
        <v>2.9743440513039263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3358254</v>
      </c>
    </row>
    <row r="12" spans="1:20">
      <c r="A12" s="4"/>
      <c r="B12" s="4" t="s">
        <v>99</v>
      </c>
      <c r="C12" s="4" t="s">
        <v>100</v>
      </c>
      <c r="D12" s="4">
        <v>1</v>
      </c>
      <c r="E12" s="4">
        <v>38400</v>
      </c>
      <c r="F12" s="4">
        <v>0</v>
      </c>
      <c r="G12" s="4">
        <v>0</v>
      </c>
      <c r="H12" s="4">
        <v>38400</v>
      </c>
      <c r="I12" s="15">
        <f>SUM(H12/112907382*100)</f>
        <v>3.4010176588807985E-2</v>
      </c>
      <c r="J12" s="4">
        <v>38400</v>
      </c>
      <c r="K12" s="4">
        <v>0</v>
      </c>
      <c r="L12" s="4">
        <f>+J12+K12</f>
        <v>38400</v>
      </c>
      <c r="M12" s="15">
        <f>SUM(L12/112907382*100)</f>
        <v>3.4010176588807985E-2</v>
      </c>
      <c r="N12" s="4">
        <v>0</v>
      </c>
      <c r="O12" s="15">
        <f>SUM((H12+N12)/112907382*100)</f>
        <v>3.4010176588807985E-2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38400</v>
      </c>
    </row>
    <row r="13" spans="1:20">
      <c r="A13" s="4"/>
      <c r="B13" s="4" t="s">
        <v>101</v>
      </c>
      <c r="C13" s="4" t="s">
        <v>102</v>
      </c>
      <c r="D13" s="4">
        <v>1</v>
      </c>
      <c r="E13" s="4">
        <v>1850760</v>
      </c>
      <c r="F13" s="4">
        <v>0</v>
      </c>
      <c r="G13" s="4">
        <v>0</v>
      </c>
      <c r="H13" s="4">
        <v>1850760</v>
      </c>
      <c r="I13" s="15">
        <f>SUM(H13/112907382*100)</f>
        <v>1.6391842297787049</v>
      </c>
      <c r="J13" s="4">
        <v>1850760</v>
      </c>
      <c r="K13" s="4">
        <v>0</v>
      </c>
      <c r="L13" s="4">
        <f>+J13+K13</f>
        <v>1850760</v>
      </c>
      <c r="M13" s="15">
        <f>SUM(L13/112907382*100)</f>
        <v>1.6391842297787049</v>
      </c>
      <c r="N13" s="4">
        <v>0</v>
      </c>
      <c r="O13" s="15">
        <f>SUM((H13+N13)/112907382*100)</f>
        <v>1.6391842297787049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1850760</v>
      </c>
    </row>
    <row r="14" spans="1:20">
      <c r="A14" s="4"/>
      <c r="B14" s="4" t="s">
        <v>103</v>
      </c>
      <c r="C14" s="4" t="s">
        <v>104</v>
      </c>
      <c r="D14" s="4">
        <v>1</v>
      </c>
      <c r="E14" s="4">
        <v>1793008</v>
      </c>
      <c r="F14" s="4">
        <v>0</v>
      </c>
      <c r="G14" s="4">
        <v>0</v>
      </c>
      <c r="H14" s="4">
        <v>1793008</v>
      </c>
      <c r="I14" s="15">
        <f>SUM(H14/112907382*100)</f>
        <v>1.5880343412798288</v>
      </c>
      <c r="J14" s="4">
        <v>1793008</v>
      </c>
      <c r="K14" s="4">
        <v>0</v>
      </c>
      <c r="L14" s="4">
        <f>+J14+K14</f>
        <v>1793008</v>
      </c>
      <c r="M14" s="15">
        <f>SUM(L14/112907382*100)</f>
        <v>1.5880343412798288</v>
      </c>
      <c r="N14" s="4">
        <v>0</v>
      </c>
      <c r="O14" s="15">
        <f>SUM((H14+N14)/112907382*100)</f>
        <v>1.5880343412798288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1793008</v>
      </c>
    </row>
    <row r="15" spans="1:20">
      <c r="A15" s="4"/>
      <c r="B15" s="4" t="s">
        <v>105</v>
      </c>
      <c r="C15" s="4" t="s">
        <v>106</v>
      </c>
      <c r="D15" s="4">
        <v>1</v>
      </c>
      <c r="E15" s="4">
        <v>912883</v>
      </c>
      <c r="F15" s="4">
        <v>0</v>
      </c>
      <c r="G15" s="4">
        <v>0</v>
      </c>
      <c r="H15" s="4">
        <v>912883</v>
      </c>
      <c r="I15" s="15">
        <f>SUM(H15/112907382*100)</f>
        <v>0.80852375090939588</v>
      </c>
      <c r="J15" s="4">
        <v>912883</v>
      </c>
      <c r="K15" s="4">
        <v>0</v>
      </c>
      <c r="L15" s="4">
        <f>+J15+K15</f>
        <v>912883</v>
      </c>
      <c r="M15" s="15">
        <f>SUM(L15/112907382*100)</f>
        <v>0.80852375090939588</v>
      </c>
      <c r="N15" s="4">
        <v>0</v>
      </c>
      <c r="O15" s="15">
        <f>SUM((H15+N15)/112907382*100)</f>
        <v>0.80852375090939588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912883</v>
      </c>
    </row>
    <row r="16" spans="1:20">
      <c r="A16" s="4"/>
      <c r="B16" s="4" t="s">
        <v>107</v>
      </c>
      <c r="C16" s="4" t="s">
        <v>108</v>
      </c>
      <c r="D16" s="4">
        <v>1</v>
      </c>
      <c r="E16" s="4">
        <v>3680</v>
      </c>
      <c r="F16" s="4">
        <v>0</v>
      </c>
      <c r="G16" s="4">
        <v>0</v>
      </c>
      <c r="H16" s="4">
        <v>3680</v>
      </c>
      <c r="I16" s="15">
        <f>SUM(H16/112907382*100)</f>
        <v>3.2593085897607648E-3</v>
      </c>
      <c r="J16" s="4">
        <v>3680</v>
      </c>
      <c r="K16" s="4">
        <v>0</v>
      </c>
      <c r="L16" s="4">
        <f>+J16+K16</f>
        <v>3680</v>
      </c>
      <c r="M16" s="15">
        <f>SUM(L16/112907382*100)</f>
        <v>3.2593085897607648E-3</v>
      </c>
      <c r="N16" s="4">
        <v>0</v>
      </c>
      <c r="O16" s="15">
        <f>SUM((H16+N16)/112907382*100)</f>
        <v>3.2593085897607648E-3</v>
      </c>
      <c r="P16" s="4">
        <v>0</v>
      </c>
      <c r="Q16" s="15">
        <f>SUM(P16/H16*100)</f>
        <v>0</v>
      </c>
      <c r="R16" s="4">
        <v>0</v>
      </c>
      <c r="S16" s="15">
        <f>SUM(R16/H16*100)</f>
        <v>0</v>
      </c>
      <c r="T16" s="4">
        <v>3680</v>
      </c>
    </row>
    <row r="17" spans="1:20">
      <c r="A17" s="4"/>
      <c r="B17" s="4" t="s">
        <v>109</v>
      </c>
      <c r="C17" s="4" t="s">
        <v>110</v>
      </c>
      <c r="D17" s="4">
        <v>1</v>
      </c>
      <c r="E17" s="4">
        <v>15600</v>
      </c>
      <c r="F17" s="4">
        <v>0</v>
      </c>
      <c r="G17" s="4">
        <v>0</v>
      </c>
      <c r="H17" s="4">
        <v>15600</v>
      </c>
      <c r="I17" s="15">
        <f>SUM(H17/112907382*100)</f>
        <v>1.3816634239203244E-2</v>
      </c>
      <c r="J17" s="4">
        <v>15600</v>
      </c>
      <c r="K17" s="4">
        <v>0</v>
      </c>
      <c r="L17" s="4">
        <f>+J17+K17</f>
        <v>15600</v>
      </c>
      <c r="M17" s="15">
        <f>SUM(L17/112907382*100)</f>
        <v>1.3816634239203244E-2</v>
      </c>
      <c r="N17" s="4">
        <v>0</v>
      </c>
      <c r="O17" s="15">
        <f>SUM((H17+N17)/112907382*100)</f>
        <v>1.3816634239203244E-2</v>
      </c>
      <c r="P17" s="4">
        <v>0</v>
      </c>
      <c r="Q17" s="15">
        <f>SUM(P17/H17*100)</f>
        <v>0</v>
      </c>
      <c r="R17" s="4">
        <v>0</v>
      </c>
      <c r="S17" s="15">
        <f>SUM(R17/H17*100)</f>
        <v>0</v>
      </c>
      <c r="T17" s="4">
        <v>15600</v>
      </c>
    </row>
    <row r="18" spans="1:20">
      <c r="A18" s="4" t="s">
        <v>111</v>
      </c>
      <c r="B18" s="4" t="s">
        <v>112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SUM(H18/112907382*100)</f>
        <v>0</v>
      </c>
      <c r="J18" s="4">
        <v>0</v>
      </c>
      <c r="K18" s="4">
        <v>0</v>
      </c>
      <c r="L18" s="4">
        <f>+J18+K18</f>
        <v>0</v>
      </c>
      <c r="M18" s="15">
        <f>SUM(L18/112907382*100)</f>
        <v>0</v>
      </c>
      <c r="N18" s="4">
        <v>0</v>
      </c>
      <c r="O18" s="15">
        <f>SUM((H18+N18)/112907382*100)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>
      <c r="A19" s="4" t="s">
        <v>113</v>
      </c>
      <c r="B19" s="4" t="s">
        <v>114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SUM(H19/112907382*100)</f>
        <v>0</v>
      </c>
      <c r="J19" s="4">
        <v>0</v>
      </c>
      <c r="K19" s="4">
        <v>0</v>
      </c>
      <c r="L19" s="4">
        <f>+J19+K19</f>
        <v>0</v>
      </c>
      <c r="M19" s="15">
        <f>SUM(L19/112907382*100)</f>
        <v>0</v>
      </c>
      <c r="N19" s="4">
        <v>0</v>
      </c>
      <c r="O19" s="15">
        <f>SUM((H19+N19)/112907382*100)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>
      <c r="A20" s="4" t="s">
        <v>115</v>
      </c>
      <c r="B20" s="4" t="s">
        <v>198</v>
      </c>
      <c r="C20" s="4"/>
      <c r="D20" s="4">
        <v>2</v>
      </c>
      <c r="E20" s="4">
        <v>16884951</v>
      </c>
      <c r="F20" s="4">
        <v>0</v>
      </c>
      <c r="G20" s="4">
        <v>0</v>
      </c>
      <c r="H20" s="4">
        <v>16884951</v>
      </c>
      <c r="I20" s="15">
        <f>SUM(H20/112907382*100)</f>
        <v>14.954691802171094</v>
      </c>
      <c r="J20" s="4">
        <v>16884951</v>
      </c>
      <c r="K20" s="4">
        <v>0</v>
      </c>
      <c r="L20" s="4">
        <f>+J20+K20</f>
        <v>16884951</v>
      </c>
      <c r="M20" s="15">
        <f>SUM(L20/112907382*100)</f>
        <v>14.954691802171094</v>
      </c>
      <c r="N20" s="4">
        <v>0</v>
      </c>
      <c r="O20" s="15">
        <f>SUM((H20+N20)/112907382*100)</f>
        <v>14.954691802171094</v>
      </c>
      <c r="P20" s="4">
        <v>0</v>
      </c>
      <c r="Q20" s="15">
        <v>0</v>
      </c>
      <c r="R20" s="4">
        <v>0</v>
      </c>
      <c r="S20" s="15">
        <v>0</v>
      </c>
      <c r="T20" s="4">
        <v>16884951</v>
      </c>
    </row>
    <row r="21" spans="1:20">
      <c r="A21" s="4"/>
      <c r="B21" s="4" t="s">
        <v>89</v>
      </c>
      <c r="C21" s="4" t="s">
        <v>90</v>
      </c>
      <c r="D21" s="4">
        <v>1</v>
      </c>
      <c r="E21" s="4">
        <v>11256634</v>
      </c>
      <c r="F21" s="4">
        <v>0</v>
      </c>
      <c r="G21" s="4">
        <v>0</v>
      </c>
      <c r="H21" s="4">
        <v>11256634</v>
      </c>
      <c r="I21" s="15">
        <f>SUM(H21/112907382*100)</f>
        <v>9.9697945347807284</v>
      </c>
      <c r="J21" s="4">
        <v>11256634</v>
      </c>
      <c r="K21" s="4">
        <v>0</v>
      </c>
      <c r="L21" s="4">
        <f>+J21+K21</f>
        <v>11256634</v>
      </c>
      <c r="M21" s="15">
        <f>SUM(L21/112907382*100)</f>
        <v>9.9697945347807284</v>
      </c>
      <c r="N21" s="4">
        <v>0</v>
      </c>
      <c r="O21" s="15">
        <f>SUM((H21+N21)/112907382*100)</f>
        <v>9.9697945347807284</v>
      </c>
      <c r="P21" s="4">
        <v>0</v>
      </c>
      <c r="Q21" s="15">
        <f>SUM(P21/H21*100)</f>
        <v>0</v>
      </c>
      <c r="R21" s="4">
        <v>0</v>
      </c>
      <c r="S21" s="15">
        <f>SUM(R21/H21*100)</f>
        <v>0</v>
      </c>
      <c r="T21" s="4">
        <v>11256634</v>
      </c>
    </row>
    <row r="22" spans="1:20">
      <c r="A22" s="4"/>
      <c r="B22" s="4" t="s">
        <v>91</v>
      </c>
      <c r="C22" s="4" t="s">
        <v>92</v>
      </c>
      <c r="D22" s="4">
        <v>1</v>
      </c>
      <c r="E22" s="4">
        <v>5628317</v>
      </c>
      <c r="F22" s="4">
        <v>0</v>
      </c>
      <c r="G22" s="4">
        <v>0</v>
      </c>
      <c r="H22" s="4">
        <v>5628317</v>
      </c>
      <c r="I22" s="15">
        <f>SUM(H22/112907382*100)</f>
        <v>4.9848972673903642</v>
      </c>
      <c r="J22" s="4">
        <v>5628317</v>
      </c>
      <c r="K22" s="4">
        <v>0</v>
      </c>
      <c r="L22" s="4">
        <f>+J22+K22</f>
        <v>5628317</v>
      </c>
      <c r="M22" s="15">
        <f>SUM(L22/112907382*100)</f>
        <v>4.9848972673903642</v>
      </c>
      <c r="N22" s="4">
        <v>0</v>
      </c>
      <c r="O22" s="15">
        <f>SUM((H22+N22)/112907382*100)</f>
        <v>4.9848972673903642</v>
      </c>
      <c r="P22" s="4">
        <v>0</v>
      </c>
      <c r="Q22" s="15">
        <f>SUM(P22/H22*100)</f>
        <v>0</v>
      </c>
      <c r="R22" s="4">
        <v>0</v>
      </c>
      <c r="S22" s="15">
        <f>SUM(R22/H22*100)</f>
        <v>0</v>
      </c>
      <c r="T22" s="4">
        <v>5628317</v>
      </c>
    </row>
    <row r="23" spans="1:20" s="6" customFormat="1">
      <c r="A23" s="11"/>
      <c r="B23" s="11" t="s">
        <v>117</v>
      </c>
      <c r="C23" s="11"/>
      <c r="D23" s="11">
        <f>+D8+D18+D19+D20</f>
        <v>11</v>
      </c>
      <c r="E23" s="11">
        <f>+E8+E18+E19+E20</f>
        <v>24973036</v>
      </c>
      <c r="F23" s="11">
        <f>+F8+F18+F19+F20</f>
        <v>0</v>
      </c>
      <c r="G23" s="11">
        <f>+G8+G18+G19+G20</f>
        <v>0</v>
      </c>
      <c r="H23" s="11">
        <f>+H8+H18+H19+H20</f>
        <v>24973036</v>
      </c>
      <c r="I23" s="16">
        <f>+I8+I18+I19+I20</f>
        <v>22.118160529131746</v>
      </c>
      <c r="J23" s="11">
        <f>+J8+J18+J19+J20</f>
        <v>24973036</v>
      </c>
      <c r="K23" s="11">
        <f>+K8+K18+K19+K20</f>
        <v>0</v>
      </c>
      <c r="L23" s="11">
        <f>+L8+L18+L19+L20</f>
        <v>24973036</v>
      </c>
      <c r="M23" s="16">
        <f>+M8+M18+M19+M20</f>
        <v>22.118160529131746</v>
      </c>
      <c r="N23" s="11">
        <f>+N8+N18+N19+N20</f>
        <v>0</v>
      </c>
      <c r="O23" s="16">
        <f>+O8+O18+O19+O20</f>
        <v>22.118160529131746</v>
      </c>
      <c r="P23" s="11">
        <f>+P8+P18+P19+P20</f>
        <v>0</v>
      </c>
      <c r="Q23" s="16">
        <v>0</v>
      </c>
      <c r="R23" s="11">
        <f>+R8+R18+R19+R20</f>
        <v>0</v>
      </c>
      <c r="S23" s="16">
        <f>SUM(R23/H23*100)</f>
        <v>0</v>
      </c>
      <c r="T23" s="11">
        <f>+T8+T18+T19+T20</f>
        <v>24973036</v>
      </c>
    </row>
    <row r="24" spans="1:20">
      <c r="A24" s="5" t="s">
        <v>118</v>
      </c>
      <c r="B24" s="4" t="s">
        <v>119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87</v>
      </c>
      <c r="B25" s="4" t="s">
        <v>120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SUM(H25/112907382*100)</f>
        <v>0</v>
      </c>
      <c r="J25" s="4">
        <v>0</v>
      </c>
      <c r="K25" s="4">
        <v>0</v>
      </c>
      <c r="L25" s="4">
        <f>+J25+K25</f>
        <v>0</v>
      </c>
      <c r="M25" s="15">
        <f>SUM(L25/112907382*100)</f>
        <v>0</v>
      </c>
      <c r="N25" s="4">
        <v>0</v>
      </c>
      <c r="O25" s="15">
        <f>SUM((H25+N25)/112907382*100)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 t="s">
        <v>111</v>
      </c>
      <c r="B26" s="4" t="s">
        <v>121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SUM(H26/112907382*100)</f>
        <v>0</v>
      </c>
      <c r="J26" s="4">
        <v>0</v>
      </c>
      <c r="K26" s="4">
        <v>0</v>
      </c>
      <c r="L26" s="4">
        <f>+J26+K26</f>
        <v>0</v>
      </c>
      <c r="M26" s="15">
        <f>SUM(L26/112907382*100)</f>
        <v>0</v>
      </c>
      <c r="N26" s="4">
        <v>0</v>
      </c>
      <c r="O26" s="15">
        <f>SUM((H26+N26)/112907382*100)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>
      <c r="A27" s="4" t="s">
        <v>113</v>
      </c>
      <c r="B27" s="4" t="s">
        <v>122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SUM(H27/112907382*100)</f>
        <v>0</v>
      </c>
      <c r="J27" s="4">
        <v>0</v>
      </c>
      <c r="K27" s="4">
        <v>0</v>
      </c>
      <c r="L27" s="4">
        <f>+J27+K27</f>
        <v>0</v>
      </c>
      <c r="M27" s="15">
        <f>SUM(L27/112907382*100)</f>
        <v>0</v>
      </c>
      <c r="N27" s="4">
        <v>0</v>
      </c>
      <c r="O27" s="15">
        <f>SUM((H27+N27)/112907382*100)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 t="s">
        <v>115</v>
      </c>
      <c r="B29" s="4" t="s">
        <v>123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SUM(H29/112907382*100)</f>
        <v>0</v>
      </c>
      <c r="J29" s="4">
        <v>0</v>
      </c>
      <c r="K29" s="4">
        <v>0</v>
      </c>
      <c r="L29" s="4">
        <f>+J29+K29</f>
        <v>0</v>
      </c>
      <c r="M29" s="15">
        <f>SUM(L29/112907382*100)</f>
        <v>0</v>
      </c>
      <c r="N29" s="4">
        <v>0</v>
      </c>
      <c r="O29" s="15">
        <f>SUM((H29+N29)/112907382*100)</f>
        <v>0</v>
      </c>
      <c r="P29" s="4">
        <v>0</v>
      </c>
      <c r="Q29" s="15">
        <v>0</v>
      </c>
      <c r="R29" s="4">
        <v>0</v>
      </c>
      <c r="S29" s="15">
        <v>0</v>
      </c>
      <c r="T29" s="4">
        <v>0</v>
      </c>
    </row>
    <row r="30" spans="1:2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 t="s">
        <v>124</v>
      </c>
      <c r="B31" s="4" t="s">
        <v>125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5">
        <f>SUM(H31/112907382*100)</f>
        <v>0</v>
      </c>
      <c r="J31" s="4">
        <v>0</v>
      </c>
      <c r="K31" s="4">
        <v>0</v>
      </c>
      <c r="L31" s="4">
        <f>+J31+K31</f>
        <v>0</v>
      </c>
      <c r="M31" s="15">
        <f>SUM(L31/112907382*100)</f>
        <v>0</v>
      </c>
      <c r="N31" s="4">
        <v>0</v>
      </c>
      <c r="O31" s="15">
        <f>SUM((H31+N31)/112907382*100)</f>
        <v>0</v>
      </c>
      <c r="P31" s="4">
        <v>0</v>
      </c>
      <c r="Q31" s="15">
        <v>0</v>
      </c>
      <c r="R31" s="4">
        <v>0</v>
      </c>
      <c r="S31" s="15">
        <v>0</v>
      </c>
      <c r="T31" s="4">
        <v>0</v>
      </c>
    </row>
    <row r="32" spans="1:2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6" customFormat="1">
      <c r="A33" s="11"/>
      <c r="B33" s="11" t="s">
        <v>126</v>
      </c>
      <c r="C33" s="11"/>
      <c r="D33" s="11">
        <f>+D25+D26+D27+D29+D31</f>
        <v>0</v>
      </c>
      <c r="E33" s="11">
        <f>+E25+E26+E27+E29+E31</f>
        <v>0</v>
      </c>
      <c r="F33" s="11">
        <f>+F25+F26+F27+F29+F31</f>
        <v>0</v>
      </c>
      <c r="G33" s="11">
        <f>+G25+G26+G27+G29+G31</f>
        <v>0</v>
      </c>
      <c r="H33" s="11">
        <f>+H25+H26+H27+H29+H31</f>
        <v>0</v>
      </c>
      <c r="I33" s="16">
        <f>+I25+I26+I27+I29+I31</f>
        <v>0</v>
      </c>
      <c r="J33" s="11">
        <f>+J25+J26+J27+J29+J31</f>
        <v>0</v>
      </c>
      <c r="K33" s="11">
        <f>+K25+K26+K27+K29+K31</f>
        <v>0</v>
      </c>
      <c r="L33" s="11">
        <f>+L25+L26+L27+L29+L31</f>
        <v>0</v>
      </c>
      <c r="M33" s="16">
        <f>+M25+M26+M27+M29+M31</f>
        <v>0</v>
      </c>
      <c r="N33" s="11">
        <f>+N25+N26+N27+N29+N31</f>
        <v>0</v>
      </c>
      <c r="O33" s="16">
        <f>+O25+O26+O27+O29+O31</f>
        <v>0</v>
      </c>
      <c r="P33" s="11">
        <f>+P25+P26+P27+P29+P31</f>
        <v>0</v>
      </c>
      <c r="Q33" s="16">
        <v>0</v>
      </c>
      <c r="R33" s="11">
        <f>+R25+R26+R27+R29+R31</f>
        <v>0</v>
      </c>
      <c r="S33" s="16">
        <f>+S25+S26+S27+S29+S31</f>
        <v>0</v>
      </c>
      <c r="T33" s="11">
        <f>+T25+T26+T27+T29+T31</f>
        <v>0</v>
      </c>
    </row>
    <row r="34" spans="1:20" s="6" customFormat="1">
      <c r="A34" s="11"/>
      <c r="B34" s="11" t="s">
        <v>127</v>
      </c>
      <c r="C34" s="11"/>
      <c r="D34" s="11">
        <f>+(D23+D33)</f>
        <v>11</v>
      </c>
      <c r="E34" s="11">
        <f>+(E23+E33)</f>
        <v>24973036</v>
      </c>
      <c r="F34" s="11">
        <f>+(F23+F33)</f>
        <v>0</v>
      </c>
      <c r="G34" s="11">
        <f>+(G23+G33)</f>
        <v>0</v>
      </c>
      <c r="H34" s="11">
        <f>+(H23+H33)</f>
        <v>24973036</v>
      </c>
      <c r="I34" s="16">
        <f>+(I23+I33)</f>
        <v>22.118160529131746</v>
      </c>
      <c r="J34" s="11">
        <f>+(J23+J33)</f>
        <v>24973036</v>
      </c>
      <c r="K34" s="11">
        <f>+(K23+K33)</f>
        <v>0</v>
      </c>
      <c r="L34" s="11">
        <f>+(L23+L33)</f>
        <v>24973036</v>
      </c>
      <c r="M34" s="16">
        <f>+(M23+M33)</f>
        <v>22.118160529131746</v>
      </c>
      <c r="N34" s="11">
        <f>+(N23+N33)</f>
        <v>0</v>
      </c>
      <c r="O34" s="16">
        <f>+(O23+O33)</f>
        <v>22.118160529131746</v>
      </c>
      <c r="P34" s="11">
        <f>+(P23+P33)</f>
        <v>0</v>
      </c>
      <c r="Q34" s="16">
        <v>0</v>
      </c>
      <c r="R34" s="11">
        <f>+(R23+R33)</f>
        <v>0</v>
      </c>
      <c r="S34" s="16">
        <f>SUM(R34/H34*100)</f>
        <v>0</v>
      </c>
      <c r="T34" s="11">
        <f>+(T23+T33)</f>
        <v>24973036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1"/>
  <sheetViews>
    <sheetView topLeftCell="A31" workbookViewId="0">
      <selection activeCell="A3" sqref="A3:T5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130</v>
      </c>
      <c r="C8" s="4"/>
      <c r="D8" s="4">
        <v>18</v>
      </c>
      <c r="E8" s="4">
        <v>16683572</v>
      </c>
      <c r="F8" s="4">
        <v>0</v>
      </c>
      <c r="G8" s="4">
        <v>0</v>
      </c>
      <c r="H8" s="4">
        <v>16683572</v>
      </c>
      <c r="I8" s="15">
        <f>SUM(H8/112907382*100)</f>
        <v>14.776334110731574</v>
      </c>
      <c r="J8" s="4">
        <v>16683572</v>
      </c>
      <c r="K8" s="4">
        <v>0</v>
      </c>
      <c r="L8" s="4">
        <f>+J8+K8</f>
        <v>16683572</v>
      </c>
      <c r="M8" s="15">
        <f>SUM(L8/112907382*100)</f>
        <v>14.776334110731574</v>
      </c>
      <c r="N8" s="4">
        <v>0</v>
      </c>
      <c r="O8" s="15">
        <f>SUM((H8+N8)/112907382*100)</f>
        <v>14.776334110731574</v>
      </c>
      <c r="P8" s="4">
        <v>0</v>
      </c>
      <c r="Q8" s="15">
        <v>0</v>
      </c>
      <c r="R8" s="4" t="s">
        <v>71</v>
      </c>
      <c r="S8" s="4" t="s">
        <v>71</v>
      </c>
      <c r="T8" s="4">
        <v>16683572</v>
      </c>
    </row>
    <row r="9" spans="1:20">
      <c r="A9" s="4"/>
      <c r="B9" s="4" t="s">
        <v>131</v>
      </c>
      <c r="C9" s="4" t="s">
        <v>132</v>
      </c>
      <c r="D9" s="4">
        <v>1</v>
      </c>
      <c r="E9" s="4">
        <v>5209514</v>
      </c>
      <c r="F9" s="4">
        <v>0</v>
      </c>
      <c r="G9" s="4">
        <v>0</v>
      </c>
      <c r="H9" s="4">
        <v>5209514</v>
      </c>
      <c r="I9" s="15">
        <f>SUM(H9/112907382*100)</f>
        <v>4.6139711219236306</v>
      </c>
      <c r="J9" s="4">
        <v>5209514</v>
      </c>
      <c r="K9" s="4">
        <v>0</v>
      </c>
      <c r="L9" s="4">
        <f>+J9+K9</f>
        <v>5209514</v>
      </c>
      <c r="M9" s="15">
        <f>SUM(L9/112907382*100)</f>
        <v>4.6139711219236306</v>
      </c>
      <c r="N9" s="4">
        <v>0</v>
      </c>
      <c r="O9" s="15">
        <f>SUM((H9+N9)/112907382*100)</f>
        <v>4.6139711219236306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5209514</v>
      </c>
    </row>
    <row r="10" spans="1:20">
      <c r="A10" s="4"/>
      <c r="B10" s="4" t="s">
        <v>133</v>
      </c>
      <c r="C10" s="4" t="s">
        <v>134</v>
      </c>
      <c r="D10" s="4">
        <v>1</v>
      </c>
      <c r="E10" s="4">
        <v>4393132</v>
      </c>
      <c r="F10" s="4">
        <v>0</v>
      </c>
      <c r="G10" s="4">
        <v>0</v>
      </c>
      <c r="H10" s="4">
        <v>4393132</v>
      </c>
      <c r="I10" s="15">
        <f>SUM(H10/112907382*100)</f>
        <v>3.8909165390089373</v>
      </c>
      <c r="J10" s="4">
        <v>4393132</v>
      </c>
      <c r="K10" s="4">
        <v>0</v>
      </c>
      <c r="L10" s="4">
        <f>+J10+K10</f>
        <v>4393132</v>
      </c>
      <c r="M10" s="15">
        <f>SUM(L10/112907382*100)</f>
        <v>3.8909165390089373</v>
      </c>
      <c r="N10" s="4">
        <v>0</v>
      </c>
      <c r="O10" s="15">
        <f>SUM((H10+N10)/112907382*100)</f>
        <v>3.8909165390089373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4393132</v>
      </c>
    </row>
    <row r="11" spans="1:20">
      <c r="A11" s="4"/>
      <c r="B11" s="4" t="s">
        <v>135</v>
      </c>
      <c r="C11" s="4" t="s">
        <v>136</v>
      </c>
      <c r="D11" s="4">
        <v>1</v>
      </c>
      <c r="E11" s="4">
        <v>3325958</v>
      </c>
      <c r="F11" s="4">
        <v>0</v>
      </c>
      <c r="G11" s="4">
        <v>0</v>
      </c>
      <c r="H11" s="4">
        <v>3325958</v>
      </c>
      <c r="I11" s="15">
        <f>SUM(H11/112907382*100)</f>
        <v>2.9457400757020475</v>
      </c>
      <c r="J11" s="4">
        <v>3325958</v>
      </c>
      <c r="K11" s="4">
        <v>0</v>
      </c>
      <c r="L11" s="4">
        <f>+J11+K11</f>
        <v>3325958</v>
      </c>
      <c r="M11" s="15">
        <f>SUM(L11/112907382*100)</f>
        <v>2.9457400757020475</v>
      </c>
      <c r="N11" s="4">
        <v>0</v>
      </c>
      <c r="O11" s="15">
        <f>SUM((H11+N11)/112907382*100)</f>
        <v>2.9457400757020475</v>
      </c>
      <c r="P11" s="4">
        <v>0</v>
      </c>
      <c r="Q11" s="15">
        <f>SUM(P11/H11*100)</f>
        <v>0</v>
      </c>
      <c r="R11" s="4" t="s">
        <v>71</v>
      </c>
      <c r="S11" s="4" t="s">
        <v>71</v>
      </c>
      <c r="T11" s="4">
        <v>3325958</v>
      </c>
    </row>
    <row r="12" spans="1:20">
      <c r="A12" s="4" t="s">
        <v>111</v>
      </c>
      <c r="B12" s="4" t="s">
        <v>137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SUM(H12/112907382*100)</f>
        <v>0</v>
      </c>
      <c r="J12" s="4">
        <v>0</v>
      </c>
      <c r="K12" s="4">
        <v>0</v>
      </c>
      <c r="L12" s="4">
        <f>+J12+K12</f>
        <v>0</v>
      </c>
      <c r="M12" s="15">
        <f>SUM(L12/112907382*100)</f>
        <v>0</v>
      </c>
      <c r="N12" s="4">
        <v>0</v>
      </c>
      <c r="O12" s="15">
        <f>SUM((H12+N12)/112907382*100)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113</v>
      </c>
      <c r="B13" s="4" t="s">
        <v>138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SUM(H13/112907382*100)</f>
        <v>0</v>
      </c>
      <c r="J13" s="4">
        <v>0</v>
      </c>
      <c r="K13" s="4">
        <v>0</v>
      </c>
      <c r="L13" s="4">
        <f>+J13+K13</f>
        <v>0</v>
      </c>
      <c r="M13" s="15">
        <f>SUM(L13/112907382*100)</f>
        <v>0</v>
      </c>
      <c r="N13" s="4">
        <v>0</v>
      </c>
      <c r="O13" s="15">
        <f>SUM((H13+N13)/112907382*100)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115</v>
      </c>
      <c r="B14" s="4" t="s">
        <v>139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SUM(H14/112907382*100)</f>
        <v>0</v>
      </c>
      <c r="J14" s="4">
        <v>0</v>
      </c>
      <c r="K14" s="4">
        <v>0</v>
      </c>
      <c r="L14" s="4">
        <f>+J14+K14</f>
        <v>0</v>
      </c>
      <c r="M14" s="15">
        <f>SUM(L14/112907382*100)</f>
        <v>0</v>
      </c>
      <c r="N14" s="4">
        <v>0</v>
      </c>
      <c r="O14" s="15">
        <f>SUM((H14+N14)/112907382*100)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124</v>
      </c>
      <c r="B15" s="4" t="s">
        <v>140</v>
      </c>
      <c r="C15" s="4"/>
      <c r="D15" s="4">
        <v>186</v>
      </c>
      <c r="E15" s="4">
        <v>48636254</v>
      </c>
      <c r="F15" s="4">
        <v>0</v>
      </c>
      <c r="G15" s="4">
        <v>0</v>
      </c>
      <c r="H15" s="4">
        <v>48636254</v>
      </c>
      <c r="I15" s="15">
        <f>SUM(H15/112907382*100)</f>
        <v>43.076239248909346</v>
      </c>
      <c r="J15" s="4">
        <v>48636254</v>
      </c>
      <c r="K15" s="4">
        <v>0</v>
      </c>
      <c r="L15" s="4">
        <f>+J15+K15</f>
        <v>48636254</v>
      </c>
      <c r="M15" s="15">
        <f>SUM(L15/112907382*100)</f>
        <v>43.076239248909346</v>
      </c>
      <c r="N15" s="4">
        <v>0</v>
      </c>
      <c r="O15" s="15">
        <f>SUM((H15+N15)/112907382*100)</f>
        <v>43.076239248909346</v>
      </c>
      <c r="P15" s="4">
        <v>0</v>
      </c>
      <c r="Q15" s="15">
        <v>0</v>
      </c>
      <c r="R15" s="4" t="s">
        <v>71</v>
      </c>
      <c r="S15" s="4" t="s">
        <v>71</v>
      </c>
      <c r="T15" s="4">
        <v>48636254</v>
      </c>
    </row>
    <row r="16" spans="1:20">
      <c r="A16" s="4"/>
      <c r="B16" s="4" t="s">
        <v>141</v>
      </c>
      <c r="C16" s="4" t="s">
        <v>142</v>
      </c>
      <c r="D16" s="4">
        <v>1</v>
      </c>
      <c r="E16" s="4">
        <v>3848615</v>
      </c>
      <c r="F16" s="4">
        <v>0</v>
      </c>
      <c r="G16" s="4">
        <v>0</v>
      </c>
      <c r="H16" s="4">
        <v>3848615</v>
      </c>
      <c r="I16" s="15">
        <f>SUM(H16/112907382*100)</f>
        <v>3.40864780657123</v>
      </c>
      <c r="J16" s="4">
        <v>3848615</v>
      </c>
      <c r="K16" s="4">
        <v>0</v>
      </c>
      <c r="L16" s="4">
        <f>+J16+K16</f>
        <v>3848615</v>
      </c>
      <c r="M16" s="15">
        <f>SUM(L16/112907382*100)</f>
        <v>3.40864780657123</v>
      </c>
      <c r="N16" s="4">
        <v>0</v>
      </c>
      <c r="O16" s="15">
        <f>SUM((H16+N16)/112907382*100)</f>
        <v>3.40864780657123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3848615</v>
      </c>
    </row>
    <row r="17" spans="1:20">
      <c r="A17" s="4"/>
      <c r="B17" s="4" t="s">
        <v>143</v>
      </c>
      <c r="C17" s="4" t="s">
        <v>144</v>
      </c>
      <c r="D17" s="4">
        <v>1</v>
      </c>
      <c r="E17" s="4">
        <v>4349392</v>
      </c>
      <c r="F17" s="4">
        <v>0</v>
      </c>
      <c r="G17" s="4">
        <v>0</v>
      </c>
      <c r="H17" s="4">
        <v>4349392</v>
      </c>
      <c r="I17" s="15">
        <f>SUM(H17/112907382*100)</f>
        <v>3.8521768222382486</v>
      </c>
      <c r="J17" s="4">
        <v>4349392</v>
      </c>
      <c r="K17" s="4">
        <v>0</v>
      </c>
      <c r="L17" s="4">
        <f>+J17+K17</f>
        <v>4349392</v>
      </c>
      <c r="M17" s="15">
        <f>SUM(L17/112907382*100)</f>
        <v>3.8521768222382486</v>
      </c>
      <c r="N17" s="4">
        <v>0</v>
      </c>
      <c r="O17" s="15">
        <f>SUM((H17+N17)/112907382*100)</f>
        <v>3.8521768222382486</v>
      </c>
      <c r="P17" s="4">
        <v>0</v>
      </c>
      <c r="Q17" s="15">
        <f>SUM(P17/H17*100)</f>
        <v>0</v>
      </c>
      <c r="R17" s="4" t="s">
        <v>71</v>
      </c>
      <c r="S17" s="4" t="s">
        <v>71</v>
      </c>
      <c r="T17" s="4">
        <v>4349392</v>
      </c>
    </row>
    <row r="18" spans="1:20">
      <c r="A18" s="4"/>
      <c r="B18" s="4" t="s">
        <v>145</v>
      </c>
      <c r="C18" s="4" t="s">
        <v>146</v>
      </c>
      <c r="D18" s="4">
        <v>1</v>
      </c>
      <c r="E18" s="4">
        <v>3590605</v>
      </c>
      <c r="F18" s="4">
        <v>0</v>
      </c>
      <c r="G18" s="4">
        <v>0</v>
      </c>
      <c r="H18" s="4">
        <v>3590605</v>
      </c>
      <c r="I18" s="15">
        <f>SUM(H18/112907382*100)</f>
        <v>3.1801330757983566</v>
      </c>
      <c r="J18" s="4">
        <v>3590605</v>
      </c>
      <c r="K18" s="4">
        <v>0</v>
      </c>
      <c r="L18" s="4">
        <f>+J18+K18</f>
        <v>3590605</v>
      </c>
      <c r="M18" s="15">
        <f>SUM(L18/112907382*100)</f>
        <v>3.1801330757983566</v>
      </c>
      <c r="N18" s="4">
        <v>0</v>
      </c>
      <c r="O18" s="15">
        <f>SUM((H18+N18)/112907382*100)</f>
        <v>3.1801330757983566</v>
      </c>
      <c r="P18" s="4">
        <v>0</v>
      </c>
      <c r="Q18" s="15">
        <f>SUM(P18/H18*100)</f>
        <v>0</v>
      </c>
      <c r="R18" s="4" t="s">
        <v>71</v>
      </c>
      <c r="S18" s="4" t="s">
        <v>71</v>
      </c>
      <c r="T18" s="4">
        <v>3590605</v>
      </c>
    </row>
    <row r="19" spans="1:20">
      <c r="A19" s="4"/>
      <c r="B19" s="4" t="s">
        <v>147</v>
      </c>
      <c r="C19" s="4" t="s">
        <v>148</v>
      </c>
      <c r="D19" s="4">
        <v>1</v>
      </c>
      <c r="E19" s="4">
        <v>1777921</v>
      </c>
      <c r="F19" s="4">
        <v>0</v>
      </c>
      <c r="G19" s="4">
        <v>0</v>
      </c>
      <c r="H19" s="4">
        <v>1777921</v>
      </c>
      <c r="I19" s="15">
        <f>SUM(H19/112907382*100)</f>
        <v>1.5746720617434917</v>
      </c>
      <c r="J19" s="4">
        <v>1777921</v>
      </c>
      <c r="K19" s="4">
        <v>0</v>
      </c>
      <c r="L19" s="4">
        <f>+J19+K19</f>
        <v>1777921</v>
      </c>
      <c r="M19" s="15">
        <f>SUM(L19/112907382*100)</f>
        <v>1.5746720617434917</v>
      </c>
      <c r="N19" s="4">
        <v>0</v>
      </c>
      <c r="O19" s="15">
        <f>SUM((H19+N19)/112907382*100)</f>
        <v>1.5746720617434917</v>
      </c>
      <c r="P19" s="4">
        <v>0</v>
      </c>
      <c r="Q19" s="15">
        <f>SUM(P19/H19*100)</f>
        <v>0</v>
      </c>
      <c r="R19" s="4" t="s">
        <v>71</v>
      </c>
      <c r="S19" s="4" t="s">
        <v>71</v>
      </c>
      <c r="T19" s="4">
        <v>1777921</v>
      </c>
    </row>
    <row r="20" spans="1:20">
      <c r="A20" s="4"/>
      <c r="B20" s="4" t="s">
        <v>149</v>
      </c>
      <c r="C20" s="4" t="s">
        <v>150</v>
      </c>
      <c r="D20" s="4">
        <v>1</v>
      </c>
      <c r="E20" s="4">
        <v>2681114</v>
      </c>
      <c r="F20" s="4">
        <v>0</v>
      </c>
      <c r="G20" s="4">
        <v>0</v>
      </c>
      <c r="H20" s="4">
        <v>2681114</v>
      </c>
      <c r="I20" s="15">
        <f>SUM(H20/112907382*100)</f>
        <v>2.3746135571543054</v>
      </c>
      <c r="J20" s="4">
        <v>2681114</v>
      </c>
      <c r="K20" s="4">
        <v>0</v>
      </c>
      <c r="L20" s="4">
        <f>+J20+K20</f>
        <v>2681114</v>
      </c>
      <c r="M20" s="15">
        <f>SUM(L20/112907382*100)</f>
        <v>2.3746135571543054</v>
      </c>
      <c r="N20" s="4">
        <v>0</v>
      </c>
      <c r="O20" s="15">
        <f>SUM((H20+N20)/112907382*100)</f>
        <v>2.3746135571543054</v>
      </c>
      <c r="P20" s="4">
        <v>0</v>
      </c>
      <c r="Q20" s="15">
        <f>SUM(P20/H20*100)</f>
        <v>0</v>
      </c>
      <c r="R20" s="4" t="s">
        <v>71</v>
      </c>
      <c r="S20" s="4" t="s">
        <v>71</v>
      </c>
      <c r="T20" s="4">
        <v>2681114</v>
      </c>
    </row>
    <row r="21" spans="1:20">
      <c r="A21" s="4"/>
      <c r="B21" s="4" t="s">
        <v>151</v>
      </c>
      <c r="C21" s="4" t="s">
        <v>152</v>
      </c>
      <c r="D21" s="4">
        <v>1</v>
      </c>
      <c r="E21" s="4">
        <v>1758325</v>
      </c>
      <c r="F21" s="4">
        <v>0</v>
      </c>
      <c r="G21" s="4">
        <v>0</v>
      </c>
      <c r="H21" s="4">
        <v>1758325</v>
      </c>
      <c r="I21" s="15">
        <f>SUM(H21/112907382*100)</f>
        <v>1.5573162435030157</v>
      </c>
      <c r="J21" s="4">
        <v>1758325</v>
      </c>
      <c r="K21" s="4">
        <v>0</v>
      </c>
      <c r="L21" s="4">
        <f>+J21+K21</f>
        <v>1758325</v>
      </c>
      <c r="M21" s="15">
        <f>SUM(L21/112907382*100)</f>
        <v>1.5573162435030157</v>
      </c>
      <c r="N21" s="4">
        <v>0</v>
      </c>
      <c r="O21" s="15">
        <f>SUM((H21+N21)/112907382*100)</f>
        <v>1.5573162435030157</v>
      </c>
      <c r="P21" s="4">
        <v>0</v>
      </c>
      <c r="Q21" s="15">
        <f>SUM(P21/H21*100)</f>
        <v>0</v>
      </c>
      <c r="R21" s="4" t="s">
        <v>71</v>
      </c>
      <c r="S21" s="4" t="s">
        <v>71</v>
      </c>
      <c r="T21" s="4">
        <v>1758325</v>
      </c>
    </row>
    <row r="22" spans="1:20">
      <c r="A22" s="4"/>
      <c r="B22" s="4" t="s">
        <v>153</v>
      </c>
      <c r="C22" s="4" t="s">
        <v>154</v>
      </c>
      <c r="D22" s="4">
        <v>1</v>
      </c>
      <c r="E22" s="4">
        <v>1869561</v>
      </c>
      <c r="F22" s="4">
        <v>0</v>
      </c>
      <c r="G22" s="4">
        <v>0</v>
      </c>
      <c r="H22" s="4">
        <v>1869561</v>
      </c>
      <c r="I22" s="15">
        <f>SUM(H22/112907382*100)</f>
        <v>1.6558359310819906</v>
      </c>
      <c r="J22" s="4">
        <v>1869561</v>
      </c>
      <c r="K22" s="4">
        <v>0</v>
      </c>
      <c r="L22" s="4">
        <f>+J22+K22</f>
        <v>1869561</v>
      </c>
      <c r="M22" s="15">
        <f>SUM(L22/112907382*100)</f>
        <v>1.6558359310819906</v>
      </c>
      <c r="N22" s="4">
        <v>0</v>
      </c>
      <c r="O22" s="15">
        <f>SUM((H22+N22)/112907382*100)</f>
        <v>1.6558359310819906</v>
      </c>
      <c r="P22" s="4">
        <v>0</v>
      </c>
      <c r="Q22" s="15">
        <f>SUM(P22/H22*100)</f>
        <v>0</v>
      </c>
      <c r="R22" s="4" t="s">
        <v>71</v>
      </c>
      <c r="S22" s="4" t="s">
        <v>71</v>
      </c>
      <c r="T22" s="4">
        <v>1869561</v>
      </c>
    </row>
    <row r="23" spans="1:20">
      <c r="A23" s="4"/>
      <c r="B23" s="4" t="s">
        <v>155</v>
      </c>
      <c r="C23" s="4" t="s">
        <v>156</v>
      </c>
      <c r="D23" s="4">
        <v>1</v>
      </c>
      <c r="E23" s="4">
        <v>7235341</v>
      </c>
      <c r="F23" s="4">
        <v>0</v>
      </c>
      <c r="G23" s="4">
        <v>0</v>
      </c>
      <c r="H23" s="4">
        <v>7235341</v>
      </c>
      <c r="I23" s="15">
        <f>SUM(H23/112907382*100)</f>
        <v>6.4082089867250671</v>
      </c>
      <c r="J23" s="4">
        <v>7235341</v>
      </c>
      <c r="K23" s="4">
        <v>0</v>
      </c>
      <c r="L23" s="4">
        <f>+J23+K23</f>
        <v>7235341</v>
      </c>
      <c r="M23" s="15">
        <f>SUM(L23/112907382*100)</f>
        <v>6.4082089867250671</v>
      </c>
      <c r="N23" s="4">
        <v>0</v>
      </c>
      <c r="O23" s="15">
        <f>SUM((H23+N23)/112907382*100)</f>
        <v>6.4082089867250671</v>
      </c>
      <c r="P23" s="4">
        <v>0</v>
      </c>
      <c r="Q23" s="15">
        <f>SUM(P23/H23*100)</f>
        <v>0</v>
      </c>
      <c r="R23" s="4" t="s">
        <v>71</v>
      </c>
      <c r="S23" s="4" t="s">
        <v>71</v>
      </c>
      <c r="T23" s="4">
        <v>7235341</v>
      </c>
    </row>
    <row r="24" spans="1:20">
      <c r="A24" s="4" t="s">
        <v>157</v>
      </c>
      <c r="B24" s="4" t="s">
        <v>114</v>
      </c>
      <c r="C24" s="4"/>
      <c r="D24" s="4">
        <v>4</v>
      </c>
      <c r="E24" s="4">
        <v>23008</v>
      </c>
      <c r="F24" s="4">
        <v>0</v>
      </c>
      <c r="G24" s="4">
        <v>0</v>
      </c>
      <c r="H24" s="4">
        <v>23008</v>
      </c>
      <c r="I24" s="15">
        <f>SUM(H24/112907382*100)</f>
        <v>2.0377764139460786E-2</v>
      </c>
      <c r="J24" s="4">
        <v>23008</v>
      </c>
      <c r="K24" s="4">
        <v>0</v>
      </c>
      <c r="L24" s="4">
        <f>+J24+K24</f>
        <v>23008</v>
      </c>
      <c r="M24" s="15">
        <f>SUM(L24/112907382*100)</f>
        <v>2.0377764139460786E-2</v>
      </c>
      <c r="N24" s="4">
        <v>0</v>
      </c>
      <c r="O24" s="15">
        <f>SUM((H24+N24)/112907382*100)</f>
        <v>2.0377764139460786E-2</v>
      </c>
      <c r="P24" s="4">
        <v>0</v>
      </c>
      <c r="Q24" s="15">
        <v>0</v>
      </c>
      <c r="R24" s="4" t="s">
        <v>71</v>
      </c>
      <c r="S24" s="4" t="s">
        <v>71</v>
      </c>
      <c r="T24" s="4">
        <v>23008</v>
      </c>
    </row>
    <row r="25" spans="1:20">
      <c r="A25" s="4" t="s">
        <v>158</v>
      </c>
      <c r="B25" s="4" t="s">
        <v>159</v>
      </c>
      <c r="C25" s="4"/>
      <c r="D25" s="4">
        <v>12</v>
      </c>
      <c r="E25" s="4">
        <v>8803988</v>
      </c>
      <c r="F25" s="4">
        <v>0</v>
      </c>
      <c r="G25" s="4">
        <v>0</v>
      </c>
      <c r="H25" s="4">
        <v>8803988</v>
      </c>
      <c r="I25" s="15">
        <f>SUM(H25/112907382*100)</f>
        <v>7.7975309001496464</v>
      </c>
      <c r="J25" s="4">
        <v>8803988</v>
      </c>
      <c r="K25" s="4">
        <v>0</v>
      </c>
      <c r="L25" s="4">
        <f>+J25+K25</f>
        <v>8803988</v>
      </c>
      <c r="M25" s="15">
        <f>SUM(L25/112907382*100)</f>
        <v>7.7975309001496464</v>
      </c>
      <c r="N25" s="4">
        <v>0</v>
      </c>
      <c r="O25" s="15">
        <f>SUM((H25+N25)/112907382*100)</f>
        <v>7.7975309001496464</v>
      </c>
      <c r="P25" s="4">
        <v>0</v>
      </c>
      <c r="Q25" s="15">
        <v>0</v>
      </c>
      <c r="R25" s="4" t="s">
        <v>71</v>
      </c>
      <c r="S25" s="4" t="s">
        <v>71</v>
      </c>
      <c r="T25" s="4">
        <v>8803988</v>
      </c>
    </row>
    <row r="26" spans="1:20">
      <c r="A26" s="4"/>
      <c r="B26" s="4" t="s">
        <v>160</v>
      </c>
      <c r="C26" s="4" t="s">
        <v>161</v>
      </c>
      <c r="D26" s="4">
        <v>1</v>
      </c>
      <c r="E26" s="4">
        <v>5992402</v>
      </c>
      <c r="F26" s="4">
        <v>0</v>
      </c>
      <c r="G26" s="4">
        <v>0</v>
      </c>
      <c r="H26" s="4">
        <v>5992402</v>
      </c>
      <c r="I26" s="15">
        <f>SUM(H26/112907382*100)</f>
        <v>5.3073606825814101</v>
      </c>
      <c r="J26" s="4">
        <v>5992402</v>
      </c>
      <c r="K26" s="4">
        <v>0</v>
      </c>
      <c r="L26" s="4">
        <f>+J26+K26</f>
        <v>5992402</v>
      </c>
      <c r="M26" s="15">
        <f>SUM(L26/112907382*100)</f>
        <v>5.3073606825814101</v>
      </c>
      <c r="N26" s="4">
        <v>0</v>
      </c>
      <c r="O26" s="15">
        <f>SUM((H26+N26)/112907382*100)</f>
        <v>5.3073606825814101</v>
      </c>
      <c r="P26" s="4">
        <v>0</v>
      </c>
      <c r="Q26" s="15">
        <f>SUM(P26/H26*100)</f>
        <v>0</v>
      </c>
      <c r="R26" s="4" t="s">
        <v>71</v>
      </c>
      <c r="S26" s="4" t="s">
        <v>71</v>
      </c>
      <c r="T26" s="4">
        <v>5992402</v>
      </c>
    </row>
    <row r="27" spans="1:20">
      <c r="A27" s="4" t="s">
        <v>162</v>
      </c>
      <c r="B27" s="4" t="s">
        <v>163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SUM(H27/112907382*100)</f>
        <v>0</v>
      </c>
      <c r="J27" s="4">
        <v>0</v>
      </c>
      <c r="K27" s="4">
        <v>0</v>
      </c>
      <c r="L27" s="4">
        <f>+J27+K27</f>
        <v>0</v>
      </c>
      <c r="M27" s="15">
        <f>SUM(L27/112907382*100)</f>
        <v>0</v>
      </c>
      <c r="N27" s="4">
        <v>0</v>
      </c>
      <c r="O27" s="15">
        <f>SUM((H27+N27)/112907382*100)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164</v>
      </c>
      <c r="B28" s="4" t="s">
        <v>116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/>
      <c r="B29" s="4" t="s">
        <v>165</v>
      </c>
      <c r="C29" s="4"/>
      <c r="D29" s="4">
        <v>1</v>
      </c>
      <c r="E29" s="4">
        <v>1500000</v>
      </c>
      <c r="F29" s="4">
        <v>0</v>
      </c>
      <c r="G29" s="4">
        <v>0</v>
      </c>
      <c r="H29" s="4">
        <v>1500000</v>
      </c>
      <c r="I29" s="15">
        <f>SUM(H29/112907382*100)</f>
        <v>1.3285225230003119</v>
      </c>
      <c r="J29" s="4">
        <v>1500000</v>
      </c>
      <c r="K29" s="4">
        <v>0</v>
      </c>
      <c r="L29" s="4">
        <f>+J29+K29</f>
        <v>1500000</v>
      </c>
      <c r="M29" s="15">
        <f>SUM(L29/112907382*100)</f>
        <v>1.3285225230003119</v>
      </c>
      <c r="N29" s="4">
        <v>0</v>
      </c>
      <c r="O29" s="15">
        <f>SUM((H29+N29)/112907382*100)</f>
        <v>1.3285225230003119</v>
      </c>
      <c r="P29" s="4">
        <v>0</v>
      </c>
      <c r="Q29" s="15">
        <v>0</v>
      </c>
      <c r="R29" s="4" t="s">
        <v>71</v>
      </c>
      <c r="S29" s="4" t="s">
        <v>71</v>
      </c>
      <c r="T29" s="4">
        <v>1500000</v>
      </c>
    </row>
    <row r="30" spans="1:20">
      <c r="A30" s="4"/>
      <c r="B30" s="4" t="s">
        <v>166</v>
      </c>
      <c r="C30" s="4" t="s">
        <v>167</v>
      </c>
      <c r="D30" s="4">
        <v>1</v>
      </c>
      <c r="E30" s="4">
        <v>1500000</v>
      </c>
      <c r="F30" s="4">
        <v>0</v>
      </c>
      <c r="G30" s="4">
        <v>0</v>
      </c>
      <c r="H30" s="4">
        <v>1500000</v>
      </c>
      <c r="I30" s="15">
        <f>SUM(H30/112907382*100)</f>
        <v>1.3285225230003119</v>
      </c>
      <c r="J30" s="4">
        <v>1500000</v>
      </c>
      <c r="K30" s="4">
        <v>0</v>
      </c>
      <c r="L30" s="4">
        <f>+J30+K30</f>
        <v>1500000</v>
      </c>
      <c r="M30" s="15">
        <f>SUM(L30/112907382*100)</f>
        <v>1.3285225230003119</v>
      </c>
      <c r="N30" s="4">
        <v>0</v>
      </c>
      <c r="O30" s="15">
        <f>SUM((H30+N30)/112907382*100)</f>
        <v>1.3285225230003119</v>
      </c>
      <c r="P30" s="4">
        <v>0</v>
      </c>
      <c r="Q30" s="15">
        <f>SUM(P30/H30*100)</f>
        <v>0</v>
      </c>
      <c r="R30" s="4" t="s">
        <v>71</v>
      </c>
      <c r="S30" s="4" t="s">
        <v>71</v>
      </c>
      <c r="T30" s="4">
        <v>1500000</v>
      </c>
    </row>
    <row r="31" spans="1:20">
      <c r="A31" s="4"/>
      <c r="B31" s="4" t="s">
        <v>168</v>
      </c>
      <c r="C31" s="4"/>
      <c r="D31" s="4">
        <v>23</v>
      </c>
      <c r="E31" s="4">
        <v>301943</v>
      </c>
      <c r="F31" s="4">
        <v>0</v>
      </c>
      <c r="G31" s="4">
        <v>0</v>
      </c>
      <c r="H31" s="4">
        <v>301943</v>
      </c>
      <c r="I31" s="15">
        <f>SUM(H31/112907382*100)</f>
        <v>0.26742538410818878</v>
      </c>
      <c r="J31" s="4">
        <v>301943</v>
      </c>
      <c r="K31" s="4">
        <v>0</v>
      </c>
      <c r="L31" s="4">
        <f>+J31+K31</f>
        <v>301943</v>
      </c>
      <c r="M31" s="15">
        <f>SUM(L31/112907382*100)</f>
        <v>0.26742538410818878</v>
      </c>
      <c r="N31" s="4">
        <v>0</v>
      </c>
      <c r="O31" s="15">
        <f>SUM((H31+N31)/112907382*100)</f>
        <v>0.26742538410818878</v>
      </c>
      <c r="P31" s="4">
        <v>0</v>
      </c>
      <c r="Q31" s="15">
        <v>0</v>
      </c>
      <c r="R31" s="4" t="s">
        <v>71</v>
      </c>
      <c r="S31" s="4" t="s">
        <v>71</v>
      </c>
      <c r="T31" s="4">
        <v>285893</v>
      </c>
    </row>
    <row r="32" spans="1:20" s="6" customFormat="1">
      <c r="A32" s="11"/>
      <c r="B32" s="11" t="s">
        <v>169</v>
      </c>
      <c r="C32" s="11"/>
      <c r="D32" s="11">
        <f>+D8+D12+D13+D14+D15+D24+D25+D27+D29+D31</f>
        <v>244</v>
      </c>
      <c r="E32" s="11">
        <f>+E8+E12+E13+E14+E15+E24+E25+E27+E29+E31</f>
        <v>75948765</v>
      </c>
      <c r="F32" s="11">
        <f>+F8+F12+F13+F14+F15+F24+F25+F27+F29+F31</f>
        <v>0</v>
      </c>
      <c r="G32" s="11">
        <f>+G8+G12+G13+G14+G15+G24+G25+G27+G29+G31</f>
        <v>0</v>
      </c>
      <c r="H32" s="11">
        <f>+H8+H12+H13+H14+H15+H24+H25+H27+H29+H31</f>
        <v>75948765</v>
      </c>
      <c r="I32" s="16">
        <f>+I8+I12+I13+I14+I15+I24+I25+I27+I29+I31</f>
        <v>67.266429931038545</v>
      </c>
      <c r="J32" s="11">
        <f>+J8+J12+J13+J14+J15+J24+J25+J27+J29+J31</f>
        <v>75948765</v>
      </c>
      <c r="K32" s="11">
        <f>+K8+K12+K13+K14+K15+K24+K25+K27+K29+K31</f>
        <v>0</v>
      </c>
      <c r="L32" s="11">
        <f>+L8+L12+L13+L14+L15+L24+L25+L27+L29+L31</f>
        <v>75948765</v>
      </c>
      <c r="M32" s="16">
        <f>+M8+M12+M13+M14+M15+M24+M25+M27+M29+M31</f>
        <v>67.266429931038545</v>
      </c>
      <c r="N32" s="11">
        <f>+N8+N12+N13+N14+N15+N24+N25+N27+N29+N31</f>
        <v>0</v>
      </c>
      <c r="O32" s="16">
        <f>+O8+O12+O13+O14+O15+O24+O25+O27+O29+O31</f>
        <v>67.266429931038545</v>
      </c>
      <c r="P32" s="11">
        <f>+P8+P12+P13+P14+P15+P24+P25+P27+P29+P31</f>
        <v>0</v>
      </c>
      <c r="Q32" s="16">
        <v>0</v>
      </c>
      <c r="R32" s="11" t="s">
        <v>71</v>
      </c>
      <c r="S32" s="11" t="s">
        <v>71</v>
      </c>
      <c r="T32" s="11">
        <f>+T8+T12+T13+T14+T15+T24+T25+T27+T29+T31</f>
        <v>75932715</v>
      </c>
    </row>
    <row r="33" spans="1:20">
      <c r="A33" s="5" t="s">
        <v>118</v>
      </c>
      <c r="B33" s="4" t="s">
        <v>170</v>
      </c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5">
        <f>SUM(H33/112907382*100)</f>
        <v>0</v>
      </c>
      <c r="J33" s="4">
        <v>0</v>
      </c>
      <c r="K33" s="4">
        <v>0</v>
      </c>
      <c r="L33" s="4">
        <f>+J33+K33</f>
        <v>0</v>
      </c>
      <c r="M33" s="15">
        <f>SUM(L33/112907382*100)</f>
        <v>0</v>
      </c>
      <c r="N33" s="4">
        <v>0</v>
      </c>
      <c r="O33" s="15">
        <f>SUM((H33+N33)/112907382*100)</f>
        <v>0</v>
      </c>
      <c r="P33" s="4">
        <v>0</v>
      </c>
      <c r="Q33" s="15">
        <v>0</v>
      </c>
      <c r="R33" s="4" t="s">
        <v>71</v>
      </c>
      <c r="S33" s="4" t="s">
        <v>71</v>
      </c>
      <c r="T33" s="4">
        <v>0</v>
      </c>
    </row>
    <row r="34" spans="1:20" s="6" customFormat="1">
      <c r="A34" s="11"/>
      <c r="B34" s="11" t="s">
        <v>171</v>
      </c>
      <c r="C34" s="11"/>
      <c r="D34" s="11">
        <f>+D33</f>
        <v>0</v>
      </c>
      <c r="E34" s="11">
        <f>+E33</f>
        <v>0</v>
      </c>
      <c r="F34" s="11">
        <f>+F33</f>
        <v>0</v>
      </c>
      <c r="G34" s="11">
        <f>+G33</f>
        <v>0</v>
      </c>
      <c r="H34" s="11">
        <f>+H33</f>
        <v>0</v>
      </c>
      <c r="I34" s="16">
        <f>+I33</f>
        <v>0</v>
      </c>
      <c r="J34" s="11">
        <f>+J33</f>
        <v>0</v>
      </c>
      <c r="K34" s="11">
        <f>+K33</f>
        <v>0</v>
      </c>
      <c r="L34" s="11">
        <f>+L33</f>
        <v>0</v>
      </c>
      <c r="M34" s="16">
        <f>+M33</f>
        <v>0</v>
      </c>
      <c r="N34" s="11">
        <f>+N33</f>
        <v>0</v>
      </c>
      <c r="O34" s="16">
        <f>+O33</f>
        <v>0</v>
      </c>
      <c r="P34" s="11">
        <f>+P33</f>
        <v>0</v>
      </c>
      <c r="Q34" s="16">
        <v>0</v>
      </c>
      <c r="R34" s="11" t="str">
        <f>+R33</f>
        <v>NA</v>
      </c>
      <c r="S34" s="11" t="str">
        <f>+S33</f>
        <v>NA</v>
      </c>
      <c r="T34" s="11">
        <f>+T33</f>
        <v>0</v>
      </c>
    </row>
    <row r="35" spans="1:20">
      <c r="A35" s="5" t="s">
        <v>172</v>
      </c>
      <c r="B35" s="4" t="s">
        <v>173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5" t="s">
        <v>87</v>
      </c>
      <c r="B36" s="4" t="s">
        <v>174</v>
      </c>
      <c r="C36" s="4"/>
      <c r="D36" s="4">
        <v>29083</v>
      </c>
      <c r="E36" s="4">
        <v>5986141</v>
      </c>
      <c r="F36" s="4">
        <v>0</v>
      </c>
      <c r="G36" s="4">
        <v>0</v>
      </c>
      <c r="H36" s="4">
        <v>5986141</v>
      </c>
      <c r="I36" s="15">
        <f>SUM(H36/112907382*100)</f>
        <v>5.3018154295704063</v>
      </c>
      <c r="J36" s="4">
        <v>5986141</v>
      </c>
      <c r="K36" s="4">
        <v>0</v>
      </c>
      <c r="L36" s="4">
        <f>+J36+K36</f>
        <v>5986141</v>
      </c>
      <c r="M36" s="15">
        <f>SUM(L36/112907382*100)</f>
        <v>5.3018154295704063</v>
      </c>
      <c r="N36" s="4">
        <v>0</v>
      </c>
      <c r="O36" s="15">
        <f>SUM((H36+N36)/112907382*100)</f>
        <v>5.3018154295704063</v>
      </c>
      <c r="P36" s="4"/>
      <c r="Q36" s="15">
        <v>0</v>
      </c>
      <c r="R36" s="4" t="s">
        <v>71</v>
      </c>
      <c r="S36" s="4" t="s">
        <v>71</v>
      </c>
      <c r="T36" s="4">
        <v>5669454</v>
      </c>
    </row>
    <row r="37" spans="1:20">
      <c r="A37" s="4"/>
      <c r="B37" s="4" t="s">
        <v>175</v>
      </c>
      <c r="C37" s="4"/>
      <c r="D37" s="4">
        <v>18</v>
      </c>
      <c r="E37" s="4">
        <v>1167053</v>
      </c>
      <c r="F37" s="4">
        <v>0</v>
      </c>
      <c r="G37" s="4">
        <v>0</v>
      </c>
      <c r="H37" s="4">
        <v>1167053</v>
      </c>
      <c r="I37" s="15">
        <f>SUM(H37/112907382*100)</f>
        <v>1.0336374640233887</v>
      </c>
      <c r="J37" s="4">
        <v>1167053</v>
      </c>
      <c r="K37" s="4">
        <v>0</v>
      </c>
      <c r="L37" s="4">
        <f>+J37+K37</f>
        <v>1167053</v>
      </c>
      <c r="M37" s="15">
        <f>SUM(L37/112907382*100)</f>
        <v>1.0336374640233887</v>
      </c>
      <c r="N37" s="4">
        <v>0</v>
      </c>
      <c r="O37" s="15">
        <f>SUM((H37+N37)/112907382*100)</f>
        <v>1.0336374640233887</v>
      </c>
      <c r="P37" s="4"/>
      <c r="Q37" s="15">
        <v>0</v>
      </c>
      <c r="R37" s="4" t="s">
        <v>71</v>
      </c>
      <c r="S37" s="4" t="s">
        <v>71</v>
      </c>
      <c r="T37" s="4">
        <v>1167053</v>
      </c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4" t="s">
        <v>111</v>
      </c>
      <c r="B39" s="4" t="s">
        <v>176</v>
      </c>
      <c r="C39" s="4"/>
      <c r="D39" s="4">
        <v>4</v>
      </c>
      <c r="E39" s="4">
        <v>75245</v>
      </c>
      <c r="F39" s="4">
        <v>0</v>
      </c>
      <c r="G39" s="4">
        <v>0</v>
      </c>
      <c r="H39" s="4">
        <v>75245</v>
      </c>
      <c r="I39" s="15">
        <f>SUM(H39/112907382*100)</f>
        <v>6.6643118162105636E-2</v>
      </c>
      <c r="J39" s="4">
        <v>75245</v>
      </c>
      <c r="K39" s="4">
        <v>0</v>
      </c>
      <c r="L39" s="4">
        <f>+J39+K39</f>
        <v>75245</v>
      </c>
      <c r="M39" s="15">
        <f>SUM(L39/112907382*100)</f>
        <v>6.6643118162105636E-2</v>
      </c>
      <c r="N39" s="4">
        <v>0</v>
      </c>
      <c r="O39" s="15">
        <f>SUM((H39+N39)/112907382*100)</f>
        <v>6.6643118162105636E-2</v>
      </c>
      <c r="P39" s="4">
        <v>0</v>
      </c>
      <c r="Q39" s="15">
        <v>0</v>
      </c>
      <c r="R39" s="4" t="s">
        <v>71</v>
      </c>
      <c r="S39" s="4" t="s">
        <v>71</v>
      </c>
      <c r="T39" s="4">
        <v>75245</v>
      </c>
    </row>
    <row r="40" spans="1:20">
      <c r="A40" s="4" t="s">
        <v>113</v>
      </c>
      <c r="B40" s="4" t="s">
        <v>177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5">
        <f>SUM(H40/112907382*100)</f>
        <v>0</v>
      </c>
      <c r="J40" s="4">
        <v>0</v>
      </c>
      <c r="K40" s="4">
        <v>0</v>
      </c>
      <c r="L40" s="4">
        <f>+J40+K40</f>
        <v>0</v>
      </c>
      <c r="M40" s="15">
        <f>SUM(L40/112907382*100)</f>
        <v>0</v>
      </c>
      <c r="N40" s="4">
        <v>0</v>
      </c>
      <c r="O40" s="15">
        <f>SUM((H40+N40)/112907382*100)</f>
        <v>0</v>
      </c>
      <c r="P40" s="4">
        <v>0</v>
      </c>
      <c r="Q40" s="15">
        <v>0</v>
      </c>
      <c r="R40" s="4" t="s">
        <v>71</v>
      </c>
      <c r="S40" s="4" t="s">
        <v>71</v>
      </c>
      <c r="T40" s="4">
        <v>0</v>
      </c>
    </row>
    <row r="41" spans="1:20">
      <c r="A41" s="4" t="s">
        <v>115</v>
      </c>
      <c r="B41" s="4" t="s">
        <v>178</v>
      </c>
      <c r="C41" s="4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15">
        <f>SUM(H41/112907382*100)</f>
        <v>0</v>
      </c>
      <c r="J41" s="4">
        <v>0</v>
      </c>
      <c r="K41" s="4">
        <v>0</v>
      </c>
      <c r="L41" s="4">
        <f>+J41+K41</f>
        <v>0</v>
      </c>
      <c r="M41" s="15">
        <f>SUM(L41/112907382*100)</f>
        <v>0</v>
      </c>
      <c r="N41" s="4">
        <v>0</v>
      </c>
      <c r="O41" s="15">
        <f>SUM((H41+N41)/112907382*100)</f>
        <v>0</v>
      </c>
      <c r="P41" s="4">
        <v>0</v>
      </c>
      <c r="Q41" s="15">
        <v>0</v>
      </c>
      <c r="R41" s="4" t="s">
        <v>71</v>
      </c>
      <c r="S41" s="4" t="s">
        <v>71</v>
      </c>
      <c r="T41" s="4">
        <v>0</v>
      </c>
    </row>
    <row r="42" spans="1:20">
      <c r="A42" s="4" t="s">
        <v>124</v>
      </c>
      <c r="B42" s="4" t="s">
        <v>116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4"/>
      <c r="B43" s="4" t="s">
        <v>179</v>
      </c>
      <c r="C43" s="4"/>
      <c r="D43" s="4">
        <v>6</v>
      </c>
      <c r="E43" s="4">
        <v>215580</v>
      </c>
      <c r="F43" s="4">
        <v>0</v>
      </c>
      <c r="G43" s="4">
        <v>0</v>
      </c>
      <c r="H43" s="4">
        <v>215580</v>
      </c>
      <c r="I43" s="15">
        <f>SUM(H43/112907382*100)</f>
        <v>0.19093525700560482</v>
      </c>
      <c r="J43" s="4">
        <v>215580</v>
      </c>
      <c r="K43" s="4">
        <v>0</v>
      </c>
      <c r="L43" s="4">
        <f>+J43+K43</f>
        <v>215580</v>
      </c>
      <c r="M43" s="15">
        <f>SUM(L43/112907382*100)</f>
        <v>0.19093525700560482</v>
      </c>
      <c r="N43" s="4">
        <v>0</v>
      </c>
      <c r="O43" s="15">
        <f>SUM((H43+N43)/112907382*100)</f>
        <v>0.19093525700560482</v>
      </c>
      <c r="P43" s="4">
        <v>0</v>
      </c>
      <c r="Q43" s="15">
        <v>0</v>
      </c>
      <c r="R43" s="4" t="s">
        <v>71</v>
      </c>
      <c r="S43" s="4" t="s">
        <v>71</v>
      </c>
      <c r="T43" s="4">
        <v>53460</v>
      </c>
    </row>
    <row r="44" spans="1:20">
      <c r="A44" s="4"/>
      <c r="B44" s="4" t="s">
        <v>180</v>
      </c>
      <c r="C44" s="4"/>
      <c r="D44" s="4">
        <v>3</v>
      </c>
      <c r="E44" s="4">
        <v>314500</v>
      </c>
      <c r="F44" s="4">
        <v>0</v>
      </c>
      <c r="G44" s="4">
        <v>0</v>
      </c>
      <c r="H44" s="4">
        <v>314500</v>
      </c>
      <c r="I44" s="15">
        <f>SUM(H44/112907382*100)</f>
        <v>0.27854688898906538</v>
      </c>
      <c r="J44" s="4">
        <v>314500</v>
      </c>
      <c r="K44" s="4">
        <v>0</v>
      </c>
      <c r="L44" s="4">
        <f>+J44+K44</f>
        <v>314500</v>
      </c>
      <c r="M44" s="15">
        <f>SUM(L44/112907382*100)</f>
        <v>0.27854688898906538</v>
      </c>
      <c r="N44" s="4">
        <v>0</v>
      </c>
      <c r="O44" s="15">
        <f>SUM((H44+N44)/112907382*100)</f>
        <v>0.27854688898906538</v>
      </c>
      <c r="P44" s="4">
        <v>0</v>
      </c>
      <c r="Q44" s="15">
        <v>0</v>
      </c>
      <c r="R44" s="4" t="s">
        <v>71</v>
      </c>
      <c r="S44" s="4" t="s">
        <v>71</v>
      </c>
      <c r="T44" s="4">
        <v>314500</v>
      </c>
    </row>
    <row r="45" spans="1:20">
      <c r="A45" s="4"/>
      <c r="B45" s="4" t="s">
        <v>181</v>
      </c>
      <c r="C45" s="4"/>
      <c r="D45" s="4">
        <v>754</v>
      </c>
      <c r="E45" s="4">
        <v>3015724</v>
      </c>
      <c r="F45" s="4">
        <v>0</v>
      </c>
      <c r="G45" s="4">
        <v>0</v>
      </c>
      <c r="H45" s="4">
        <v>3015724</v>
      </c>
      <c r="I45" s="15">
        <f>SUM(H45/112907382*100)</f>
        <v>2.6709715047683948</v>
      </c>
      <c r="J45" s="4">
        <v>3015724</v>
      </c>
      <c r="K45" s="4">
        <v>0</v>
      </c>
      <c r="L45" s="4">
        <f>+J45+K45</f>
        <v>3015724</v>
      </c>
      <c r="M45" s="15">
        <f>SUM(L45/112907382*100)</f>
        <v>2.6709715047683948</v>
      </c>
      <c r="N45" s="4">
        <v>0</v>
      </c>
      <c r="O45" s="15">
        <f>SUM((H45+N45)/112907382*100)</f>
        <v>2.6709715047683948</v>
      </c>
      <c r="P45" s="4">
        <v>0</v>
      </c>
      <c r="Q45" s="15">
        <v>0</v>
      </c>
      <c r="R45" s="4" t="s">
        <v>71</v>
      </c>
      <c r="S45" s="4" t="s">
        <v>71</v>
      </c>
      <c r="T45" s="4">
        <v>2598724</v>
      </c>
    </row>
    <row r="46" spans="1:20">
      <c r="A46" s="4"/>
      <c r="B46" s="4" t="s">
        <v>182</v>
      </c>
      <c r="C46" s="4"/>
      <c r="D46" s="4">
        <v>115</v>
      </c>
      <c r="E46" s="4">
        <v>74850</v>
      </c>
      <c r="F46" s="4">
        <v>0</v>
      </c>
      <c r="G46" s="4">
        <v>0</v>
      </c>
      <c r="H46" s="4">
        <v>74850</v>
      </c>
      <c r="I46" s="15">
        <f>SUM(H46/112907382*100)</f>
        <v>6.6293273897715554E-2</v>
      </c>
      <c r="J46" s="4">
        <v>74850</v>
      </c>
      <c r="K46" s="4">
        <v>0</v>
      </c>
      <c r="L46" s="4">
        <f>+J46+K46</f>
        <v>74850</v>
      </c>
      <c r="M46" s="15">
        <f>SUM(L46/112907382*100)</f>
        <v>6.6293273897715554E-2</v>
      </c>
      <c r="N46" s="4">
        <v>0</v>
      </c>
      <c r="O46" s="15">
        <f>SUM((H46+N46)/112907382*100)</f>
        <v>6.6293273897715554E-2</v>
      </c>
      <c r="P46" s="4">
        <v>0</v>
      </c>
      <c r="Q46" s="15">
        <v>0</v>
      </c>
      <c r="R46" s="4" t="s">
        <v>71</v>
      </c>
      <c r="S46" s="4" t="s">
        <v>71</v>
      </c>
      <c r="T46" s="4">
        <v>74850</v>
      </c>
    </row>
    <row r="47" spans="1:20">
      <c r="A47" s="4"/>
      <c r="B47" s="4" t="s">
        <v>183</v>
      </c>
      <c r="C47" s="4"/>
      <c r="D47" s="4">
        <v>292</v>
      </c>
      <c r="E47" s="4">
        <v>113850</v>
      </c>
      <c r="F47" s="4">
        <v>0</v>
      </c>
      <c r="G47" s="4">
        <v>0</v>
      </c>
      <c r="H47" s="4">
        <v>113850</v>
      </c>
      <c r="I47" s="15">
        <f>SUM(H47/112907382*100)</f>
        <v>0.10083485949572367</v>
      </c>
      <c r="J47" s="4">
        <v>113850</v>
      </c>
      <c r="K47" s="4">
        <v>0</v>
      </c>
      <c r="L47" s="4">
        <f>+J47+K47</f>
        <v>113850</v>
      </c>
      <c r="M47" s="15">
        <f>SUM(L47/112907382*100)</f>
        <v>0.10083485949572367</v>
      </c>
      <c r="N47" s="4">
        <v>0</v>
      </c>
      <c r="O47" s="15">
        <f>SUM((H47+N47)/112907382*100)</f>
        <v>0.10083485949572367</v>
      </c>
      <c r="P47" s="4">
        <v>0</v>
      </c>
      <c r="Q47" s="15">
        <v>0</v>
      </c>
      <c r="R47" s="4" t="s">
        <v>71</v>
      </c>
      <c r="S47" s="4" t="s">
        <v>71</v>
      </c>
      <c r="T47" s="4">
        <v>113850</v>
      </c>
    </row>
    <row r="48" spans="1:20">
      <c r="A48" s="4"/>
      <c r="B48" s="4" t="s">
        <v>184</v>
      </c>
      <c r="C48" s="4"/>
      <c r="D48" s="4">
        <v>395</v>
      </c>
      <c r="E48" s="4">
        <v>960396</v>
      </c>
      <c r="F48" s="4">
        <v>0</v>
      </c>
      <c r="G48" s="4">
        <v>0</v>
      </c>
      <c r="H48" s="4">
        <v>960396</v>
      </c>
      <c r="I48" s="15">
        <f>SUM(H48/112907382*100)</f>
        <v>0.85060514466627157</v>
      </c>
      <c r="J48" s="4">
        <v>960396</v>
      </c>
      <c r="K48" s="4">
        <v>0</v>
      </c>
      <c r="L48" s="4">
        <f>+J48+K48</f>
        <v>960396</v>
      </c>
      <c r="M48" s="15">
        <f>SUM(L48/112907382*100)</f>
        <v>0.85060514466627157</v>
      </c>
      <c r="N48" s="4">
        <v>0</v>
      </c>
      <c r="O48" s="15">
        <f>SUM((H48+N48)/112907382*100)</f>
        <v>0.85060514466627157</v>
      </c>
      <c r="P48" s="4">
        <v>0</v>
      </c>
      <c r="Q48" s="15">
        <v>0</v>
      </c>
      <c r="R48" s="4" t="s">
        <v>71</v>
      </c>
      <c r="S48" s="4" t="s">
        <v>71</v>
      </c>
      <c r="T48" s="4">
        <v>958896</v>
      </c>
    </row>
    <row r="49" spans="1:20">
      <c r="A49" s="4"/>
      <c r="B49" s="4" t="s">
        <v>185</v>
      </c>
      <c r="C49" s="4"/>
      <c r="D49" s="4">
        <v>1</v>
      </c>
      <c r="E49" s="4">
        <v>62242</v>
      </c>
      <c r="F49" s="4">
        <v>0</v>
      </c>
      <c r="G49" s="4">
        <v>0</v>
      </c>
      <c r="H49" s="4">
        <v>62242</v>
      </c>
      <c r="I49" s="15">
        <f>SUM(H49/112907382*100)</f>
        <v>5.5126599251056937E-2</v>
      </c>
      <c r="J49" s="4">
        <v>62242</v>
      </c>
      <c r="K49" s="4">
        <v>0</v>
      </c>
      <c r="L49" s="4">
        <f>+J49+K49</f>
        <v>62242</v>
      </c>
      <c r="M49" s="15">
        <f>SUM(L49/112907382*100)</f>
        <v>5.5126599251056937E-2</v>
      </c>
      <c r="N49" s="4">
        <v>0</v>
      </c>
      <c r="O49" s="15">
        <f>SUM((H49+N49)/112907382*100)</f>
        <v>5.5126599251056937E-2</v>
      </c>
      <c r="P49" s="4">
        <v>0</v>
      </c>
      <c r="Q49" s="15">
        <v>0</v>
      </c>
      <c r="R49" s="4" t="s">
        <v>71</v>
      </c>
      <c r="S49" s="4" t="s">
        <v>71</v>
      </c>
      <c r="T49" s="4">
        <v>62242</v>
      </c>
    </row>
    <row r="50" spans="1:20" s="6" customFormat="1">
      <c r="A50" s="11"/>
      <c r="B50" s="11" t="s">
        <v>186</v>
      </c>
      <c r="C50" s="11"/>
      <c r="D50" s="11">
        <f>+D36+D37+D39+D40+D41+D43+D44+D45+D46+D47+D48+D49</f>
        <v>30671</v>
      </c>
      <c r="E50" s="11">
        <f>+E36+E37+E39+E40+E41+E43+E44+E45+E46+E47+E48+E49</f>
        <v>11985581</v>
      </c>
      <c r="F50" s="11">
        <f>+F36+F37+F39+F40+F41+F43+F44+F45+F46+F47+F48+F49</f>
        <v>0</v>
      </c>
      <c r="G50" s="11">
        <f>+G36+G37+G39+G40+G41+G43+G44+G45+G46+G47+G48+G49</f>
        <v>0</v>
      </c>
      <c r="H50" s="11">
        <f>+H36+H37+H39+H40+H41+H43+H44+H45+H46+H47+H48+H49</f>
        <v>11985581</v>
      </c>
      <c r="I50" s="16">
        <f>+I36+I37+I39+I40+I41+I43+I44+I45+I46+I47+I48+I49</f>
        <v>10.615409539829733</v>
      </c>
      <c r="J50" s="11">
        <f>+J36+J37+J39+J40+J41+J43+J44+J45+J46+J47+J48+J49</f>
        <v>11985581</v>
      </c>
      <c r="K50" s="11">
        <f>+K36+K37+K39+K40+K41+K43+K44+K45+K46+K47+K48+K49</f>
        <v>0</v>
      </c>
      <c r="L50" s="11">
        <f>+L36+L37+L39+L40+L41+L43+L44+L45+L46+L47+L48+L49</f>
        <v>11985581</v>
      </c>
      <c r="M50" s="16">
        <f>+M36+M37+M39+M40+M41+M43+M44+M45+M46+M47+M48+M49</f>
        <v>10.615409539829733</v>
      </c>
      <c r="N50" s="11">
        <f>+N36+N37+N39+N40+N41+N43+N44+N45+N46+N47+N48+N49</f>
        <v>0</v>
      </c>
      <c r="O50" s="16">
        <f>+O36+O37+O39+O40+O41+O43+O44+O45+O46+O47+O48+O49</f>
        <v>10.615409539829733</v>
      </c>
      <c r="P50" s="11">
        <f>+P36+P37+P39+P40+P41+P43+P44+P45+P46+P47+P48+P49</f>
        <v>0</v>
      </c>
      <c r="Q50" s="16">
        <v>0</v>
      </c>
      <c r="R50" s="11"/>
      <c r="S50" s="11"/>
      <c r="T50" s="11">
        <f>+T36+T37+T39+T40+T41+T43+T44+T45+T46+T47+T48+T49</f>
        <v>11088274</v>
      </c>
    </row>
    <row r="51" spans="1:20" s="6" customFormat="1">
      <c r="A51" s="11"/>
      <c r="B51" s="11" t="s">
        <v>187</v>
      </c>
      <c r="C51" s="11"/>
      <c r="D51" s="11">
        <f>+D32+D34+D50</f>
        <v>30915</v>
      </c>
      <c r="E51" s="11">
        <f>+E32+E34+E50</f>
        <v>87934346</v>
      </c>
      <c r="F51" s="11">
        <f>+F32+F34+F50</f>
        <v>0</v>
      </c>
      <c r="G51" s="11">
        <f>+G32+G34+G50</f>
        <v>0</v>
      </c>
      <c r="H51" s="11">
        <f>+H32+H34+H50</f>
        <v>87934346</v>
      </c>
      <c r="I51" s="16">
        <f>+I32+I34+I50</f>
        <v>77.881839470868272</v>
      </c>
      <c r="J51" s="11">
        <f>+J32+J34+J50</f>
        <v>87934346</v>
      </c>
      <c r="K51" s="11">
        <f>+K32+K34+K50</f>
        <v>0</v>
      </c>
      <c r="L51" s="11">
        <f>+L32+L34+L50</f>
        <v>87934346</v>
      </c>
      <c r="M51" s="16">
        <f>+M32+M34+M50</f>
        <v>77.881839470868272</v>
      </c>
      <c r="N51" s="11">
        <f>+N32+N34+N50</f>
        <v>0</v>
      </c>
      <c r="O51" s="16">
        <f>+O32+O34+O50</f>
        <v>77.881839470868272</v>
      </c>
      <c r="P51" s="11">
        <f>+P32+P34+P50</f>
        <v>0</v>
      </c>
      <c r="Q51" s="16">
        <v>0</v>
      </c>
      <c r="R51" s="11"/>
      <c r="S51" s="11"/>
      <c r="T51" s="11">
        <f>+T32+T34+T50</f>
        <v>87020989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188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189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SUM(H7/112907382*100)</f>
        <v>0</v>
      </c>
      <c r="J7" s="4">
        <v>0</v>
      </c>
      <c r="K7" s="4">
        <v>0</v>
      </c>
      <c r="L7" s="4">
        <f>+J7+K7</f>
        <v>0</v>
      </c>
      <c r="M7" s="15">
        <f>SUM(L7/112907382*100)</f>
        <v>0</v>
      </c>
      <c r="N7" s="4">
        <v>0</v>
      </c>
      <c r="O7" s="15">
        <f>SUM((H7+N7)/112907382*100)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118</v>
      </c>
      <c r="B8" s="4" t="s">
        <v>190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SUM(H8/112907382*100)</f>
        <v>0</v>
      </c>
      <c r="J8" s="4">
        <v>0</v>
      </c>
      <c r="K8" s="4">
        <v>0</v>
      </c>
      <c r="L8" s="4">
        <f>+J8+K8</f>
        <v>0</v>
      </c>
      <c r="M8" s="15">
        <f>SUM(L8/112907382*100)</f>
        <v>0</v>
      </c>
      <c r="N8" s="4">
        <v>0</v>
      </c>
      <c r="O8" s="15">
        <f>SUM((H8+N8)/112907382*100)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191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192</v>
      </c>
      <c r="B1" s="20"/>
      <c r="C1" s="20"/>
      <c r="D1" s="20"/>
    </row>
    <row r="2" spans="1:4">
      <c r="A2" s="4" t="s">
        <v>193</v>
      </c>
      <c r="B2" s="4" t="s">
        <v>194</v>
      </c>
      <c r="C2" s="4" t="s">
        <v>195</v>
      </c>
      <c r="D2" s="4" t="s">
        <v>196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A3" sqref="A3:B3"/>
    </sheetView>
  </sheetViews>
  <sheetFormatPr defaultRowHeight="15"/>
  <cols>
    <col min="1" max="2" width="50.7109375" customWidth="1"/>
  </cols>
  <sheetData>
    <row r="1" spans="1:2" s="7" customFormat="1" ht="15.75">
      <c r="A1" s="21" t="s">
        <v>197</v>
      </c>
      <c r="B1" s="21"/>
    </row>
    <row r="2" spans="1:2">
      <c r="A2" s="4" t="s">
        <v>34</v>
      </c>
      <c r="B2" s="4" t="s">
        <v>195</v>
      </c>
    </row>
    <row r="3" spans="1:2">
      <c r="A3" s="22">
        <v>53</v>
      </c>
      <c r="B3" s="22">
        <v>32778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Sheet8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mohsin.mohd</dc:creator>
  <cp:lastModifiedBy>mohsin.mohd</cp:lastModifiedBy>
  <dcterms:created xsi:type="dcterms:W3CDTF">2018-07-05T13:59:44Z</dcterms:created>
  <dcterms:modified xsi:type="dcterms:W3CDTF">2018-07-05T14:06:03Z</dcterms:modified>
</cp:coreProperties>
</file>