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610"/>
  <workbookPr showInkAnnotation="0" hidePivotFieldList="1" autoCompressPictures="0"/>
  <mc:AlternateContent xmlns:mc="http://schemas.openxmlformats.org/markup-compatibility/2006">
    <mc:Choice Requires="x15">
      <x15ac:absPath xmlns:x15ac="http://schemas.microsoft.com/office/spreadsheetml/2010/11/ac" url="/Users/katiecunningham/Documents/"/>
    </mc:Choice>
  </mc:AlternateContent>
  <bookViews>
    <workbookView xWindow="0" yWindow="460" windowWidth="28800" windowHeight="16260" tabRatio="727"/>
  </bookViews>
  <sheets>
    <sheet name="Find Replace" sheetId="13" r:id="rId1"/>
    <sheet name="Filter Sort CF " sheetId="7" r:id="rId2"/>
    <sheet name="LEN" sheetId="16" r:id="rId3"/>
    <sheet name="Concatenate" sheetId="10" r:id="rId4"/>
    <sheet name="Remove Duplicates" sheetId="11" r:id="rId5"/>
    <sheet name="Logic &amp; Modifiers" sheetId="2" r:id="rId6"/>
    <sheet name="Index Match" sheetId="1" r:id="rId7"/>
  </sheets>
  <definedNames>
    <definedName name="_xlnm._FilterDatabase" localSheetId="1" hidden="1">'Filter Sort CF '!$A$22:$J$32</definedName>
    <definedName name="_xlnm._FilterDatabase" localSheetId="5" hidden="1">'Logic &amp; Modifiers'!$A$31:$F$63</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3" i="2" l="1"/>
  <c r="B4" i="2"/>
  <c r="B5" i="2"/>
  <c r="B6" i="2"/>
  <c r="B7" i="2"/>
  <c r="B8" i="2"/>
  <c r="B9" i="2"/>
  <c r="B10" i="2"/>
  <c r="B14" i="2"/>
  <c r="B15" i="2"/>
  <c r="B16" i="2"/>
  <c r="B17" i="2"/>
  <c r="B21" i="2"/>
  <c r="B22" i="2"/>
  <c r="B23" i="2"/>
  <c r="B29" i="2"/>
  <c r="B28" i="2"/>
  <c r="B27" i="2"/>
  <c r="F40" i="1"/>
  <c r="F41" i="1"/>
  <c r="F42" i="1"/>
  <c r="F43" i="1"/>
  <c r="F44" i="1"/>
  <c r="F45" i="1"/>
  <c r="F46" i="1"/>
  <c r="F39" i="1"/>
  <c r="F11" i="10"/>
  <c r="F12" i="10"/>
  <c r="F13" i="10"/>
  <c r="F14" i="10"/>
  <c r="F15" i="10"/>
  <c r="F16" i="10"/>
  <c r="F17" i="10"/>
  <c r="F10" i="10"/>
  <c r="B9" i="16"/>
  <c r="B10" i="16"/>
  <c r="B8" i="16"/>
  <c r="F26" i="10"/>
  <c r="F11" i="1"/>
  <c r="F18" i="1"/>
  <c r="F17" i="1"/>
  <c r="F16" i="1"/>
  <c r="F15" i="1"/>
  <c r="F14" i="1"/>
  <c r="F13" i="1"/>
  <c r="F12" i="1"/>
  <c r="F27" i="10"/>
  <c r="F28" i="10"/>
  <c r="D11" i="10"/>
  <c r="D12" i="10"/>
  <c r="D13" i="10"/>
  <c r="D14" i="10"/>
  <c r="D15" i="10"/>
  <c r="D16" i="10"/>
  <c r="D17" i="10"/>
  <c r="D10" i="10"/>
</calcChain>
</file>

<file path=xl/sharedStrings.xml><?xml version="1.0" encoding="utf-8"?>
<sst xmlns="http://schemas.openxmlformats.org/spreadsheetml/2006/main" count="515" uniqueCount="189">
  <si>
    <t>Keyword</t>
  </si>
  <si>
    <t>Position</t>
  </si>
  <si>
    <t>Search Volume</t>
  </si>
  <si>
    <t>Keyword Difficulty Index</t>
  </si>
  <si>
    <t>CPC</t>
  </si>
  <si>
    <t>Url</t>
  </si>
  <si>
    <t>adept marketing</t>
  </si>
  <si>
    <t>http://www.marketingadept.com/</t>
  </si>
  <si>
    <t>adept</t>
  </si>
  <si>
    <t>seo columbus ohio</t>
  </si>
  <si>
    <t>http://www.marketingadept.com/what-we-do/seo/</t>
  </si>
  <si>
    <t>columbus seo</t>
  </si>
  <si>
    <t>seo columbus</t>
  </si>
  <si>
    <t>columbus seo company</t>
  </si>
  <si>
    <t>marketing companies in columbus ohio</t>
  </si>
  <si>
    <t>internet marketing columbus ohio</t>
  </si>
  <si>
    <t>columbus ohio seo</t>
  </si>
  <si>
    <t>digital marketing ohio</t>
  </si>
  <si>
    <t>marketing columbus ohio</t>
  </si>
  <si>
    <t>coupon affiliates</t>
  </si>
  <si>
    <t>http://blog.marketingadept.com/be-wary-of-coupon-affiliates-stealing-your-affiliate-marketing-commissions/</t>
  </si>
  <si>
    <t>marketing companies columbus ohio</t>
  </si>
  <si>
    <t>coupon affiliate program</t>
  </si>
  <si>
    <t>seo company columbus</t>
  </si>
  <si>
    <t>marketing firms columbus ohio</t>
  </si>
  <si>
    <t>coupon affiliate</t>
  </si>
  <si>
    <t>columbus website design</t>
  </si>
  <si>
    <t>http://www.marketingadept.com/what-we-do/web-design-and-development/</t>
  </si>
  <si>
    <t>marketing agency columbus ohio</t>
  </si>
  <si>
    <t>coupon programs</t>
  </si>
  <si>
    <t>affiliate coupon codes</t>
  </si>
  <si>
    <t>http://www.marketingadept.com/blog/be-wary-of-coupon-affiliates-stealing-your-affiliate-marketing-commissions/</t>
  </si>
  <si>
    <t>columbus web design</t>
  </si>
  <si>
    <t>marketing agencies columbus ohio</t>
  </si>
  <si>
    <t>coupon code affiliate programs</t>
  </si>
  <si>
    <t>coupon affiliate programs</t>
  </si>
  <si>
    <t>web design columbus ohio</t>
  </si>
  <si>
    <t>website design columbus ohio</t>
  </si>
  <si>
    <t>marketing firms in columbus ohio</t>
  </si>
  <si>
    <t>columbus ohio marketing</t>
  </si>
  <si>
    <t>web design columbus</t>
  </si>
  <si>
    <t>columbus marketing</t>
  </si>
  <si>
    <t>google plus reviews</t>
  </si>
  <si>
    <t>http://www.marketingadept.com/blog/google-local-profile-creation-and-management-best-practices/</t>
  </si>
  <si>
    <t>holiday shopping statistics</t>
  </si>
  <si>
    <t>coupons affiliate</t>
  </si>
  <si>
    <t>ecommerce stats</t>
  </si>
  <si>
    <t>coupons affiliate program</t>
  </si>
  <si>
    <t>web development columbus</t>
  </si>
  <si>
    <t>marketing strategy for ecommerce</t>
  </si>
  <si>
    <t>dental practice marketing</t>
  </si>
  <si>
    <t>internet marketing trends 2014</t>
  </si>
  <si>
    <t>online holiday sales</t>
  </si>
  <si>
    <t>define new patient</t>
  </si>
  <si>
    <t>top ten coupon sites</t>
  </si>
  <si>
    <t>worth of google</t>
  </si>
  <si>
    <t>columbus tel</t>
  </si>
  <si>
    <t>revenue for</t>
  </si>
  <si>
    <t>web design ohio</t>
  </si>
  <si>
    <t>pay per click service</t>
  </si>
  <si>
    <t>countblank</t>
  </si>
  <si>
    <t>count</t>
  </si>
  <si>
    <t>Answer</t>
  </si>
  <si>
    <t>Practice</t>
  </si>
  <si>
    <t>counta</t>
  </si>
  <si>
    <t>How many terms are below?</t>
  </si>
  <si>
    <t>countif</t>
  </si>
  <si>
    <t>How many keywords rank in position 1</t>
  </si>
  <si>
    <t>How many keywords rank in position 3 or less</t>
  </si>
  <si>
    <t>How many keywords don't rank position 1 but have columbus modifiers?</t>
  </si>
  <si>
    <t>countifs</t>
  </si>
  <si>
    <t>How many don't have keyword difficulty?</t>
  </si>
  <si>
    <t>Count Functions</t>
  </si>
  <si>
    <t>Problem</t>
  </si>
  <si>
    <t>Sum Functions</t>
  </si>
  <si>
    <t>What is the total search volume below?</t>
  </si>
  <si>
    <t>What is the total search volume for columbus modifier terms?</t>
  </si>
  <si>
    <t>Average Functions</t>
  </si>
  <si>
    <t>sum</t>
  </si>
  <si>
    <t>sumif</t>
  </si>
  <si>
    <t>sumifs</t>
  </si>
  <si>
    <t>What is the total search volume for columbus modifiers that don't rank number 1?</t>
  </si>
  <si>
    <t>What is the average position?</t>
  </si>
  <si>
    <t>average</t>
  </si>
  <si>
    <t>averageif</t>
  </si>
  <si>
    <t>http://example.com/folder</t>
  </si>
  <si>
    <t>http://example.com/folder/subfolder</t>
  </si>
  <si>
    <t>Current URL</t>
  </si>
  <si>
    <t>New URL</t>
  </si>
  <si>
    <t>/</t>
  </si>
  <si>
    <t>Domain:</t>
  </si>
  <si>
    <t>Landing Page</t>
  </si>
  <si>
    <t>Sessions</t>
  </si>
  <si>
    <t>% New Sessions</t>
  </si>
  <si>
    <t>New Users</t>
  </si>
  <si>
    <t>Bounce Rate</t>
  </si>
  <si>
    <t>Pages / Session</t>
  </si>
  <si>
    <t>Avg. Session Duration</t>
  </si>
  <si>
    <t>Ecommerce Conversion Rate</t>
  </si>
  <si>
    <t>Transactions</t>
  </si>
  <si>
    <t>Revenue</t>
  </si>
  <si>
    <t>Address</t>
  </si>
  <si>
    <t>Content</t>
  </si>
  <si>
    <t>Status Code</t>
  </si>
  <si>
    <t>Status</t>
  </si>
  <si>
    <t>Title 1</t>
  </si>
  <si>
    <t>Title 1 Length</t>
  </si>
  <si>
    <t>Title 1 Pixel Width</t>
  </si>
  <si>
    <t>text/html; charset=UTF-8</t>
  </si>
  <si>
    <t>OK</t>
  </si>
  <si>
    <t>Title Tag</t>
  </si>
  <si>
    <t>INDEX(reference,row_num,column_num,[area_num])</t>
  </si>
  <si>
    <t>MATCH(lookup_value,lookup_array,match_type)</t>
  </si>
  <si>
    <t>Problem:</t>
  </si>
  <si>
    <t>Problem 1:</t>
  </si>
  <si>
    <t>Problem 2:</t>
  </si>
  <si>
    <t>Keyword List 1</t>
  </si>
  <si>
    <t>Keyword List 2</t>
  </si>
  <si>
    <t>Function Reference:</t>
  </si>
  <si>
    <t>if</t>
  </si>
  <si>
    <t>URL Slug</t>
  </si>
  <si>
    <t>Complete URL</t>
  </si>
  <si>
    <t>OR</t>
  </si>
  <si>
    <t xml:space="preserve"> | Site Name</t>
  </si>
  <si>
    <t>Rule: [Product] | [Brand] | Site Name</t>
  </si>
  <si>
    <t xml:space="preserve"> | Brand 1</t>
  </si>
  <si>
    <t xml:space="preserve"> | Brand 2</t>
  </si>
  <si>
    <t>Product Name 1</t>
  </si>
  <si>
    <t>Product Name 2</t>
  </si>
  <si>
    <t>Product Name 3</t>
  </si>
  <si>
    <t>http://example.com/folder-2</t>
  </si>
  <si>
    <t>http://example.com/folder-2/subfolder-2</t>
  </si>
  <si>
    <t xml:space="preserve">We have set rules to create a title tags for a large ecommerce website. We want to create these in Excel without manually writing. </t>
  </si>
  <si>
    <t>We are going to write new titles and descriptions but need to stay under the character limits. Use LEN to find each cell's characters and use conditional formatting to highlight those that are too long or too short.</t>
  </si>
  <si>
    <t>Data Source 2</t>
  </si>
  <si>
    <t>Data Source 1</t>
  </si>
  <si>
    <t>Match From Data Source 2</t>
  </si>
  <si>
    <t>Length</t>
  </si>
  <si>
    <t>Example Title Tag That Will End Up Being Way Too Long | Brand Name</t>
  </si>
  <si>
    <t>To Short Title</t>
  </si>
  <si>
    <t>Correct Length Example Title Tag | Brand Name</t>
  </si>
  <si>
    <t>http://example.com/folder-2/subfolder</t>
  </si>
  <si>
    <t>http://example.com/folder/subfolder-2</t>
  </si>
  <si>
    <t>Current domain is staying the same, but the a folder is changing. We need to create a redirect plan to implement without manually going page by page. New folder is named 'folder-2'.</t>
  </si>
  <si>
    <t>We have a list of URLS in a table and want to visually see which ones have a conversion rate above 1%, and which have one below .5%. Highlight what cells are missing conversion rate data as well. Sort by highest revenue to least and then sessions high to low.</t>
  </si>
  <si>
    <t>/example/category</t>
  </si>
  <si>
    <t>/example/category-2</t>
  </si>
  <si>
    <t>/example/</t>
  </si>
  <si>
    <t>/example-2/category</t>
  </si>
  <si>
    <t>/product-1</t>
  </si>
  <si>
    <t>/product-2</t>
  </si>
  <si>
    <t>/blog-post-1</t>
  </si>
  <si>
    <t>/example-2/category-2</t>
  </si>
  <si>
    <t>/contact-page</t>
  </si>
  <si>
    <t>https://example.com</t>
  </si>
  <si>
    <t>We have a list of URL slugs and need to match to a list of data that has the full URL. The only thing in common would be the full URL. Add the Domain to the URL to be able to match the data.</t>
  </si>
  <si>
    <t>We are combining multiple data sets from our keyword research. We know some of these overlap. Use conditional formatting to identify these and then remove the duplicates.</t>
  </si>
  <si>
    <t>https://example.com/</t>
  </si>
  <si>
    <t>https://example.com/blog-post-1</t>
  </si>
  <si>
    <t>https://example.com/contact-page</t>
  </si>
  <si>
    <t>https://example.com/example-2/category</t>
  </si>
  <si>
    <t>https://example.com/example-2/category-2</t>
  </si>
  <si>
    <t>https://example.com/example/</t>
  </si>
  <si>
    <t>https://example.com/example/category</t>
  </si>
  <si>
    <t>https://example.com/example/category-2</t>
  </si>
  <si>
    <t>Homepage | Site Name</t>
  </si>
  <si>
    <t>Blog Name | Site Name</t>
  </si>
  <si>
    <t>Contact Us| Site Name</t>
  </si>
  <si>
    <t>Category | Site Name</t>
  </si>
  <si>
    <t>Category 2 | Site Name</t>
  </si>
  <si>
    <t>Example | Site Name</t>
  </si>
  <si>
    <t>Category Example | Site Name</t>
  </si>
  <si>
    <t>Category Example 2 |  Site Name</t>
  </si>
  <si>
    <t xml:space="preserve">We would like to see what the title tag is for the top organic traffic pages in the table below. Combine the Title Tag with the Page Session Data table export from Google Analytics. </t>
  </si>
  <si>
    <t>https://example.com/example-4</t>
  </si>
  <si>
    <t>https://example.com/blog-post-2</t>
  </si>
  <si>
    <t>There is missing data in this version of the index/match problem. Clean up the data using Iferror.</t>
  </si>
  <si>
    <t>Function Used</t>
  </si>
  <si>
    <t>if, and</t>
  </si>
  <si>
    <t xml:space="preserve">If total search volume is greater than 30,000, have the cell say "High Search Volume". </t>
  </si>
  <si>
    <t>If total search volume is greater than 30,000, and avg. position is under 10, have the cell say "Low Hanging Fruit".</t>
  </si>
  <si>
    <t>What is the average position of terms with search volume more than 100?</t>
  </si>
  <si>
    <t>If / If Then Functions</t>
  </si>
  <si>
    <t>If average search volume is less than 100, and avg. position is greater than 10, have the cell say "low opportunity". Have the cell say "High opportunity" if it is false.</t>
  </si>
  <si>
    <t>Find the number of keywords with Columbus in them.</t>
  </si>
  <si>
    <t>Find the number of keywords with over 110 search volume.</t>
  </si>
  <si>
    <t>What is the total search volume for keywords that start with Adept?</t>
  </si>
  <si>
    <t>averageifs</t>
  </si>
  <si>
    <t>What is the average position of keywords with search volume over 50 and have columbus modifiers?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</si>
</sst>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Red]\-&quot;$&quot;#,##0.00"/>
  </numFmts>
  <fonts count="10" x14ac:knownFonts="1">
    <font>
      <sz val="12"/>
      <color theme="1"/>
      <name val="Calibri"/>
      <family val="2"/>
      <scheme val="minor"/>
    </font>
    <font>
      <b/>
      <sz val="12"/>
      <color theme="0"/>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14"/>
      <color theme="1"/>
      <name val="Calibri"/>
      <scheme val="minor"/>
    </font>
    <font>
      <b/>
      <sz val="14"/>
      <color theme="8" tint="-0.499984740745262"/>
      <name val="Calibri"/>
      <scheme val="minor"/>
    </font>
    <font>
      <b/>
      <sz val="16"/>
      <color theme="8" tint="-0.499984740745262"/>
      <name val="Calibri"/>
      <scheme val="minor"/>
    </font>
    <font>
      <b/>
      <u/>
      <sz val="14"/>
      <color theme="8" tint="-0.499984740745262"/>
      <name val="Calibri"/>
      <scheme val="minor"/>
    </font>
  </fonts>
  <fills count="4">
    <fill>
      <patternFill patternType="none"/>
    </fill>
    <fill>
      <patternFill patternType="gray125"/>
    </fill>
    <fill>
      <patternFill patternType="solid">
        <fgColor theme="8" tint="0.79998168889431442"/>
        <bgColor indexed="64"/>
      </patternFill>
    </fill>
    <fill>
      <patternFill patternType="solid">
        <fgColor rgb="FF45C3D2"/>
        <bgColor indexed="64"/>
      </patternFill>
    </fill>
  </fills>
  <borders count="10">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thin">
        <color theme="0" tint="-0.14999847407452621"/>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right/>
      <top style="thin">
        <color theme="0" tint="-0.14999847407452621"/>
      </top>
      <bottom/>
      <diagonal/>
    </border>
  </borders>
  <cellStyleXfs count="38">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63">
    <xf numFmtId="0" fontId="0" fillId="0" borderId="0" xfId="0"/>
    <xf numFmtId="0" fontId="3" fillId="0" borderId="0" xfId="35"/>
    <xf numFmtId="21" fontId="0" fillId="0" borderId="0" xfId="0" applyNumberFormat="1"/>
    <xf numFmtId="0" fontId="0" fillId="0" borderId="0" xfId="0" applyFont="1" applyProtection="1">
      <protection locked="0"/>
    </xf>
    <xf numFmtId="0" fontId="2" fillId="0" borderId="0" xfId="0" applyFont="1"/>
    <xf numFmtId="0" fontId="0" fillId="0" borderId="0" xfId="0" applyAlignment="1">
      <alignment horizontal="left" wrapText="1"/>
    </xf>
    <xf numFmtId="0" fontId="0" fillId="0" borderId="0" xfId="0" applyBorder="1" applyAlignment="1">
      <alignment horizontal="left" wrapText="1"/>
    </xf>
    <xf numFmtId="0" fontId="7" fillId="0" borderId="0" xfId="0" applyFont="1" applyProtection="1">
      <protection locked="0"/>
    </xf>
    <xf numFmtId="0" fontId="0" fillId="0" borderId="0" xfId="0" applyFont="1" applyAlignment="1" applyProtection="1">
      <alignment horizontal="center"/>
      <protection locked="0"/>
    </xf>
    <xf numFmtId="0" fontId="9" fillId="0" borderId="0" xfId="0" applyFont="1" applyAlignment="1" applyProtection="1">
      <alignment horizontal="center"/>
      <protection locked="0"/>
    </xf>
    <xf numFmtId="0" fontId="0" fillId="0" borderId="0" xfId="0" applyFont="1" applyAlignment="1" applyProtection="1">
      <alignment horizontal="center"/>
    </xf>
    <xf numFmtId="0" fontId="0" fillId="0" borderId="0" xfId="0" applyFont="1"/>
    <xf numFmtId="0" fontId="0" fillId="0" borderId="1" xfId="0" applyBorder="1"/>
    <xf numFmtId="0" fontId="5" fillId="0" borderId="1" xfId="0" applyFont="1" applyBorder="1"/>
    <xf numFmtId="3" fontId="5" fillId="0" borderId="1" xfId="0" applyNumberFormat="1" applyFont="1" applyBorder="1"/>
    <xf numFmtId="10" fontId="5" fillId="0" borderId="1" xfId="0" applyNumberFormat="1" applyFont="1" applyBorder="1"/>
    <xf numFmtId="21" fontId="5" fillId="0" borderId="1" xfId="0" applyNumberFormat="1" applyFont="1" applyBorder="1"/>
    <xf numFmtId="21" fontId="5" fillId="0" borderId="1" xfId="0" applyNumberFormat="1" applyFont="1" applyFill="1" applyBorder="1"/>
    <xf numFmtId="3" fontId="0" fillId="0" borderId="1" xfId="0" applyNumberFormat="1" applyBorder="1"/>
    <xf numFmtId="10" fontId="0" fillId="0" borderId="1" xfId="0" applyNumberFormat="1" applyBorder="1"/>
    <xf numFmtId="21" fontId="0" fillId="0" borderId="1" xfId="0" applyNumberFormat="1" applyBorder="1"/>
    <xf numFmtId="21" fontId="0" fillId="2" borderId="1" xfId="0" applyNumberFormat="1" applyFill="1" applyBorder="1"/>
    <xf numFmtId="0" fontId="0" fillId="0" borderId="1" xfId="0" applyBorder="1" applyAlignment="1">
      <alignment horizontal="center"/>
    </xf>
    <xf numFmtId="0" fontId="0" fillId="0" borderId="1" xfId="0" applyBorder="1" applyAlignment="1">
      <alignment horizontal="center"/>
    </xf>
    <xf numFmtId="0" fontId="0" fillId="0" borderId="1" xfId="0" applyFont="1" applyBorder="1" applyProtection="1">
      <protection locked="0"/>
    </xf>
    <xf numFmtId="0" fontId="0" fillId="0" borderId="1" xfId="0" applyFont="1" applyBorder="1" applyAlignment="1" applyProtection="1">
      <alignment horizontal="center"/>
    </xf>
    <xf numFmtId="0" fontId="0" fillId="0" borderId="1" xfId="0" applyFont="1" applyBorder="1" applyAlignment="1" applyProtection="1">
      <alignment horizontal="center"/>
      <protection locked="0"/>
    </xf>
    <xf numFmtId="0" fontId="0" fillId="2" borderId="1" xfId="0" applyFont="1" applyFill="1" applyBorder="1" applyProtection="1">
      <protection locked="0"/>
    </xf>
    <xf numFmtId="0" fontId="2" fillId="0" borderId="1" xfId="0" applyFont="1" applyBorder="1"/>
    <xf numFmtId="0" fontId="0" fillId="2" borderId="1" xfId="0" applyFill="1" applyBorder="1"/>
    <xf numFmtId="164" fontId="0" fillId="0" borderId="1" xfId="0" applyNumberFormat="1" applyBorder="1"/>
    <xf numFmtId="0" fontId="0" fillId="0" borderId="1" xfId="0" applyFont="1" applyFill="1" applyBorder="1"/>
    <xf numFmtId="0" fontId="8" fillId="0" borderId="3" xfId="0" applyFont="1" applyBorder="1"/>
    <xf numFmtId="0" fontId="0" fillId="0" borderId="4" xfId="0" applyBorder="1"/>
    <xf numFmtId="0" fontId="0" fillId="0" borderId="9" xfId="0" applyBorder="1"/>
    <xf numFmtId="0" fontId="1" fillId="3" borderId="0" xfId="0" applyFont="1" applyFill="1" applyAlignment="1">
      <alignment horizontal="center"/>
    </xf>
    <xf numFmtId="0" fontId="1" fillId="3" borderId="0" xfId="0" applyFont="1" applyFill="1" applyBorder="1" applyAlignment="1">
      <alignment horizontal="center" wrapText="1"/>
    </xf>
    <xf numFmtId="0" fontId="2" fillId="0" borderId="0" xfId="0" applyFont="1" applyFill="1"/>
    <xf numFmtId="0" fontId="1" fillId="3" borderId="1" xfId="0" applyFont="1" applyFill="1" applyBorder="1" applyProtection="1">
      <protection locked="0"/>
    </xf>
    <xf numFmtId="0" fontId="1" fillId="3" borderId="1" xfId="0" applyFont="1" applyFill="1" applyBorder="1" applyAlignment="1" applyProtection="1">
      <alignment horizontal="center"/>
      <protection locked="0"/>
    </xf>
    <xf numFmtId="0" fontId="1" fillId="3" borderId="1" xfId="0" applyFont="1" applyFill="1" applyBorder="1" applyAlignment="1" applyProtection="1">
      <alignment horizontal="center"/>
    </xf>
    <xf numFmtId="0" fontId="6" fillId="0" borderId="5" xfId="0" applyFont="1" applyBorder="1" applyAlignment="1">
      <alignment horizontal="left" wrapText="1"/>
    </xf>
    <xf numFmtId="0" fontId="6" fillId="0" borderId="6" xfId="0" applyFont="1" applyBorder="1" applyAlignment="1">
      <alignment horizontal="left" wrapText="1"/>
    </xf>
    <xf numFmtId="0" fontId="6" fillId="0" borderId="7" xfId="0" applyFont="1" applyBorder="1" applyAlignment="1">
      <alignment horizontal="left" wrapText="1"/>
    </xf>
    <xf numFmtId="0" fontId="6" fillId="0" borderId="8" xfId="0" applyFont="1" applyBorder="1" applyAlignment="1">
      <alignment horizontal="left" wrapText="1"/>
    </xf>
    <xf numFmtId="0" fontId="1" fillId="3" borderId="0" xfId="0" applyFont="1" applyFill="1" applyBorder="1" applyAlignment="1">
      <alignment horizontal="center" wrapText="1"/>
    </xf>
    <xf numFmtId="0" fontId="1" fillId="3" borderId="0" xfId="0" applyFont="1" applyFill="1" applyBorder="1" applyAlignment="1">
      <alignment horizontal="center"/>
    </xf>
    <xf numFmtId="0" fontId="0" fillId="0" borderId="7" xfId="0" applyBorder="1" applyAlignment="1">
      <alignment horizontal="left" wrapText="1"/>
    </xf>
    <xf numFmtId="0" fontId="0" fillId="0" borderId="2" xfId="0" applyBorder="1" applyAlignment="1">
      <alignment horizontal="left" wrapText="1"/>
    </xf>
    <xf numFmtId="0" fontId="0" fillId="0" borderId="8" xfId="0" applyBorder="1" applyAlignment="1">
      <alignment horizontal="left" wrapText="1"/>
    </xf>
    <xf numFmtId="0" fontId="1" fillId="3" borderId="0" xfId="0" applyFont="1" applyFill="1" applyAlignment="1">
      <alignment horizontal="center"/>
    </xf>
    <xf numFmtId="0" fontId="1" fillId="3" borderId="2" xfId="0" applyFont="1" applyFill="1" applyBorder="1" applyAlignment="1">
      <alignment horizontal="center"/>
    </xf>
    <xf numFmtId="0" fontId="0" fillId="0" borderId="1" xfId="0" applyBorder="1" applyAlignment="1">
      <alignment horizontal="center" vertical="center"/>
    </xf>
    <xf numFmtId="0" fontId="2" fillId="0" borderId="1" xfId="0" applyFont="1" applyBorder="1" applyAlignment="1">
      <alignment horizontal="left"/>
    </xf>
    <xf numFmtId="0" fontId="0" fillId="0" borderId="1" xfId="0" applyBorder="1" applyAlignment="1">
      <alignment horizontal="center"/>
    </xf>
    <xf numFmtId="0" fontId="3" fillId="0" borderId="1" xfId="35" applyBorder="1"/>
    <xf numFmtId="0" fontId="0" fillId="0" borderId="1" xfId="0" applyFont="1" applyBorder="1" applyAlignment="1" applyProtection="1">
      <alignment horizontal="center" wrapText="1"/>
    </xf>
    <xf numFmtId="0" fontId="0" fillId="0" borderId="1" xfId="0" applyFont="1" applyBorder="1" applyAlignment="1" applyProtection="1">
      <alignment wrapText="1"/>
      <protection locked="0"/>
    </xf>
    <xf numFmtId="0" fontId="8" fillId="0" borderId="3" xfId="0" applyFont="1" applyBorder="1" applyAlignment="1">
      <alignment horizontal="left"/>
    </xf>
    <xf numFmtId="0" fontId="8" fillId="0" borderId="4" xfId="0" applyFont="1" applyBorder="1" applyAlignment="1">
      <alignment horizontal="left"/>
    </xf>
    <xf numFmtId="0" fontId="8" fillId="0" borderId="3" xfId="0" applyFont="1" applyBorder="1" applyAlignment="1">
      <alignment horizontal="left"/>
    </xf>
    <xf numFmtId="0" fontId="0" fillId="0" borderId="9" xfId="0" applyBorder="1" applyAlignment="1">
      <alignment horizontal="left"/>
    </xf>
    <xf numFmtId="0" fontId="0" fillId="0" borderId="4" xfId="0" applyBorder="1" applyAlignment="1">
      <alignment horizontal="left"/>
    </xf>
  </cellXfs>
  <cellStyles count="3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cellStyle name="Normal" xfId="0" builtinId="0"/>
  </cellStyles>
  <dxfs count="9">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rgb="FF45C3D2"/>
        </patternFill>
      </fill>
    </dxf>
    <dxf>
      <font>
        <color theme="0"/>
      </font>
      <fill>
        <patternFill>
          <bgColor rgb="FF45C3D2"/>
        </patternFill>
      </fill>
    </dxf>
    <dxf>
      <border>
        <left style="thin">
          <color theme="0" tint="-0.14993743705557422"/>
        </left>
        <right style="thin">
          <color theme="0" tint="-0.14993743705557422"/>
        </right>
        <top style="thin">
          <color theme="0" tint="-0.14993743705557422"/>
        </top>
        <bottom style="thin">
          <color theme="0" tint="-0.14993743705557422"/>
        </bottom>
        <vertical/>
        <horizontal style="thin">
          <color theme="0" tint="-0.14993743705557422"/>
        </horizontal>
      </border>
    </dxf>
  </dxfs>
  <tableStyles count="1" defaultTableStyle="TableStyleMedium9" defaultPivotStyle="PivotTable Style 1">
    <tableStyle name="PivotTable Style 1" table="0" count="3">
      <tableStyleElement type="wholeTable" dxfId="8"/>
      <tableStyleElement type="headerRow" dxfId="7"/>
      <tableStyleElement type="pageFieldLabels" dxfId="6"/>
    </tableStyle>
  </tableStyles>
  <colors>
    <mruColors>
      <color rgb="FF45C3D2"/>
      <color rgb="FF369DA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hyperlink" Target="https://example.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example.com/example-4" TargetMode="External"/><Relationship Id="rId4" Type="http://schemas.openxmlformats.org/officeDocument/2006/relationships/hyperlink" Target="https://example.com/blog-post-2" TargetMode="External"/><Relationship Id="rId1" Type="http://schemas.openxmlformats.org/officeDocument/2006/relationships/hyperlink" Target="https://example.com/example-4" TargetMode="External"/><Relationship Id="rId2" Type="http://schemas.openxmlformats.org/officeDocument/2006/relationships/hyperlink" Target="https://example.com/blog-post-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39997558519241921"/>
  </sheetPr>
  <dimension ref="A2:B16"/>
  <sheetViews>
    <sheetView showGridLines="0" tabSelected="1" workbookViewId="0">
      <selection activeCell="D15" sqref="D15"/>
    </sheetView>
  </sheetViews>
  <sheetFormatPr baseColWidth="10" defaultRowHeight="16" x14ac:dyDescent="0.2"/>
  <cols>
    <col min="1" max="1" width="38.83203125" customWidth="1"/>
    <col min="2" max="2" width="42.5" customWidth="1"/>
  </cols>
  <sheetData>
    <row r="2" spans="1:2" ht="24" customHeight="1" x14ac:dyDescent="0.25">
      <c r="A2" s="32" t="s">
        <v>114</v>
      </c>
      <c r="B2" s="33"/>
    </row>
    <row r="3" spans="1:2" ht="3" customHeight="1" x14ac:dyDescent="0.2">
      <c r="A3" s="41" t="s">
        <v>143</v>
      </c>
      <c r="B3" s="42"/>
    </row>
    <row r="4" spans="1:2" ht="70" customHeight="1" x14ac:dyDescent="0.2">
      <c r="A4" s="43"/>
      <c r="B4" s="44"/>
    </row>
    <row r="5" spans="1:2" x14ac:dyDescent="0.2">
      <c r="A5" s="5"/>
      <c r="B5" s="5"/>
    </row>
    <row r="6" spans="1:2" x14ac:dyDescent="0.2">
      <c r="A6" s="45" t="s">
        <v>62</v>
      </c>
      <c r="B6" s="45"/>
    </row>
    <row r="7" spans="1:2" x14ac:dyDescent="0.2">
      <c r="A7" s="31" t="s">
        <v>87</v>
      </c>
      <c r="B7" s="31" t="s">
        <v>88</v>
      </c>
    </row>
    <row r="8" spans="1:2" x14ac:dyDescent="0.2">
      <c r="A8" s="12" t="s">
        <v>85</v>
      </c>
      <c r="B8" s="12" t="s">
        <v>130</v>
      </c>
    </row>
    <row r="9" spans="1:2" x14ac:dyDescent="0.2">
      <c r="A9" s="12" t="s">
        <v>86</v>
      </c>
      <c r="B9" s="12" t="s">
        <v>141</v>
      </c>
    </row>
    <row r="10" spans="1:2" x14ac:dyDescent="0.2">
      <c r="A10" s="12" t="s">
        <v>142</v>
      </c>
      <c r="B10" s="12" t="s">
        <v>131</v>
      </c>
    </row>
    <row r="12" spans="1:2" x14ac:dyDescent="0.2">
      <c r="A12" s="46" t="s">
        <v>63</v>
      </c>
      <c r="B12" s="46"/>
    </row>
    <row r="13" spans="1:2" x14ac:dyDescent="0.2">
      <c r="A13" s="31" t="s">
        <v>87</v>
      </c>
      <c r="B13" s="31" t="s">
        <v>88</v>
      </c>
    </row>
    <row r="14" spans="1:2" x14ac:dyDescent="0.2">
      <c r="A14" s="12" t="s">
        <v>85</v>
      </c>
      <c r="B14" s="29"/>
    </row>
    <row r="15" spans="1:2" x14ac:dyDescent="0.2">
      <c r="A15" s="12" t="s">
        <v>86</v>
      </c>
      <c r="B15" s="29"/>
    </row>
    <row r="16" spans="1:2" x14ac:dyDescent="0.2">
      <c r="A16" s="12" t="s">
        <v>142</v>
      </c>
      <c r="B16" s="29"/>
    </row>
  </sheetData>
  <mergeCells count="3">
    <mergeCell ref="A3:B4"/>
    <mergeCell ref="A6:B6"/>
    <mergeCell ref="A12:B12"/>
  </mergeCells>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39997558519241921"/>
  </sheetPr>
  <dimension ref="A2:J32"/>
  <sheetViews>
    <sheetView showGridLines="0" zoomScale="125" zoomScaleNormal="125" zoomScalePageLayoutView="125" workbookViewId="0">
      <selection activeCell="A32" sqref="A23:A32"/>
    </sheetView>
  </sheetViews>
  <sheetFormatPr baseColWidth="10" defaultRowHeight="16" x14ac:dyDescent="0.2"/>
  <cols>
    <col min="1" max="1" width="25.5" customWidth="1"/>
  </cols>
  <sheetData>
    <row r="2" spans="1:10" ht="21" x14ac:dyDescent="0.25">
      <c r="A2" s="32" t="s">
        <v>113</v>
      </c>
      <c r="B2" s="34"/>
      <c r="C2" s="34"/>
      <c r="D2" s="34"/>
      <c r="E2" s="34"/>
      <c r="F2" s="34"/>
      <c r="G2" s="34"/>
      <c r="H2" s="34"/>
      <c r="I2" s="33"/>
    </row>
    <row r="3" spans="1:10" ht="46" customHeight="1" x14ac:dyDescent="0.2">
      <c r="A3" s="47" t="s">
        <v>144</v>
      </c>
      <c r="B3" s="48"/>
      <c r="C3" s="48"/>
      <c r="D3" s="48"/>
      <c r="E3" s="48"/>
      <c r="F3" s="48"/>
      <c r="G3" s="48"/>
      <c r="H3" s="48"/>
      <c r="I3" s="49"/>
    </row>
    <row r="5" spans="1:10" x14ac:dyDescent="0.2">
      <c r="A5" s="50" t="s">
        <v>62</v>
      </c>
      <c r="B5" s="50"/>
      <c r="C5" s="50"/>
      <c r="D5" s="50"/>
      <c r="E5" s="50"/>
      <c r="F5" s="50"/>
      <c r="G5" s="50"/>
      <c r="H5" s="50"/>
      <c r="I5" s="50"/>
      <c r="J5" s="50"/>
    </row>
    <row r="6" spans="1:10" x14ac:dyDescent="0.2">
      <c r="A6" s="4"/>
    </row>
    <row r="7" spans="1:10" x14ac:dyDescent="0.2">
      <c r="A7" s="12" t="s">
        <v>91</v>
      </c>
      <c r="B7" s="12" t="s">
        <v>92</v>
      </c>
      <c r="C7" s="12" t="s">
        <v>93</v>
      </c>
      <c r="D7" s="12" t="s">
        <v>94</v>
      </c>
      <c r="E7" s="12" t="s">
        <v>95</v>
      </c>
      <c r="F7" s="12" t="s">
        <v>96</v>
      </c>
      <c r="G7" s="12" t="s">
        <v>97</v>
      </c>
      <c r="H7" s="12" t="s">
        <v>98</v>
      </c>
      <c r="I7" s="12" t="s">
        <v>99</v>
      </c>
      <c r="J7" s="12" t="s">
        <v>100</v>
      </c>
    </row>
    <row r="8" spans="1:10" x14ac:dyDescent="0.2">
      <c r="A8" s="12" t="s">
        <v>89</v>
      </c>
      <c r="B8" s="18">
        <v>1310</v>
      </c>
      <c r="C8" s="19">
        <v>0.51759999999999995</v>
      </c>
      <c r="D8" s="12">
        <v>678</v>
      </c>
      <c r="E8" s="19">
        <v>0.19689999999999999</v>
      </c>
      <c r="F8" s="12">
        <v>8.34</v>
      </c>
      <c r="G8" s="20">
        <v>4.2245370370370371E-3</v>
      </c>
      <c r="H8" s="19">
        <v>3.7400000000000003E-2</v>
      </c>
      <c r="I8" s="12">
        <v>49</v>
      </c>
      <c r="J8" s="30">
        <v>11434.71</v>
      </c>
    </row>
    <row r="9" spans="1:10" x14ac:dyDescent="0.2">
      <c r="A9" s="12" t="s">
        <v>145</v>
      </c>
      <c r="B9" s="18">
        <v>1233</v>
      </c>
      <c r="C9" s="19">
        <v>0.82730000000000004</v>
      </c>
      <c r="D9" s="18">
        <v>1020</v>
      </c>
      <c r="E9" s="19">
        <v>0.29930000000000001</v>
      </c>
      <c r="F9" s="12">
        <v>6.06</v>
      </c>
      <c r="G9" s="20">
        <v>2.627314814814815E-3</v>
      </c>
      <c r="H9" s="19">
        <v>1.7000000000000001E-2</v>
      </c>
      <c r="I9" s="12">
        <v>21</v>
      </c>
      <c r="J9" s="30">
        <v>2546.85</v>
      </c>
    </row>
    <row r="10" spans="1:10" x14ac:dyDescent="0.2">
      <c r="A10" s="12" t="s">
        <v>146</v>
      </c>
      <c r="B10" s="12">
        <v>96</v>
      </c>
      <c r="C10" s="19">
        <v>1.04E-2</v>
      </c>
      <c r="D10" s="12">
        <v>1</v>
      </c>
      <c r="E10" s="19">
        <v>0.57289999999999996</v>
      </c>
      <c r="F10" s="12">
        <v>4.79</v>
      </c>
      <c r="G10" s="20">
        <v>2.1643518518518518E-3</v>
      </c>
      <c r="H10" s="19">
        <v>7.2900000000000006E-2</v>
      </c>
      <c r="I10" s="12">
        <v>7</v>
      </c>
      <c r="J10" s="30">
        <v>1358.46</v>
      </c>
    </row>
    <row r="11" spans="1:10" x14ac:dyDescent="0.2">
      <c r="A11" s="12" t="s">
        <v>147</v>
      </c>
      <c r="B11" s="18">
        <v>1101</v>
      </c>
      <c r="C11" s="19">
        <v>0.88649999999999995</v>
      </c>
      <c r="D11" s="12">
        <v>976</v>
      </c>
      <c r="E11" s="19">
        <v>0.3669</v>
      </c>
      <c r="F11" s="12">
        <v>4.62</v>
      </c>
      <c r="G11" s="20">
        <v>2.3263888888888887E-3</v>
      </c>
      <c r="H11" s="19">
        <v>8.2000000000000007E-3</v>
      </c>
      <c r="I11" s="12">
        <v>9</v>
      </c>
      <c r="J11" s="30">
        <v>926.18</v>
      </c>
    </row>
    <row r="12" spans="1:10" x14ac:dyDescent="0.2">
      <c r="A12" s="12" t="s">
        <v>148</v>
      </c>
      <c r="B12" s="12">
        <v>151</v>
      </c>
      <c r="C12" s="19">
        <v>0.76819999999999999</v>
      </c>
      <c r="D12" s="12">
        <v>116</v>
      </c>
      <c r="E12" s="19">
        <v>0.33110000000000001</v>
      </c>
      <c r="F12" s="12">
        <v>6.62</v>
      </c>
      <c r="G12" s="20">
        <v>2.3148148148148151E-3</v>
      </c>
      <c r="H12" s="19">
        <v>1.9900000000000001E-2</v>
      </c>
      <c r="I12" s="12">
        <v>3</v>
      </c>
      <c r="J12" s="30">
        <v>530.85</v>
      </c>
    </row>
    <row r="13" spans="1:10" x14ac:dyDescent="0.2">
      <c r="A13" s="12" t="s">
        <v>149</v>
      </c>
      <c r="B13" s="12">
        <v>417</v>
      </c>
      <c r="C13" s="19">
        <v>0.90169999999999995</v>
      </c>
      <c r="D13" s="12">
        <v>376</v>
      </c>
      <c r="E13" s="19">
        <v>0.29020000000000001</v>
      </c>
      <c r="F13" s="12">
        <v>6.33</v>
      </c>
      <c r="G13" s="20">
        <v>1.8865740740740742E-3</v>
      </c>
      <c r="H13" s="19"/>
      <c r="I13" s="12">
        <v>4</v>
      </c>
      <c r="J13" s="30">
        <v>283.55</v>
      </c>
    </row>
    <row r="14" spans="1:10" x14ac:dyDescent="0.2">
      <c r="A14" s="12" t="s">
        <v>150</v>
      </c>
      <c r="B14" s="12">
        <v>133</v>
      </c>
      <c r="C14" s="19">
        <v>0.78949999999999998</v>
      </c>
      <c r="D14" s="12">
        <v>105</v>
      </c>
      <c r="E14" s="19">
        <v>0.43609999999999999</v>
      </c>
      <c r="F14" s="12">
        <v>5.33</v>
      </c>
      <c r="G14" s="20">
        <v>2.3611111111111111E-3</v>
      </c>
      <c r="H14" s="19">
        <v>7.4999999999999997E-3</v>
      </c>
      <c r="I14" s="12">
        <v>1</v>
      </c>
      <c r="J14" s="30">
        <v>170.31</v>
      </c>
    </row>
    <row r="15" spans="1:10" x14ac:dyDescent="0.2">
      <c r="A15" s="12" t="s">
        <v>151</v>
      </c>
      <c r="B15" s="12">
        <v>185</v>
      </c>
      <c r="C15" s="19">
        <v>0.87029999999999996</v>
      </c>
      <c r="D15" s="12">
        <v>161</v>
      </c>
      <c r="E15" s="19">
        <v>0.71889999999999998</v>
      </c>
      <c r="F15" s="12">
        <v>2.5499999999999998</v>
      </c>
      <c r="G15" s="20">
        <v>1.1342592592592591E-3</v>
      </c>
      <c r="H15" s="19">
        <v>0</v>
      </c>
      <c r="I15" s="12">
        <v>0</v>
      </c>
      <c r="J15" s="30">
        <v>0</v>
      </c>
    </row>
    <row r="16" spans="1:10" x14ac:dyDescent="0.2">
      <c r="A16" s="12" t="s">
        <v>152</v>
      </c>
      <c r="B16" s="12">
        <v>110</v>
      </c>
      <c r="C16" s="19">
        <v>0.83640000000000003</v>
      </c>
      <c r="D16" s="12">
        <v>92</v>
      </c>
      <c r="E16" s="19">
        <v>0.7</v>
      </c>
      <c r="F16" s="12">
        <v>3.75</v>
      </c>
      <c r="G16" s="20">
        <v>2.0254629629629629E-3</v>
      </c>
      <c r="H16" s="19">
        <v>0</v>
      </c>
      <c r="I16" s="12">
        <v>0</v>
      </c>
      <c r="J16" s="30">
        <v>0</v>
      </c>
    </row>
    <row r="17" spans="1:10" x14ac:dyDescent="0.2">
      <c r="A17" s="12" t="s">
        <v>153</v>
      </c>
      <c r="B17" s="12">
        <v>84</v>
      </c>
      <c r="C17" s="19">
        <v>0.97619999999999996</v>
      </c>
      <c r="D17" s="12">
        <v>82</v>
      </c>
      <c r="E17" s="19">
        <v>0.60709999999999997</v>
      </c>
      <c r="F17" s="12">
        <v>2.88</v>
      </c>
      <c r="G17" s="20">
        <v>1.423611111111111E-3</v>
      </c>
      <c r="H17" s="19">
        <v>0</v>
      </c>
      <c r="I17" s="12">
        <v>0</v>
      </c>
      <c r="J17" s="30">
        <v>0</v>
      </c>
    </row>
    <row r="20" spans="1:10" x14ac:dyDescent="0.2">
      <c r="A20" s="50" t="s">
        <v>63</v>
      </c>
      <c r="B20" s="50"/>
      <c r="C20" s="50"/>
      <c r="D20" s="50"/>
      <c r="E20" s="50"/>
      <c r="F20" s="50"/>
      <c r="G20" s="50"/>
      <c r="H20" s="50"/>
      <c r="I20" s="50"/>
      <c r="J20" s="50"/>
    </row>
    <row r="22" spans="1:10" x14ac:dyDescent="0.2">
      <c r="A22" s="12" t="s">
        <v>91</v>
      </c>
      <c r="B22" s="12" t="s">
        <v>92</v>
      </c>
      <c r="C22" s="12" t="s">
        <v>93</v>
      </c>
      <c r="D22" s="12" t="s">
        <v>94</v>
      </c>
      <c r="E22" s="12" t="s">
        <v>95</v>
      </c>
      <c r="F22" s="12" t="s">
        <v>96</v>
      </c>
      <c r="G22" s="12" t="s">
        <v>97</v>
      </c>
      <c r="H22" s="12" t="s">
        <v>98</v>
      </c>
      <c r="I22" s="12" t="s">
        <v>99</v>
      </c>
      <c r="J22" s="12" t="s">
        <v>100</v>
      </c>
    </row>
    <row r="23" spans="1:10" x14ac:dyDescent="0.2">
      <c r="A23" s="12" t="s">
        <v>89</v>
      </c>
      <c r="B23" s="18">
        <v>1310</v>
      </c>
      <c r="C23" s="19">
        <v>0.51759999999999995</v>
      </c>
      <c r="D23" s="12">
        <v>678</v>
      </c>
      <c r="E23" s="19">
        <v>0.19689999999999999</v>
      </c>
      <c r="F23" s="12">
        <v>8.34</v>
      </c>
      <c r="G23" s="20">
        <v>4.2245370370370371E-3</v>
      </c>
      <c r="H23" s="19">
        <v>3.7400000000000003E-2</v>
      </c>
      <c r="I23" s="12">
        <v>49</v>
      </c>
      <c r="J23" s="30">
        <v>11434.71</v>
      </c>
    </row>
    <row r="24" spans="1:10" x14ac:dyDescent="0.2">
      <c r="A24" s="12" t="s">
        <v>151</v>
      </c>
      <c r="B24" s="12">
        <v>185</v>
      </c>
      <c r="C24" s="19">
        <v>0.87029999999999996</v>
      </c>
      <c r="D24" s="12">
        <v>161</v>
      </c>
      <c r="E24" s="19">
        <v>0.71889999999999998</v>
      </c>
      <c r="F24" s="12">
        <v>2.5499999999999998</v>
      </c>
      <c r="G24" s="20">
        <v>1.1342592592592591E-3</v>
      </c>
      <c r="H24" s="19">
        <v>0</v>
      </c>
      <c r="I24" s="12">
        <v>0</v>
      </c>
      <c r="J24" s="30">
        <v>0</v>
      </c>
    </row>
    <row r="25" spans="1:10" x14ac:dyDescent="0.2">
      <c r="A25" s="12" t="s">
        <v>153</v>
      </c>
      <c r="B25" s="12">
        <v>84</v>
      </c>
      <c r="C25" s="19">
        <v>0.97619999999999996</v>
      </c>
      <c r="D25" s="12">
        <v>82</v>
      </c>
      <c r="E25" s="19">
        <v>0.60709999999999997</v>
      </c>
      <c r="F25" s="12">
        <v>2.88</v>
      </c>
      <c r="G25" s="20">
        <v>1.423611111111111E-3</v>
      </c>
      <c r="H25" s="19">
        <v>0</v>
      </c>
      <c r="I25" s="12">
        <v>0</v>
      </c>
      <c r="J25" s="30">
        <v>0</v>
      </c>
    </row>
    <row r="26" spans="1:10" x14ac:dyDescent="0.2">
      <c r="A26" s="12" t="s">
        <v>148</v>
      </c>
      <c r="B26" s="12">
        <v>151</v>
      </c>
      <c r="C26" s="19">
        <v>0.76819999999999999</v>
      </c>
      <c r="D26" s="12">
        <v>116</v>
      </c>
      <c r="E26" s="19">
        <v>0.33110000000000001</v>
      </c>
      <c r="F26" s="12">
        <v>6.62</v>
      </c>
      <c r="G26" s="20">
        <v>2.3148148148148151E-3</v>
      </c>
      <c r="H26" s="19">
        <v>1.9900000000000001E-2</v>
      </c>
      <c r="I26" s="12">
        <v>3</v>
      </c>
      <c r="J26" s="30">
        <v>530.85</v>
      </c>
    </row>
    <row r="27" spans="1:10" x14ac:dyDescent="0.2">
      <c r="A27" s="12" t="s">
        <v>152</v>
      </c>
      <c r="B27" s="12">
        <v>110</v>
      </c>
      <c r="C27" s="19">
        <v>0.83640000000000003</v>
      </c>
      <c r="D27" s="12">
        <v>92</v>
      </c>
      <c r="E27" s="19">
        <v>0.7</v>
      </c>
      <c r="F27" s="12">
        <v>3.75</v>
      </c>
      <c r="G27" s="20">
        <v>2.0254629629629629E-3</v>
      </c>
      <c r="H27" s="19">
        <v>0</v>
      </c>
      <c r="I27" s="12">
        <v>0</v>
      </c>
      <c r="J27" s="30">
        <v>0</v>
      </c>
    </row>
    <row r="28" spans="1:10" x14ac:dyDescent="0.2">
      <c r="A28" s="12" t="s">
        <v>147</v>
      </c>
      <c r="B28" s="18">
        <v>1101</v>
      </c>
      <c r="C28" s="19">
        <v>0.88649999999999995</v>
      </c>
      <c r="D28" s="12">
        <v>976</v>
      </c>
      <c r="E28" s="19">
        <v>0.3669</v>
      </c>
      <c r="F28" s="12">
        <v>4.62</v>
      </c>
      <c r="G28" s="20">
        <v>2.3263888888888887E-3</v>
      </c>
      <c r="H28" s="19">
        <v>8.2000000000000007E-3</v>
      </c>
      <c r="I28" s="12">
        <v>9</v>
      </c>
      <c r="J28" s="30">
        <v>926.18</v>
      </c>
    </row>
    <row r="29" spans="1:10" x14ac:dyDescent="0.2">
      <c r="A29" s="12" t="s">
        <v>145</v>
      </c>
      <c r="B29" s="18">
        <v>1233</v>
      </c>
      <c r="C29" s="19">
        <v>0.82730000000000004</v>
      </c>
      <c r="D29" s="18">
        <v>1020</v>
      </c>
      <c r="E29" s="19">
        <v>0.29930000000000001</v>
      </c>
      <c r="F29" s="12">
        <v>6.06</v>
      </c>
      <c r="G29" s="20">
        <v>2.627314814814815E-3</v>
      </c>
      <c r="H29" s="19">
        <v>1.7000000000000001E-2</v>
      </c>
      <c r="I29" s="12">
        <v>21</v>
      </c>
      <c r="J29" s="30">
        <v>2546.85</v>
      </c>
    </row>
    <row r="30" spans="1:10" x14ac:dyDescent="0.2">
      <c r="A30" s="12" t="s">
        <v>146</v>
      </c>
      <c r="B30" s="12">
        <v>96</v>
      </c>
      <c r="C30" s="19">
        <v>1.04E-2</v>
      </c>
      <c r="D30" s="12">
        <v>1</v>
      </c>
      <c r="E30" s="19">
        <v>0.57289999999999996</v>
      </c>
      <c r="F30" s="12">
        <v>4.79</v>
      </c>
      <c r="G30" s="20">
        <v>2.1643518518518518E-3</v>
      </c>
      <c r="H30" s="19">
        <v>7.2900000000000006E-2</v>
      </c>
      <c r="I30" s="12">
        <v>7</v>
      </c>
      <c r="J30" s="30">
        <v>1358.46</v>
      </c>
    </row>
    <row r="31" spans="1:10" x14ac:dyDescent="0.2">
      <c r="A31" s="12" t="s">
        <v>149</v>
      </c>
      <c r="B31" s="12">
        <v>417</v>
      </c>
      <c r="C31" s="19">
        <v>0.90169999999999995</v>
      </c>
      <c r="D31" s="12">
        <v>376</v>
      </c>
      <c r="E31" s="19">
        <v>0.29020000000000001</v>
      </c>
      <c r="F31" s="12">
        <v>6.33</v>
      </c>
      <c r="G31" s="20">
        <v>1.8865740740740742E-3</v>
      </c>
      <c r="H31" s="19"/>
      <c r="I31" s="12">
        <v>4</v>
      </c>
      <c r="J31" s="30">
        <v>283.55</v>
      </c>
    </row>
    <row r="32" spans="1:10" x14ac:dyDescent="0.2">
      <c r="A32" s="12" t="s">
        <v>150</v>
      </c>
      <c r="B32" s="12">
        <v>133</v>
      </c>
      <c r="C32" s="19">
        <v>0.78949999999999998</v>
      </c>
      <c r="D32" s="12">
        <v>105</v>
      </c>
      <c r="E32" s="19">
        <v>0.43609999999999999</v>
      </c>
      <c r="F32" s="12">
        <v>5.33</v>
      </c>
      <c r="G32" s="20">
        <v>2.3611111111111111E-3</v>
      </c>
      <c r="H32" s="19">
        <v>7.4999999999999997E-3</v>
      </c>
      <c r="I32" s="12">
        <v>1</v>
      </c>
      <c r="J32" s="30">
        <v>170.31</v>
      </c>
    </row>
  </sheetData>
  <sortState ref="A23:J32">
    <sortCondition ref="A23:A32"/>
  </sortState>
  <mergeCells count="3">
    <mergeCell ref="A3:I3"/>
    <mergeCell ref="A20:J20"/>
    <mergeCell ref="A5:J5"/>
  </mergeCells>
  <conditionalFormatting sqref="H8:H17">
    <cfRule type="containsBlanks" dxfId="5" priority="4">
      <formula>LEN(TRIM(H8))=0</formula>
    </cfRule>
    <cfRule type="cellIs" dxfId="4" priority="6" operator="lessThan">
      <formula>0.005</formula>
    </cfRule>
    <cfRule type="cellIs" dxfId="3" priority="7" operator="greaterThan">
      <formula>0.01</formula>
    </cfRule>
  </conditionalFormatting>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39997558519241921"/>
  </sheetPr>
  <dimension ref="A2:B16"/>
  <sheetViews>
    <sheetView showGridLines="0" workbookViewId="0">
      <selection activeCell="A12" sqref="A12:B12"/>
    </sheetView>
  </sheetViews>
  <sheetFormatPr baseColWidth="10" defaultRowHeight="16" x14ac:dyDescent="0.2"/>
  <cols>
    <col min="1" max="1" width="62" customWidth="1"/>
    <col min="2" max="2" width="14.83203125" customWidth="1"/>
  </cols>
  <sheetData>
    <row r="2" spans="1:2" ht="24" customHeight="1" x14ac:dyDescent="0.25">
      <c r="A2" s="32" t="s">
        <v>113</v>
      </c>
      <c r="B2" s="33"/>
    </row>
    <row r="3" spans="1:2" ht="3" customHeight="1" x14ac:dyDescent="0.2">
      <c r="A3" s="41" t="s">
        <v>133</v>
      </c>
      <c r="B3" s="42"/>
    </row>
    <row r="4" spans="1:2" ht="70" customHeight="1" x14ac:dyDescent="0.2">
      <c r="A4" s="43"/>
      <c r="B4" s="44"/>
    </row>
    <row r="5" spans="1:2" x14ac:dyDescent="0.2">
      <c r="A5" s="5"/>
      <c r="B5" s="5"/>
    </row>
    <row r="6" spans="1:2" x14ac:dyDescent="0.2">
      <c r="A6" s="45" t="s">
        <v>62</v>
      </c>
      <c r="B6" s="45"/>
    </row>
    <row r="7" spans="1:2" x14ac:dyDescent="0.2">
      <c r="A7" s="31" t="s">
        <v>110</v>
      </c>
      <c r="B7" s="31" t="s">
        <v>137</v>
      </c>
    </row>
    <row r="8" spans="1:2" x14ac:dyDescent="0.2">
      <c r="A8" s="12" t="s">
        <v>140</v>
      </c>
      <c r="B8" s="12">
        <f>LEN(A8)</f>
        <v>45</v>
      </c>
    </row>
    <row r="9" spans="1:2" x14ac:dyDescent="0.2">
      <c r="A9" s="12" t="s">
        <v>138</v>
      </c>
      <c r="B9" s="12">
        <f t="shared" ref="B9:B10" si="0">LEN(A9)</f>
        <v>66</v>
      </c>
    </row>
    <row r="10" spans="1:2" x14ac:dyDescent="0.2">
      <c r="A10" s="12" t="s">
        <v>139</v>
      </c>
      <c r="B10" s="12">
        <f t="shared" si="0"/>
        <v>14</v>
      </c>
    </row>
    <row r="12" spans="1:2" x14ac:dyDescent="0.2">
      <c r="A12" s="45" t="s">
        <v>63</v>
      </c>
      <c r="B12" s="45"/>
    </row>
    <row r="13" spans="1:2" x14ac:dyDescent="0.2">
      <c r="A13" s="31" t="s">
        <v>87</v>
      </c>
      <c r="B13" s="31" t="s">
        <v>137</v>
      </c>
    </row>
    <row r="14" spans="1:2" x14ac:dyDescent="0.2">
      <c r="A14" s="12" t="s">
        <v>140</v>
      </c>
      <c r="B14" s="29"/>
    </row>
    <row r="15" spans="1:2" x14ac:dyDescent="0.2">
      <c r="A15" s="12" t="s">
        <v>138</v>
      </c>
      <c r="B15" s="29"/>
    </row>
    <row r="16" spans="1:2" x14ac:dyDescent="0.2">
      <c r="A16" s="12" t="s">
        <v>139</v>
      </c>
      <c r="B16" s="29"/>
    </row>
  </sheetData>
  <mergeCells count="3">
    <mergeCell ref="A3:B4"/>
    <mergeCell ref="A6:B6"/>
    <mergeCell ref="A12:B12"/>
  </mergeCells>
  <conditionalFormatting sqref="B8:B10">
    <cfRule type="cellIs" dxfId="2" priority="1" operator="greaterThan">
      <formula>55</formula>
    </cfRule>
    <cfRule type="cellIs" dxfId="1" priority="2" operator="lessThan">
      <formula>30</formula>
    </cfRule>
  </conditionalFormatting>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39997558519241921"/>
  </sheetPr>
  <dimension ref="A2:G28"/>
  <sheetViews>
    <sheetView showGridLines="0" workbookViewId="0">
      <selection activeCell="A22" sqref="A21:C22"/>
    </sheetView>
  </sheetViews>
  <sheetFormatPr baseColWidth="10" defaultRowHeight="16" x14ac:dyDescent="0.2"/>
  <cols>
    <col min="1" max="1" width="32.83203125" customWidth="1"/>
    <col min="2" max="2" width="17.5" customWidth="1"/>
    <col min="3" max="3" width="13.6640625" customWidth="1"/>
    <col min="4" max="4" width="54.5" customWidth="1"/>
    <col min="6" max="6" width="56.83203125" customWidth="1"/>
    <col min="7" max="7" width="8.33203125" customWidth="1"/>
  </cols>
  <sheetData>
    <row r="2" spans="1:7" ht="21" x14ac:dyDescent="0.25">
      <c r="A2" s="60" t="s">
        <v>114</v>
      </c>
      <c r="B2" s="61"/>
      <c r="C2" s="62"/>
    </row>
    <row r="3" spans="1:7" ht="65" customHeight="1" x14ac:dyDescent="0.2">
      <c r="A3" s="47" t="s">
        <v>155</v>
      </c>
      <c r="B3" s="48"/>
      <c r="C3" s="49"/>
    </row>
    <row r="4" spans="1:7" ht="21" customHeight="1" x14ac:dyDescent="0.2">
      <c r="A4" s="6"/>
      <c r="B4" s="6"/>
      <c r="C4" s="6"/>
    </row>
    <row r="5" spans="1:7" ht="25" customHeight="1" x14ac:dyDescent="0.2">
      <c r="A5" t="s">
        <v>90</v>
      </c>
      <c r="B5" s="1"/>
    </row>
    <row r="6" spans="1:7" ht="16" customHeight="1" x14ac:dyDescent="0.2">
      <c r="A6" s="1" t="s">
        <v>154</v>
      </c>
      <c r="B6" s="1"/>
    </row>
    <row r="7" spans="1:7" ht="16" customHeight="1" x14ac:dyDescent="0.2">
      <c r="A7" s="1"/>
      <c r="B7" s="1"/>
    </row>
    <row r="8" spans="1:7" ht="16" customHeight="1" x14ac:dyDescent="0.2">
      <c r="A8" s="51" t="s">
        <v>63</v>
      </c>
      <c r="B8" s="51"/>
      <c r="D8" s="51" t="s">
        <v>62</v>
      </c>
      <c r="E8" s="51"/>
      <c r="F8" s="51"/>
      <c r="G8" s="51"/>
    </row>
    <row r="9" spans="1:7" ht="16" customHeight="1" x14ac:dyDescent="0.2">
      <c r="A9" s="28" t="s">
        <v>120</v>
      </c>
      <c r="B9" s="12"/>
      <c r="D9" s="53" t="s">
        <v>121</v>
      </c>
      <c r="E9" s="53"/>
      <c r="F9" s="53"/>
      <c r="G9" s="53"/>
    </row>
    <row r="10" spans="1:7" ht="16" customHeight="1" x14ac:dyDescent="0.2">
      <c r="A10" s="12" t="s">
        <v>89</v>
      </c>
      <c r="B10" s="29"/>
      <c r="D10" s="12" t="str">
        <f>CONCATENATE($A$6,A10)</f>
        <v>https://example.com/</v>
      </c>
      <c r="E10" s="52" t="s">
        <v>122</v>
      </c>
      <c r="F10" s="12" t="str">
        <f>CONCATENATE("https://example.com",A10)</f>
        <v>https://example.com/</v>
      </c>
      <c r="G10" s="12"/>
    </row>
    <row r="11" spans="1:7" x14ac:dyDescent="0.2">
      <c r="A11" s="12" t="s">
        <v>151</v>
      </c>
      <c r="B11" s="29"/>
      <c r="D11" s="12" t="str">
        <f t="shared" ref="D11:D17" si="0">CONCATENATE($A$6,A11)</f>
        <v>https://example.com/blog-post-1</v>
      </c>
      <c r="E11" s="52"/>
      <c r="F11" s="12" t="str">
        <f t="shared" ref="F11:F17" si="1">CONCATENATE("https://example.com",A11)</f>
        <v>https://example.com/blog-post-1</v>
      </c>
      <c r="G11" s="12"/>
    </row>
    <row r="12" spans="1:7" x14ac:dyDescent="0.2">
      <c r="A12" s="12" t="s">
        <v>153</v>
      </c>
      <c r="B12" s="29"/>
      <c r="D12" s="12" t="str">
        <f t="shared" si="0"/>
        <v>https://example.com/contact-page</v>
      </c>
      <c r="E12" s="52"/>
      <c r="F12" s="12" t="str">
        <f t="shared" si="1"/>
        <v>https://example.com/contact-page</v>
      </c>
      <c r="G12" s="12"/>
    </row>
    <row r="13" spans="1:7" x14ac:dyDescent="0.2">
      <c r="A13" s="12" t="s">
        <v>148</v>
      </c>
      <c r="B13" s="29"/>
      <c r="D13" s="12" t="str">
        <f t="shared" si="0"/>
        <v>https://example.com/example-2/category</v>
      </c>
      <c r="E13" s="52"/>
      <c r="F13" s="12" t="str">
        <f t="shared" si="1"/>
        <v>https://example.com/example-2/category</v>
      </c>
      <c r="G13" s="12"/>
    </row>
    <row r="14" spans="1:7" x14ac:dyDescent="0.2">
      <c r="A14" s="12" t="s">
        <v>152</v>
      </c>
      <c r="B14" s="29"/>
      <c r="D14" s="12" t="str">
        <f t="shared" si="0"/>
        <v>https://example.com/example-2/category-2</v>
      </c>
      <c r="E14" s="52"/>
      <c r="F14" s="12" t="str">
        <f t="shared" si="1"/>
        <v>https://example.com/example-2/category-2</v>
      </c>
      <c r="G14" s="12"/>
    </row>
    <row r="15" spans="1:7" x14ac:dyDescent="0.2">
      <c r="A15" s="12" t="s">
        <v>147</v>
      </c>
      <c r="B15" s="29"/>
      <c r="D15" s="12" t="str">
        <f t="shared" si="0"/>
        <v>https://example.com/example/</v>
      </c>
      <c r="E15" s="52"/>
      <c r="F15" s="12" t="str">
        <f t="shared" si="1"/>
        <v>https://example.com/example/</v>
      </c>
      <c r="G15" s="12"/>
    </row>
    <row r="16" spans="1:7" x14ac:dyDescent="0.2">
      <c r="A16" s="12" t="s">
        <v>145</v>
      </c>
      <c r="B16" s="29"/>
      <c r="D16" s="12" t="str">
        <f t="shared" si="0"/>
        <v>https://example.com/example/category</v>
      </c>
      <c r="E16" s="52"/>
      <c r="F16" s="12" t="str">
        <f t="shared" si="1"/>
        <v>https://example.com/example/category</v>
      </c>
      <c r="G16" s="12"/>
    </row>
    <row r="17" spans="1:7" x14ac:dyDescent="0.2">
      <c r="A17" s="12" t="s">
        <v>146</v>
      </c>
      <c r="B17" s="29"/>
      <c r="D17" s="12" t="str">
        <f t="shared" si="0"/>
        <v>https://example.com/example/category-2</v>
      </c>
      <c r="E17" s="52"/>
      <c r="F17" s="12" t="str">
        <f t="shared" si="1"/>
        <v>https://example.com/example/category-2</v>
      </c>
      <c r="G17" s="12"/>
    </row>
    <row r="21" spans="1:7" ht="21" x14ac:dyDescent="0.25">
      <c r="A21" s="32" t="s">
        <v>115</v>
      </c>
      <c r="B21" s="34"/>
      <c r="C21" s="33"/>
    </row>
    <row r="22" spans="1:7" ht="28" customHeight="1" x14ac:dyDescent="0.2">
      <c r="A22" s="47" t="s">
        <v>132</v>
      </c>
      <c r="B22" s="48"/>
      <c r="C22" s="49"/>
    </row>
    <row r="24" spans="1:7" x14ac:dyDescent="0.2">
      <c r="A24" t="s">
        <v>124</v>
      </c>
    </row>
    <row r="25" spans="1:7" x14ac:dyDescent="0.2">
      <c r="A25" s="51" t="s">
        <v>63</v>
      </c>
      <c r="B25" s="51"/>
      <c r="C25" s="51"/>
      <c r="D25" s="51"/>
      <c r="F25" s="35" t="s">
        <v>62</v>
      </c>
    </row>
    <row r="26" spans="1:7" x14ac:dyDescent="0.2">
      <c r="A26" s="12" t="s">
        <v>127</v>
      </c>
      <c r="B26" s="12" t="s">
        <v>125</v>
      </c>
      <c r="C26" s="12" t="s">
        <v>123</v>
      </c>
      <c r="D26" s="29"/>
      <c r="F26" s="12" t="str">
        <f>CONCATENATE(A26,B26,C26)</f>
        <v>Product Name 1 | Brand 1 | Site Name</v>
      </c>
    </row>
    <row r="27" spans="1:7" x14ac:dyDescent="0.2">
      <c r="A27" s="12" t="s">
        <v>128</v>
      </c>
      <c r="B27" s="12" t="s">
        <v>126</v>
      </c>
      <c r="C27" s="12" t="s">
        <v>123</v>
      </c>
      <c r="D27" s="29"/>
      <c r="F27" s="12" t="str">
        <f>CONCATENATE(A27,B27,C27)</f>
        <v>Product Name 2 | Brand 2 | Site Name</v>
      </c>
    </row>
    <row r="28" spans="1:7" x14ac:dyDescent="0.2">
      <c r="A28" s="12" t="s">
        <v>129</v>
      </c>
      <c r="B28" s="12" t="s">
        <v>125</v>
      </c>
      <c r="C28" s="12" t="s">
        <v>123</v>
      </c>
      <c r="D28" s="29"/>
      <c r="F28" s="12" t="str">
        <f>CONCATENATE(A28,B28,C28)</f>
        <v>Product Name 3 | Brand 1 | Site Name</v>
      </c>
    </row>
  </sheetData>
  <mergeCells count="7">
    <mergeCell ref="A25:D25"/>
    <mergeCell ref="A22:C22"/>
    <mergeCell ref="A3:C3"/>
    <mergeCell ref="E10:E17"/>
    <mergeCell ref="D9:G9"/>
    <mergeCell ref="D8:G8"/>
    <mergeCell ref="A8:B8"/>
  </mergeCells>
  <hyperlinks>
    <hyperlink ref="A6" r:id="rId1"/>
  </hyperlinks>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39997558519241921"/>
  </sheetPr>
  <dimension ref="A2:E66"/>
  <sheetViews>
    <sheetView showGridLines="0" workbookViewId="0">
      <selection activeCell="D3" sqref="D3"/>
    </sheetView>
  </sheetViews>
  <sheetFormatPr baseColWidth="10" defaultRowHeight="16" x14ac:dyDescent="0.2"/>
  <cols>
    <col min="1" max="1" width="36" customWidth="1"/>
    <col min="4" max="5" width="33" bestFit="1" customWidth="1"/>
  </cols>
  <sheetData>
    <row r="2" spans="1:5" ht="21" x14ac:dyDescent="0.25">
      <c r="A2" s="32" t="s">
        <v>113</v>
      </c>
      <c r="B2" s="34"/>
      <c r="C2" s="33"/>
    </row>
    <row r="3" spans="1:5" ht="87" customHeight="1" x14ac:dyDescent="0.2">
      <c r="A3" s="47" t="s">
        <v>156</v>
      </c>
      <c r="B3" s="48"/>
      <c r="C3" s="49"/>
    </row>
    <row r="4" spans="1:5" x14ac:dyDescent="0.2">
      <c r="A4" s="6"/>
      <c r="B4" s="6"/>
      <c r="C4" s="6"/>
    </row>
    <row r="5" spans="1:5" x14ac:dyDescent="0.2">
      <c r="A5" s="36" t="s">
        <v>63</v>
      </c>
      <c r="B5" s="6"/>
      <c r="C5" s="6"/>
      <c r="D5" s="50" t="s">
        <v>62</v>
      </c>
      <c r="E5" s="50"/>
    </row>
    <row r="6" spans="1:5" x14ac:dyDescent="0.2">
      <c r="A6" s="37" t="s">
        <v>116</v>
      </c>
      <c r="D6" s="11" t="s">
        <v>6</v>
      </c>
      <c r="E6" s="11" t="s">
        <v>6</v>
      </c>
    </row>
    <row r="7" spans="1:5" x14ac:dyDescent="0.2">
      <c r="A7" s="11" t="s">
        <v>6</v>
      </c>
      <c r="D7" s="11" t="s">
        <v>9</v>
      </c>
      <c r="E7" s="11" t="s">
        <v>9</v>
      </c>
    </row>
    <row r="8" spans="1:5" x14ac:dyDescent="0.2">
      <c r="A8" s="11" t="s">
        <v>9</v>
      </c>
      <c r="D8" s="11" t="s">
        <v>11</v>
      </c>
      <c r="E8" s="11" t="s">
        <v>11</v>
      </c>
    </row>
    <row r="9" spans="1:5" x14ac:dyDescent="0.2">
      <c r="A9" s="11" t="s">
        <v>11</v>
      </c>
      <c r="D9" s="11" t="s">
        <v>12</v>
      </c>
      <c r="E9" s="11" t="s">
        <v>12</v>
      </c>
    </row>
    <row r="10" spans="1:5" x14ac:dyDescent="0.2">
      <c r="A10" s="11" t="s">
        <v>12</v>
      </c>
      <c r="D10" s="11" t="s">
        <v>8</v>
      </c>
      <c r="E10" s="11" t="s">
        <v>8</v>
      </c>
    </row>
    <row r="11" spans="1:5" x14ac:dyDescent="0.2">
      <c r="A11" s="11" t="s">
        <v>8</v>
      </c>
      <c r="D11" s="11" t="s">
        <v>13</v>
      </c>
      <c r="E11" s="11" t="s">
        <v>13</v>
      </c>
    </row>
    <row r="12" spans="1:5" x14ac:dyDescent="0.2">
      <c r="A12" s="11" t="s">
        <v>13</v>
      </c>
      <c r="D12" s="11" t="s">
        <v>14</v>
      </c>
      <c r="E12" s="11" t="s">
        <v>14</v>
      </c>
    </row>
    <row r="13" spans="1:5" x14ac:dyDescent="0.2">
      <c r="A13" s="11" t="s">
        <v>14</v>
      </c>
      <c r="D13" s="11" t="s">
        <v>15</v>
      </c>
      <c r="E13" s="11" t="s">
        <v>15</v>
      </c>
    </row>
    <row r="14" spans="1:5" x14ac:dyDescent="0.2">
      <c r="A14" s="11" t="s">
        <v>15</v>
      </c>
      <c r="D14" s="11" t="s">
        <v>16</v>
      </c>
      <c r="E14" s="11" t="s">
        <v>16</v>
      </c>
    </row>
    <row r="15" spans="1:5" x14ac:dyDescent="0.2">
      <c r="A15" s="11" t="s">
        <v>16</v>
      </c>
      <c r="D15" s="11" t="s">
        <v>17</v>
      </c>
      <c r="E15" s="11" t="s">
        <v>17</v>
      </c>
    </row>
    <row r="16" spans="1:5" x14ac:dyDescent="0.2">
      <c r="A16" s="11" t="s">
        <v>17</v>
      </c>
      <c r="D16" s="11" t="s">
        <v>18</v>
      </c>
      <c r="E16" s="11" t="s">
        <v>18</v>
      </c>
    </row>
    <row r="17" spans="1:5" x14ac:dyDescent="0.2">
      <c r="A17" s="11" t="s">
        <v>18</v>
      </c>
      <c r="D17" s="11" t="s">
        <v>19</v>
      </c>
      <c r="E17" s="11" t="s">
        <v>19</v>
      </c>
    </row>
    <row r="18" spans="1:5" x14ac:dyDescent="0.2">
      <c r="A18" s="11" t="s">
        <v>19</v>
      </c>
      <c r="D18" s="11" t="s">
        <v>21</v>
      </c>
      <c r="E18" s="11" t="s">
        <v>21</v>
      </c>
    </row>
    <row r="19" spans="1:5" x14ac:dyDescent="0.2">
      <c r="A19" s="11" t="s">
        <v>21</v>
      </c>
      <c r="D19" s="11" t="s">
        <v>22</v>
      </c>
      <c r="E19" s="11" t="s">
        <v>22</v>
      </c>
    </row>
    <row r="20" spans="1:5" x14ac:dyDescent="0.2">
      <c r="A20" s="11" t="s">
        <v>22</v>
      </c>
      <c r="D20" s="11" t="s">
        <v>23</v>
      </c>
      <c r="E20" s="11" t="s">
        <v>23</v>
      </c>
    </row>
    <row r="21" spans="1:5" x14ac:dyDescent="0.2">
      <c r="A21" s="11" t="s">
        <v>23</v>
      </c>
      <c r="D21" s="11" t="s">
        <v>24</v>
      </c>
      <c r="E21" s="11" t="s">
        <v>24</v>
      </c>
    </row>
    <row r="22" spans="1:5" x14ac:dyDescent="0.2">
      <c r="A22" s="11" t="s">
        <v>24</v>
      </c>
      <c r="D22" s="11" t="s">
        <v>25</v>
      </c>
      <c r="E22" s="11" t="s">
        <v>25</v>
      </c>
    </row>
    <row r="23" spans="1:5" x14ac:dyDescent="0.2">
      <c r="A23" s="11" t="s">
        <v>25</v>
      </c>
      <c r="D23" s="11" t="s">
        <v>26</v>
      </c>
      <c r="E23" s="11" t="s">
        <v>26</v>
      </c>
    </row>
    <row r="24" spans="1:5" x14ac:dyDescent="0.2">
      <c r="A24" s="11" t="s">
        <v>26</v>
      </c>
      <c r="D24" s="11" t="s">
        <v>28</v>
      </c>
      <c r="E24" s="11" t="s">
        <v>28</v>
      </c>
    </row>
    <row r="25" spans="1:5" x14ac:dyDescent="0.2">
      <c r="A25" s="11" t="s">
        <v>28</v>
      </c>
      <c r="D25" s="11" t="s">
        <v>29</v>
      </c>
      <c r="E25" s="11" t="s">
        <v>29</v>
      </c>
    </row>
    <row r="26" spans="1:5" x14ac:dyDescent="0.2">
      <c r="A26" s="11" t="s">
        <v>29</v>
      </c>
      <c r="D26" s="11" t="s">
        <v>30</v>
      </c>
      <c r="E26" s="11" t="s">
        <v>30</v>
      </c>
    </row>
    <row r="27" spans="1:5" x14ac:dyDescent="0.2">
      <c r="A27" s="11" t="s">
        <v>30</v>
      </c>
      <c r="D27" s="11" t="s">
        <v>32</v>
      </c>
      <c r="E27" s="11" t="s">
        <v>32</v>
      </c>
    </row>
    <row r="28" spans="1:5" x14ac:dyDescent="0.2">
      <c r="A28" s="11" t="s">
        <v>32</v>
      </c>
      <c r="D28" s="11" t="s">
        <v>33</v>
      </c>
      <c r="E28" s="11" t="s">
        <v>33</v>
      </c>
    </row>
    <row r="29" spans="1:5" x14ac:dyDescent="0.2">
      <c r="A29" s="11" t="s">
        <v>33</v>
      </c>
      <c r="D29" s="11" t="s">
        <v>34</v>
      </c>
      <c r="E29" s="11" t="s">
        <v>34</v>
      </c>
    </row>
    <row r="30" spans="1:5" x14ac:dyDescent="0.2">
      <c r="A30" s="11" t="s">
        <v>34</v>
      </c>
      <c r="D30" s="11" t="s">
        <v>35</v>
      </c>
      <c r="E30" s="11" t="s">
        <v>35</v>
      </c>
    </row>
    <row r="31" spans="1:5" x14ac:dyDescent="0.2">
      <c r="A31" s="11" t="s">
        <v>35</v>
      </c>
      <c r="D31" s="11" t="s">
        <v>36</v>
      </c>
      <c r="E31" s="11" t="s">
        <v>36</v>
      </c>
    </row>
    <row r="32" spans="1:5" x14ac:dyDescent="0.2">
      <c r="A32" s="11" t="s">
        <v>36</v>
      </c>
      <c r="D32" s="11" t="s">
        <v>37</v>
      </c>
      <c r="E32" s="11" t="s">
        <v>37</v>
      </c>
    </row>
    <row r="33" spans="1:5" x14ac:dyDescent="0.2">
      <c r="A33" s="11" t="s">
        <v>37</v>
      </c>
      <c r="D33" s="11" t="s">
        <v>38</v>
      </c>
      <c r="E33" s="11" t="s">
        <v>38</v>
      </c>
    </row>
    <row r="34" spans="1:5" x14ac:dyDescent="0.2">
      <c r="A34" s="11" t="s">
        <v>38</v>
      </c>
      <c r="D34" s="11" t="s">
        <v>39</v>
      </c>
      <c r="E34" s="11" t="s">
        <v>39</v>
      </c>
    </row>
    <row r="35" spans="1:5" x14ac:dyDescent="0.2">
      <c r="A35" s="11" t="s">
        <v>39</v>
      </c>
      <c r="D35" s="11" t="s">
        <v>40</v>
      </c>
      <c r="E35" s="11" t="s">
        <v>40</v>
      </c>
    </row>
    <row r="36" spans="1:5" x14ac:dyDescent="0.2">
      <c r="A36" s="11" t="s">
        <v>40</v>
      </c>
      <c r="D36" s="11" t="s">
        <v>41</v>
      </c>
      <c r="E36" s="11" t="s">
        <v>41</v>
      </c>
    </row>
    <row r="37" spans="1:5" x14ac:dyDescent="0.2">
      <c r="A37" s="11" t="s">
        <v>41</v>
      </c>
      <c r="D37" s="11" t="s">
        <v>42</v>
      </c>
      <c r="E37" s="11" t="s">
        <v>42</v>
      </c>
    </row>
    <row r="38" spans="1:5" x14ac:dyDescent="0.2">
      <c r="A38" s="11" t="s">
        <v>42</v>
      </c>
      <c r="D38" s="11" t="s">
        <v>44</v>
      </c>
      <c r="E38" s="11" t="s">
        <v>44</v>
      </c>
    </row>
    <row r="39" spans="1:5" x14ac:dyDescent="0.2">
      <c r="A39" s="11" t="s">
        <v>44</v>
      </c>
      <c r="D39" s="11" t="s">
        <v>45</v>
      </c>
      <c r="E39" s="11" t="s">
        <v>45</v>
      </c>
    </row>
    <row r="40" spans="1:5" x14ac:dyDescent="0.2">
      <c r="A40" s="11" t="s">
        <v>45</v>
      </c>
      <c r="D40" s="11" t="s">
        <v>46</v>
      </c>
      <c r="E40" s="11" t="s">
        <v>46</v>
      </c>
    </row>
    <row r="41" spans="1:5" x14ac:dyDescent="0.2">
      <c r="A41" s="11" t="s">
        <v>46</v>
      </c>
      <c r="D41" s="11" t="s">
        <v>47</v>
      </c>
      <c r="E41" s="11" t="s">
        <v>47</v>
      </c>
    </row>
    <row r="42" spans="1:5" x14ac:dyDescent="0.2">
      <c r="A42" s="11" t="s">
        <v>47</v>
      </c>
      <c r="D42" s="11" t="s">
        <v>48</v>
      </c>
      <c r="E42" s="11" t="s">
        <v>48</v>
      </c>
    </row>
    <row r="43" spans="1:5" x14ac:dyDescent="0.2">
      <c r="A43" s="11" t="s">
        <v>48</v>
      </c>
      <c r="D43" s="11" t="s">
        <v>13</v>
      </c>
      <c r="E43" s="11" t="s">
        <v>56</v>
      </c>
    </row>
    <row r="44" spans="1:5" x14ac:dyDescent="0.2">
      <c r="A44" s="11"/>
      <c r="D44" s="11" t="s">
        <v>56</v>
      </c>
      <c r="E44" s="11" t="s">
        <v>53</v>
      </c>
    </row>
    <row r="45" spans="1:5" x14ac:dyDescent="0.2">
      <c r="A45" s="11"/>
      <c r="D45" s="11" t="s">
        <v>32</v>
      </c>
      <c r="E45" s="11" t="s">
        <v>50</v>
      </c>
    </row>
    <row r="46" spans="1:5" x14ac:dyDescent="0.2">
      <c r="A46" s="4" t="s">
        <v>117</v>
      </c>
      <c r="D46" s="11" t="s">
        <v>26</v>
      </c>
      <c r="E46" s="11" t="s">
        <v>51</v>
      </c>
    </row>
    <row r="47" spans="1:5" x14ac:dyDescent="0.2">
      <c r="A47" s="11" t="s">
        <v>13</v>
      </c>
      <c r="D47" s="11" t="s">
        <v>25</v>
      </c>
      <c r="E47" s="11" t="s">
        <v>49</v>
      </c>
    </row>
    <row r="48" spans="1:5" x14ac:dyDescent="0.2">
      <c r="A48" s="11" t="s">
        <v>56</v>
      </c>
      <c r="D48" s="11" t="s">
        <v>19</v>
      </c>
      <c r="E48" s="11" t="s">
        <v>52</v>
      </c>
    </row>
    <row r="49" spans="1:5" x14ac:dyDescent="0.2">
      <c r="A49" s="11" t="s">
        <v>32</v>
      </c>
      <c r="D49" s="11" t="s">
        <v>53</v>
      </c>
      <c r="E49" s="11" t="s">
        <v>59</v>
      </c>
    </row>
    <row r="50" spans="1:5" x14ac:dyDescent="0.2">
      <c r="A50" s="11" t="s">
        <v>26</v>
      </c>
      <c r="D50" s="11" t="s">
        <v>50</v>
      </c>
      <c r="E50" s="11" t="s">
        <v>57</v>
      </c>
    </row>
    <row r="51" spans="1:5" x14ac:dyDescent="0.2">
      <c r="A51" s="11" t="s">
        <v>25</v>
      </c>
      <c r="D51" s="11" t="s">
        <v>15</v>
      </c>
      <c r="E51" s="11" t="s">
        <v>54</v>
      </c>
    </row>
    <row r="52" spans="1:5" x14ac:dyDescent="0.2">
      <c r="A52" s="11" t="s">
        <v>19</v>
      </c>
      <c r="D52" s="11" t="s">
        <v>51</v>
      </c>
      <c r="E52" s="11" t="s">
        <v>58</v>
      </c>
    </row>
    <row r="53" spans="1:5" x14ac:dyDescent="0.2">
      <c r="A53" s="11" t="s">
        <v>53</v>
      </c>
      <c r="D53" s="11" t="s">
        <v>21</v>
      </c>
      <c r="E53" s="11" t="s">
        <v>55</v>
      </c>
    </row>
    <row r="54" spans="1:5" x14ac:dyDescent="0.2">
      <c r="A54" s="11" t="s">
        <v>50</v>
      </c>
      <c r="D54" s="11" t="s">
        <v>49</v>
      </c>
    </row>
    <row r="55" spans="1:5" x14ac:dyDescent="0.2">
      <c r="A55" s="11" t="s">
        <v>15</v>
      </c>
      <c r="D55" s="11" t="s">
        <v>52</v>
      </c>
    </row>
    <row r="56" spans="1:5" x14ac:dyDescent="0.2">
      <c r="A56" s="11" t="s">
        <v>51</v>
      </c>
      <c r="D56" s="11" t="s">
        <v>59</v>
      </c>
    </row>
    <row r="57" spans="1:5" x14ac:dyDescent="0.2">
      <c r="A57" s="11" t="s">
        <v>21</v>
      </c>
      <c r="D57" s="11" t="s">
        <v>57</v>
      </c>
    </row>
    <row r="58" spans="1:5" x14ac:dyDescent="0.2">
      <c r="A58" s="11" t="s">
        <v>49</v>
      </c>
      <c r="D58" s="11" t="s">
        <v>9</v>
      </c>
    </row>
    <row r="59" spans="1:5" x14ac:dyDescent="0.2">
      <c r="A59" s="11" t="s">
        <v>52</v>
      </c>
      <c r="D59" s="11" t="s">
        <v>54</v>
      </c>
    </row>
    <row r="60" spans="1:5" x14ac:dyDescent="0.2">
      <c r="A60" s="11" t="s">
        <v>59</v>
      </c>
      <c r="D60" s="11" t="s">
        <v>58</v>
      </c>
    </row>
    <row r="61" spans="1:5" x14ac:dyDescent="0.2">
      <c r="A61" s="11" t="s">
        <v>57</v>
      </c>
      <c r="D61" s="11" t="s">
        <v>37</v>
      </c>
    </row>
    <row r="62" spans="1:5" x14ac:dyDescent="0.2">
      <c r="A62" s="11" t="s">
        <v>9</v>
      </c>
      <c r="D62" s="11" t="s">
        <v>55</v>
      </c>
    </row>
    <row r="63" spans="1:5" x14ac:dyDescent="0.2">
      <c r="A63" s="11" t="s">
        <v>54</v>
      </c>
    </row>
    <row r="64" spans="1:5" x14ac:dyDescent="0.2">
      <c r="A64" s="11" t="s">
        <v>58</v>
      </c>
    </row>
    <row r="65" spans="1:1" x14ac:dyDescent="0.2">
      <c r="A65" s="11" t="s">
        <v>37</v>
      </c>
    </row>
    <row r="66" spans="1:1" x14ac:dyDescent="0.2">
      <c r="A66" s="11" t="s">
        <v>55</v>
      </c>
    </row>
  </sheetData>
  <sortState ref="A42:A62">
    <sortCondition ref="A43"/>
  </sortState>
  <mergeCells count="2">
    <mergeCell ref="A3:C3"/>
    <mergeCell ref="D5:E5"/>
  </mergeCells>
  <conditionalFormatting sqref="D6:D1048576 D1:D4">
    <cfRule type="duplicateValues" dxfId="0" priority="1"/>
  </conditionalFormatting>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249977111117893"/>
  </sheetPr>
  <dimension ref="A1:F63"/>
  <sheetViews>
    <sheetView showGridLines="0" zoomScale="125" zoomScaleNormal="125" zoomScalePageLayoutView="125" workbookViewId="0">
      <selection activeCell="B4" sqref="B4"/>
    </sheetView>
  </sheetViews>
  <sheetFormatPr baseColWidth="10" defaultRowHeight="16" x14ac:dyDescent="0.2"/>
  <cols>
    <col min="1" max="1" width="69.83203125" style="3" customWidth="1"/>
    <col min="2" max="2" width="13.1640625" style="3" customWidth="1"/>
    <col min="3" max="3" width="17.83203125" style="3" customWidth="1"/>
    <col min="4" max="4" width="21.33203125" style="3" customWidth="1"/>
    <col min="5" max="5" width="10.83203125" style="3"/>
    <col min="6" max="6" width="72.1640625" style="3" customWidth="1"/>
    <col min="7" max="16384" width="10.83203125" style="3"/>
  </cols>
  <sheetData>
    <row r="1" spans="1:4" ht="19" x14ac:dyDescent="0.25">
      <c r="A1" s="7" t="s">
        <v>72</v>
      </c>
    </row>
    <row r="2" spans="1:4" x14ac:dyDescent="0.2">
      <c r="A2" s="38" t="s">
        <v>73</v>
      </c>
      <c r="B2" s="39" t="s">
        <v>62</v>
      </c>
      <c r="C2" s="39" t="s">
        <v>177</v>
      </c>
      <c r="D2" s="39" t="s">
        <v>63</v>
      </c>
    </row>
    <row r="3" spans="1:4" x14ac:dyDescent="0.2">
      <c r="A3" s="24" t="s">
        <v>65</v>
      </c>
      <c r="B3" s="25">
        <f>COUNT($B$32:$B$63)</f>
        <v>32</v>
      </c>
      <c r="C3" s="26" t="s">
        <v>61</v>
      </c>
      <c r="D3" s="27"/>
    </row>
    <row r="4" spans="1:4" x14ac:dyDescent="0.2">
      <c r="A4" s="24" t="s">
        <v>65</v>
      </c>
      <c r="B4" s="25">
        <f>COUNTA($A$32:$A$63)</f>
        <v>32</v>
      </c>
      <c r="C4" s="26" t="s">
        <v>64</v>
      </c>
      <c r="D4" s="27"/>
    </row>
    <row r="5" spans="1:4" x14ac:dyDescent="0.2">
      <c r="A5" s="24" t="s">
        <v>71</v>
      </c>
      <c r="B5" s="25">
        <f>COUNTBLANK($D$32:$D$63)</f>
        <v>14</v>
      </c>
      <c r="C5" s="26" t="s">
        <v>60</v>
      </c>
      <c r="D5" s="27"/>
    </row>
    <row r="6" spans="1:4" x14ac:dyDescent="0.2">
      <c r="A6" s="24" t="s">
        <v>184</v>
      </c>
      <c r="B6" s="25">
        <f>COUNTIF($A$32:$A$63,"*columbus*")</f>
        <v>21</v>
      </c>
      <c r="C6" s="26" t="s">
        <v>66</v>
      </c>
      <c r="D6" s="27"/>
    </row>
    <row r="7" spans="1:4" x14ac:dyDescent="0.2">
      <c r="A7" s="24" t="s">
        <v>185</v>
      </c>
      <c r="B7" s="25">
        <f>COUNTIF($C$32:$C$63,"&gt;110")</f>
        <v>5</v>
      </c>
      <c r="C7" s="26" t="s">
        <v>66</v>
      </c>
      <c r="D7" s="27"/>
    </row>
    <row r="8" spans="1:4" x14ac:dyDescent="0.2">
      <c r="A8" s="24" t="s">
        <v>67</v>
      </c>
      <c r="B8" s="25">
        <f>COUNTIF($B$32:$B$63,1)</f>
        <v>10</v>
      </c>
      <c r="C8" s="26" t="s">
        <v>66</v>
      </c>
      <c r="D8" s="27"/>
    </row>
    <row r="9" spans="1:4" x14ac:dyDescent="0.2">
      <c r="A9" s="24" t="s">
        <v>68</v>
      </c>
      <c r="B9" s="25">
        <f>COUNTIF($B$32:$B$63,"&gt;=3")</f>
        <v>14</v>
      </c>
      <c r="C9" s="26" t="s">
        <v>66</v>
      </c>
      <c r="D9" s="27"/>
    </row>
    <row r="10" spans="1:4" x14ac:dyDescent="0.2">
      <c r="A10" s="24" t="s">
        <v>69</v>
      </c>
      <c r="B10" s="25">
        <f>COUNTIFS($A$32:$A$63,"*columbus*",$B$32:$B$63,"&gt;1")</f>
        <v>15</v>
      </c>
      <c r="C10" s="26" t="s">
        <v>70</v>
      </c>
      <c r="D10" s="27"/>
    </row>
    <row r="11" spans="1:4" x14ac:dyDescent="0.2">
      <c r="B11" s="10"/>
      <c r="C11" s="8"/>
    </row>
    <row r="12" spans="1:4" ht="19" x14ac:dyDescent="0.25">
      <c r="A12" s="7" t="s">
        <v>74</v>
      </c>
      <c r="B12" s="10"/>
      <c r="C12" s="8"/>
    </row>
    <row r="13" spans="1:4" x14ac:dyDescent="0.2">
      <c r="A13" s="38" t="s">
        <v>73</v>
      </c>
      <c r="B13" s="40" t="s">
        <v>62</v>
      </c>
      <c r="C13" s="39" t="s">
        <v>177</v>
      </c>
      <c r="D13" s="39" t="s">
        <v>63</v>
      </c>
    </row>
    <row r="14" spans="1:4" x14ac:dyDescent="0.2">
      <c r="A14" s="24" t="s">
        <v>75</v>
      </c>
      <c r="B14" s="25">
        <f>SUM($C$32:$C$63)</f>
        <v>36880</v>
      </c>
      <c r="C14" s="26" t="s">
        <v>78</v>
      </c>
      <c r="D14" s="27"/>
    </row>
    <row r="15" spans="1:4" x14ac:dyDescent="0.2">
      <c r="A15" s="24" t="s">
        <v>76</v>
      </c>
      <c r="B15" s="25">
        <f>SUMIF($A$32:$A$63,"*columbus*",$C$32:$C$63)</f>
        <v>1520</v>
      </c>
      <c r="C15" s="26" t="s">
        <v>79</v>
      </c>
      <c r="D15" s="27"/>
    </row>
    <row r="16" spans="1:4" x14ac:dyDescent="0.2">
      <c r="A16" s="24" t="s">
        <v>186</v>
      </c>
      <c r="B16" s="25">
        <f>SUMIF($A$33:$A$64,"*columbus*",$C$33:$C$64)</f>
        <v>1520</v>
      </c>
      <c r="C16" s="26" t="s">
        <v>79</v>
      </c>
      <c r="D16" s="27"/>
    </row>
    <row r="17" spans="1:6" x14ac:dyDescent="0.2">
      <c r="A17" s="24" t="s">
        <v>81</v>
      </c>
      <c r="B17" s="25">
        <f>SUMIFS($C$32:$C$63,$A$32:$A$63,"*columbus*",$B$32:$B$63,"&gt;1")</f>
        <v>1160</v>
      </c>
      <c r="C17" s="26" t="s">
        <v>80</v>
      </c>
      <c r="D17" s="27"/>
    </row>
    <row r="18" spans="1:6" x14ac:dyDescent="0.2">
      <c r="B18" s="10"/>
      <c r="C18" s="8"/>
    </row>
    <row r="19" spans="1:6" ht="19" x14ac:dyDescent="0.25">
      <c r="A19" s="7" t="s">
        <v>77</v>
      </c>
      <c r="B19" s="10"/>
      <c r="C19" s="8"/>
    </row>
    <row r="20" spans="1:6" x14ac:dyDescent="0.2">
      <c r="A20" s="38" t="s">
        <v>73</v>
      </c>
      <c r="B20" s="40" t="s">
        <v>62</v>
      </c>
      <c r="C20" s="39" t="s">
        <v>177</v>
      </c>
      <c r="D20" s="39" t="s">
        <v>63</v>
      </c>
    </row>
    <row r="21" spans="1:6" x14ac:dyDescent="0.2">
      <c r="A21" s="24" t="s">
        <v>82</v>
      </c>
      <c r="B21" s="25">
        <f>AVERAGE($B$32:$B$63)</f>
        <v>4.25</v>
      </c>
      <c r="C21" s="26" t="s">
        <v>83</v>
      </c>
      <c r="D21" s="27"/>
    </row>
    <row r="22" spans="1:6" x14ac:dyDescent="0.2">
      <c r="A22" s="24" t="s">
        <v>181</v>
      </c>
      <c r="B22" s="25">
        <f>AVERAGEIF($C$32:$C$63,"&gt;100",$B$32:$B$63)</f>
        <v>8.1</v>
      </c>
      <c r="C22" s="26" t="s">
        <v>84</v>
      </c>
      <c r="D22" s="27"/>
    </row>
    <row r="23" spans="1:6" ht="32" x14ac:dyDescent="0.2">
      <c r="A23" s="57" t="s">
        <v>188</v>
      </c>
      <c r="B23" s="25">
        <f>AVERAGEIFS($B$32:$B$63,$C$32:$C$63,"&gt;50",$A$32:$A$63,"*adept*")</f>
        <v>7.5</v>
      </c>
      <c r="C23" s="26" t="s">
        <v>187</v>
      </c>
      <c r="D23" s="27"/>
    </row>
    <row r="24" spans="1:6" x14ac:dyDescent="0.2">
      <c r="B24" s="10"/>
      <c r="C24" s="8"/>
    </row>
    <row r="25" spans="1:6" ht="19" x14ac:dyDescent="0.25">
      <c r="A25" s="7" t="s">
        <v>182</v>
      </c>
      <c r="B25" s="10"/>
      <c r="C25" s="8"/>
    </row>
    <row r="26" spans="1:6" x14ac:dyDescent="0.2">
      <c r="A26" s="38" t="s">
        <v>73</v>
      </c>
      <c r="B26" s="40" t="s">
        <v>62</v>
      </c>
      <c r="C26" s="39" t="s">
        <v>177</v>
      </c>
      <c r="D26" s="39" t="s">
        <v>63</v>
      </c>
    </row>
    <row r="27" spans="1:6" ht="32" x14ac:dyDescent="0.2">
      <c r="A27" s="24" t="s">
        <v>179</v>
      </c>
      <c r="B27" s="56" t="str">
        <f>IF(SUM($C$32:$C$63)&gt;30000,"High Search Volume","Low Search Volume")</f>
        <v>High Search Volume</v>
      </c>
      <c r="C27" s="26" t="s">
        <v>119</v>
      </c>
      <c r="D27" s="27"/>
    </row>
    <row r="28" spans="1:6" ht="32" x14ac:dyDescent="0.2">
      <c r="A28" s="57" t="s">
        <v>180</v>
      </c>
      <c r="B28" s="56" t="str">
        <f>IF(AND(SUM($C$32:$C$63)&gt;30000,AVERAGE($B$32:$B$63)&lt;10),"Low Hanging Fruit","Medium Opportunity")</f>
        <v>Low Hanging Fruit</v>
      </c>
      <c r="C28" s="26" t="s">
        <v>178</v>
      </c>
      <c r="D28" s="27"/>
    </row>
    <row r="29" spans="1:6" ht="32" x14ac:dyDescent="0.2">
      <c r="A29" s="57" t="s">
        <v>183</v>
      </c>
      <c r="B29" s="56" t="str">
        <f>IF(AND(AVERAGE($C$32:$C$63)&lt;100,AVERAGE($B$32:$B$63)&gt;10),"Low Hanging Fruit","High Opportunity")</f>
        <v>High Opportunity</v>
      </c>
      <c r="C29" s="26" t="s">
        <v>178</v>
      </c>
      <c r="D29" s="27"/>
    </row>
    <row r="30" spans="1:6" ht="19" x14ac:dyDescent="0.25">
      <c r="A30" s="9"/>
      <c r="B30" s="9"/>
      <c r="C30" s="9"/>
      <c r="D30" s="9"/>
      <c r="E30" s="9"/>
      <c r="F30" s="9"/>
    </row>
    <row r="31" spans="1:6" x14ac:dyDescent="0.2">
      <c r="A31" s="24" t="s">
        <v>0</v>
      </c>
      <c r="B31" s="24" t="s">
        <v>1</v>
      </c>
      <c r="C31" s="24" t="s">
        <v>2</v>
      </c>
      <c r="D31" s="24" t="s">
        <v>3</v>
      </c>
      <c r="E31" s="24" t="s">
        <v>4</v>
      </c>
      <c r="F31" s="24" t="s">
        <v>5</v>
      </c>
    </row>
    <row r="32" spans="1:6" x14ac:dyDescent="0.2">
      <c r="A32" s="24" t="s">
        <v>6</v>
      </c>
      <c r="B32" s="24">
        <v>1</v>
      </c>
      <c r="C32" s="24">
        <v>320</v>
      </c>
      <c r="D32" s="24"/>
      <c r="E32" s="24">
        <v>0</v>
      </c>
      <c r="F32" s="24" t="s">
        <v>7</v>
      </c>
    </row>
    <row r="33" spans="1:6" x14ac:dyDescent="0.2">
      <c r="A33" s="24" t="s">
        <v>8</v>
      </c>
      <c r="B33" s="24">
        <v>14</v>
      </c>
      <c r="C33" s="24">
        <v>33100</v>
      </c>
      <c r="D33" s="24">
        <v>78.52</v>
      </c>
      <c r="E33" s="24">
        <v>0.83</v>
      </c>
      <c r="F33" s="24" t="s">
        <v>7</v>
      </c>
    </row>
    <row r="34" spans="1:6" x14ac:dyDescent="0.2">
      <c r="A34" s="24" t="s">
        <v>9</v>
      </c>
      <c r="B34" s="24">
        <v>1</v>
      </c>
      <c r="C34" s="24">
        <v>110</v>
      </c>
      <c r="D34" s="24"/>
      <c r="E34" s="24">
        <v>12</v>
      </c>
      <c r="F34" s="24" t="s">
        <v>10</v>
      </c>
    </row>
    <row r="35" spans="1:6" x14ac:dyDescent="0.2">
      <c r="A35" s="24" t="s">
        <v>11</v>
      </c>
      <c r="B35" s="24">
        <v>1</v>
      </c>
      <c r="C35" s="24">
        <v>110</v>
      </c>
      <c r="D35" s="24"/>
      <c r="E35" s="24">
        <v>23.17</v>
      </c>
      <c r="F35" s="24" t="s">
        <v>10</v>
      </c>
    </row>
    <row r="36" spans="1:6" x14ac:dyDescent="0.2">
      <c r="A36" s="24" t="s">
        <v>12</v>
      </c>
      <c r="B36" s="24">
        <v>1</v>
      </c>
      <c r="C36" s="24">
        <v>70</v>
      </c>
      <c r="D36" s="24"/>
      <c r="E36" s="24">
        <v>0</v>
      </c>
      <c r="F36" s="24" t="s">
        <v>10</v>
      </c>
    </row>
    <row r="37" spans="1:6" x14ac:dyDescent="0.2">
      <c r="A37" s="24" t="s">
        <v>13</v>
      </c>
      <c r="B37" s="24">
        <v>2</v>
      </c>
      <c r="C37" s="24">
        <v>140</v>
      </c>
      <c r="D37" s="24"/>
      <c r="E37" s="24">
        <v>28.57</v>
      </c>
      <c r="F37" s="24" t="s">
        <v>10</v>
      </c>
    </row>
    <row r="38" spans="1:6" x14ac:dyDescent="0.2">
      <c r="A38" s="24" t="s">
        <v>14</v>
      </c>
      <c r="B38" s="24">
        <v>1</v>
      </c>
      <c r="C38" s="24">
        <v>30</v>
      </c>
      <c r="D38" s="24">
        <v>42.79</v>
      </c>
      <c r="E38" s="24">
        <v>22.65</v>
      </c>
      <c r="F38" s="24" t="s">
        <v>7</v>
      </c>
    </row>
    <row r="39" spans="1:6" x14ac:dyDescent="0.2">
      <c r="A39" s="24" t="s">
        <v>15</v>
      </c>
      <c r="B39" s="24">
        <v>1</v>
      </c>
      <c r="C39" s="24">
        <v>20</v>
      </c>
      <c r="D39" s="24">
        <v>39.57</v>
      </c>
      <c r="E39" s="24">
        <v>0</v>
      </c>
      <c r="F39" s="24" t="s">
        <v>7</v>
      </c>
    </row>
    <row r="40" spans="1:6" x14ac:dyDescent="0.2">
      <c r="A40" s="24" t="s">
        <v>16</v>
      </c>
      <c r="B40" s="24">
        <v>1</v>
      </c>
      <c r="C40" s="24">
        <v>20</v>
      </c>
      <c r="D40" s="24">
        <v>41.39</v>
      </c>
      <c r="E40" s="24">
        <v>8.4700000000000006</v>
      </c>
      <c r="F40" s="24" t="s">
        <v>10</v>
      </c>
    </row>
    <row r="41" spans="1:6" x14ac:dyDescent="0.2">
      <c r="A41" s="24" t="s">
        <v>17</v>
      </c>
      <c r="B41" s="24">
        <v>2</v>
      </c>
      <c r="C41" s="24">
        <v>70</v>
      </c>
      <c r="D41" s="24">
        <v>44.84</v>
      </c>
      <c r="E41" s="24">
        <v>0</v>
      </c>
      <c r="F41" s="24" t="s">
        <v>7</v>
      </c>
    </row>
    <row r="42" spans="1:6" x14ac:dyDescent="0.2">
      <c r="A42" s="24" t="s">
        <v>18</v>
      </c>
      <c r="B42" s="24">
        <v>2</v>
      </c>
      <c r="C42" s="24">
        <v>70</v>
      </c>
      <c r="D42" s="24">
        <v>53.55</v>
      </c>
      <c r="E42" s="24">
        <v>7.18</v>
      </c>
      <c r="F42" s="24" t="s">
        <v>7</v>
      </c>
    </row>
    <row r="43" spans="1:6" x14ac:dyDescent="0.2">
      <c r="A43" s="24" t="s">
        <v>19</v>
      </c>
      <c r="B43" s="24">
        <v>1</v>
      </c>
      <c r="C43" s="24">
        <v>20</v>
      </c>
      <c r="D43" s="24">
        <v>56.89</v>
      </c>
      <c r="E43" s="24">
        <v>0</v>
      </c>
      <c r="F43" s="24" t="s">
        <v>7</v>
      </c>
    </row>
    <row r="44" spans="1:6" x14ac:dyDescent="0.2">
      <c r="A44" s="24" t="s">
        <v>21</v>
      </c>
      <c r="B44" s="24">
        <v>2</v>
      </c>
      <c r="C44" s="24">
        <v>70</v>
      </c>
      <c r="D44" s="24">
        <v>42.82</v>
      </c>
      <c r="E44" s="24">
        <v>0</v>
      </c>
      <c r="F44" s="24" t="s">
        <v>7</v>
      </c>
    </row>
    <row r="45" spans="1:6" x14ac:dyDescent="0.2">
      <c r="A45" s="24" t="s">
        <v>22</v>
      </c>
      <c r="B45" s="24">
        <v>3</v>
      </c>
      <c r="C45" s="24">
        <v>90</v>
      </c>
      <c r="D45" s="24">
        <v>6.65</v>
      </c>
      <c r="E45" s="24">
        <v>0</v>
      </c>
      <c r="F45" s="24" t="s">
        <v>20</v>
      </c>
    </row>
    <row r="46" spans="1:6" x14ac:dyDescent="0.2">
      <c r="A46" s="24" t="s">
        <v>23</v>
      </c>
      <c r="B46" s="24">
        <v>2</v>
      </c>
      <c r="C46" s="24">
        <v>50</v>
      </c>
      <c r="D46" s="24">
        <v>38.86</v>
      </c>
      <c r="E46" s="24">
        <v>0</v>
      </c>
      <c r="F46" s="24" t="s">
        <v>10</v>
      </c>
    </row>
    <row r="47" spans="1:6" x14ac:dyDescent="0.2">
      <c r="A47" s="24" t="s">
        <v>24</v>
      </c>
      <c r="B47" s="24">
        <v>3</v>
      </c>
      <c r="C47" s="24">
        <v>70</v>
      </c>
      <c r="D47" s="24">
        <v>43.27</v>
      </c>
      <c r="E47" s="24">
        <v>12.68</v>
      </c>
      <c r="F47" s="24" t="s">
        <v>7</v>
      </c>
    </row>
    <row r="48" spans="1:6" x14ac:dyDescent="0.2">
      <c r="A48" s="24" t="s">
        <v>25</v>
      </c>
      <c r="B48" s="24">
        <v>2</v>
      </c>
      <c r="C48" s="24">
        <v>50</v>
      </c>
      <c r="D48" s="24"/>
      <c r="E48" s="24">
        <v>2.8</v>
      </c>
      <c r="F48" s="24" t="s">
        <v>20</v>
      </c>
    </row>
    <row r="49" spans="1:6" x14ac:dyDescent="0.2">
      <c r="A49" s="24" t="s">
        <v>26</v>
      </c>
      <c r="B49" s="24">
        <v>7</v>
      </c>
      <c r="C49" s="24">
        <v>140</v>
      </c>
      <c r="D49" s="24"/>
      <c r="E49" s="24">
        <v>16.75</v>
      </c>
      <c r="F49" s="24" t="s">
        <v>27</v>
      </c>
    </row>
    <row r="50" spans="1:6" x14ac:dyDescent="0.2">
      <c r="A50" s="24" t="s">
        <v>28</v>
      </c>
      <c r="B50" s="24">
        <v>2</v>
      </c>
      <c r="C50" s="24">
        <v>40</v>
      </c>
      <c r="D50" s="24">
        <v>44.2</v>
      </c>
      <c r="E50" s="24">
        <v>0</v>
      </c>
      <c r="F50" s="24" t="s">
        <v>7</v>
      </c>
    </row>
    <row r="51" spans="1:6" x14ac:dyDescent="0.2">
      <c r="A51" s="24" t="s">
        <v>29</v>
      </c>
      <c r="B51" s="24">
        <v>3</v>
      </c>
      <c r="C51" s="24">
        <v>50</v>
      </c>
      <c r="D51" s="24"/>
      <c r="E51" s="24">
        <v>2.5299999999999998</v>
      </c>
      <c r="F51" s="24" t="s">
        <v>20</v>
      </c>
    </row>
    <row r="52" spans="1:6" ht="14" customHeight="1" x14ac:dyDescent="0.2">
      <c r="A52" s="24" t="s">
        <v>30</v>
      </c>
      <c r="B52" s="24">
        <v>1</v>
      </c>
      <c r="C52" s="24">
        <v>10</v>
      </c>
      <c r="D52" s="24"/>
      <c r="E52" s="24">
        <v>6.46</v>
      </c>
      <c r="F52" s="24" t="s">
        <v>31</v>
      </c>
    </row>
    <row r="53" spans="1:6" x14ac:dyDescent="0.2">
      <c r="A53" s="24" t="s">
        <v>32</v>
      </c>
      <c r="B53" s="24">
        <v>7</v>
      </c>
      <c r="C53" s="24">
        <v>110</v>
      </c>
      <c r="D53" s="24"/>
      <c r="E53" s="24">
        <v>23.23</v>
      </c>
      <c r="F53" s="24" t="s">
        <v>27</v>
      </c>
    </row>
    <row r="54" spans="1:6" x14ac:dyDescent="0.2">
      <c r="A54" s="24" t="s">
        <v>33</v>
      </c>
      <c r="B54" s="24">
        <v>4</v>
      </c>
      <c r="C54" s="24">
        <v>70</v>
      </c>
      <c r="D54" s="24">
        <v>43.2</v>
      </c>
      <c r="E54" s="24">
        <v>5.73</v>
      </c>
      <c r="F54" s="24" t="s">
        <v>7</v>
      </c>
    </row>
    <row r="55" spans="1:6" x14ac:dyDescent="0.2">
      <c r="A55" s="24" t="s">
        <v>34</v>
      </c>
      <c r="B55" s="24">
        <v>1</v>
      </c>
      <c r="C55" s="24">
        <v>10</v>
      </c>
      <c r="D55" s="24">
        <v>65.75</v>
      </c>
      <c r="E55" s="24">
        <v>0</v>
      </c>
      <c r="F55" s="24" t="s">
        <v>20</v>
      </c>
    </row>
    <row r="56" spans="1:6" x14ac:dyDescent="0.2">
      <c r="A56" s="24" t="s">
        <v>35</v>
      </c>
      <c r="B56" s="24">
        <v>3</v>
      </c>
      <c r="C56" s="24">
        <v>40</v>
      </c>
      <c r="D56" s="24">
        <v>59.38</v>
      </c>
      <c r="E56" s="24">
        <v>3.98</v>
      </c>
      <c r="F56" s="24" t="s">
        <v>20</v>
      </c>
    </row>
    <row r="57" spans="1:6" x14ac:dyDescent="0.2">
      <c r="A57" s="24" t="s">
        <v>36</v>
      </c>
      <c r="B57" s="24">
        <v>8</v>
      </c>
      <c r="C57" s="24">
        <v>110</v>
      </c>
      <c r="D57" s="24"/>
      <c r="E57" s="24">
        <v>25.04</v>
      </c>
      <c r="F57" s="24" t="s">
        <v>27</v>
      </c>
    </row>
    <row r="58" spans="1:6" x14ac:dyDescent="0.2">
      <c r="A58" s="24" t="s">
        <v>37</v>
      </c>
      <c r="B58" s="24">
        <v>10</v>
      </c>
      <c r="C58" s="24">
        <v>110</v>
      </c>
      <c r="D58" s="24"/>
      <c r="E58" s="24">
        <v>21.38</v>
      </c>
      <c r="F58" s="24" t="s">
        <v>27</v>
      </c>
    </row>
    <row r="59" spans="1:6" x14ac:dyDescent="0.2">
      <c r="A59" s="24" t="s">
        <v>38</v>
      </c>
      <c r="B59" s="24">
        <v>3</v>
      </c>
      <c r="C59" s="24">
        <v>30</v>
      </c>
      <c r="D59" s="24">
        <v>41.16</v>
      </c>
      <c r="E59" s="24">
        <v>9.08</v>
      </c>
      <c r="F59" s="24" t="s">
        <v>7</v>
      </c>
    </row>
    <row r="60" spans="1:6" x14ac:dyDescent="0.2">
      <c r="A60" s="24" t="s">
        <v>39</v>
      </c>
      <c r="B60" s="24">
        <v>2</v>
      </c>
      <c r="C60" s="24">
        <v>20</v>
      </c>
      <c r="D60" s="24">
        <v>52</v>
      </c>
      <c r="E60" s="24">
        <v>0</v>
      </c>
      <c r="F60" s="24" t="s">
        <v>7</v>
      </c>
    </row>
    <row r="61" spans="1:6" x14ac:dyDescent="0.2">
      <c r="A61" s="24" t="s">
        <v>40</v>
      </c>
      <c r="B61" s="24">
        <v>10</v>
      </c>
      <c r="C61" s="24">
        <v>90</v>
      </c>
      <c r="D61" s="24"/>
      <c r="E61" s="24">
        <v>15.76</v>
      </c>
      <c r="F61" s="24" t="s">
        <v>27</v>
      </c>
    </row>
    <row r="62" spans="1:6" x14ac:dyDescent="0.2">
      <c r="A62" s="24" t="s">
        <v>41</v>
      </c>
      <c r="B62" s="24">
        <v>5</v>
      </c>
      <c r="C62" s="24">
        <v>40</v>
      </c>
      <c r="D62" s="24">
        <v>49.57</v>
      </c>
      <c r="E62" s="24">
        <v>0</v>
      </c>
      <c r="F62" s="24" t="s">
        <v>7</v>
      </c>
    </row>
    <row r="63" spans="1:6" x14ac:dyDescent="0.2">
      <c r="A63" s="24" t="s">
        <v>42</v>
      </c>
      <c r="B63" s="24">
        <v>30</v>
      </c>
      <c r="C63" s="24">
        <v>1600</v>
      </c>
      <c r="D63" s="24"/>
      <c r="E63" s="24">
        <v>0.86</v>
      </c>
      <c r="F63" s="24" t="s">
        <v>43</v>
      </c>
    </row>
  </sheetData>
  <sheetProtection formatCells="0" formatColumns="0" formatRows="0" insertColumns="0" insertRows="0" insertHyperlinks="0" deleteColumns="0" deleteRows="0" selectLockedCells="1" sort="0" autoFilter="0" pivotTables="0"/>
  <autoFilter ref="A31:F63"/>
  <pageMargins left="0.75" right="0.75" top="1" bottom="1" header="0.5" footer="0.5"/>
  <pageSetup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249977111117893"/>
  </sheetPr>
  <dimension ref="A2:O59"/>
  <sheetViews>
    <sheetView showGridLines="0" topLeftCell="A21" zoomScale="125" zoomScaleNormal="125" zoomScalePageLayoutView="125" workbookViewId="0">
      <selection activeCell="C33" sqref="C33"/>
    </sheetView>
  </sheetViews>
  <sheetFormatPr baseColWidth="10" defaultRowHeight="16" x14ac:dyDescent="0.2"/>
  <cols>
    <col min="1" max="1" width="47.5" customWidth="1"/>
    <col min="5" max="5" width="18.33203125" customWidth="1"/>
    <col min="6" max="6" width="56.83203125" customWidth="1"/>
    <col min="7" max="7" width="4.6640625" customWidth="1"/>
    <col min="8" max="8" width="2.5" customWidth="1"/>
    <col min="9" max="9" width="36.1640625" customWidth="1"/>
    <col min="13" max="13" width="32.83203125" customWidth="1"/>
  </cols>
  <sheetData>
    <row r="2" spans="1:15" ht="21" x14ac:dyDescent="0.25">
      <c r="A2" s="58" t="s">
        <v>114</v>
      </c>
      <c r="B2" s="59"/>
    </row>
    <row r="3" spans="1:15" ht="48" customHeight="1" x14ac:dyDescent="0.2">
      <c r="A3" s="47" t="s">
        <v>173</v>
      </c>
      <c r="B3" s="49"/>
    </row>
    <row r="5" spans="1:15" x14ac:dyDescent="0.2">
      <c r="A5" s="4" t="s">
        <v>118</v>
      </c>
    </row>
    <row r="6" spans="1:15" x14ac:dyDescent="0.2">
      <c r="A6" t="s">
        <v>111</v>
      </c>
    </row>
    <row r="7" spans="1:15" x14ac:dyDescent="0.2">
      <c r="A7" t="s">
        <v>112</v>
      </c>
    </row>
    <row r="8" spans="1:15" ht="14" customHeight="1" x14ac:dyDescent="0.2">
      <c r="A8" s="50" t="s">
        <v>62</v>
      </c>
      <c r="B8" s="50"/>
      <c r="C8" s="50"/>
      <c r="D8" s="50"/>
      <c r="E8" s="50"/>
      <c r="F8" s="50"/>
    </row>
    <row r="9" spans="1:15" ht="14" customHeight="1" x14ac:dyDescent="0.2">
      <c r="A9" s="54" t="s">
        <v>135</v>
      </c>
      <c r="B9" s="54"/>
      <c r="C9" s="54"/>
      <c r="D9" s="54"/>
      <c r="E9" s="54"/>
      <c r="F9" s="22" t="s">
        <v>136</v>
      </c>
      <c r="I9" s="54" t="s">
        <v>134</v>
      </c>
      <c r="J9" s="54"/>
      <c r="K9" s="54"/>
      <c r="L9" s="54"/>
      <c r="M9" s="54"/>
      <c r="N9" s="54"/>
      <c r="O9" s="54"/>
    </row>
    <row r="10" spans="1:15" x14ac:dyDescent="0.2">
      <c r="A10" s="13" t="s">
        <v>91</v>
      </c>
      <c r="B10" s="13" t="s">
        <v>92</v>
      </c>
      <c r="C10" s="13" t="s">
        <v>95</v>
      </c>
      <c r="D10" s="13" t="s">
        <v>96</v>
      </c>
      <c r="E10" s="13" t="s">
        <v>97</v>
      </c>
      <c r="F10" s="13" t="s">
        <v>110</v>
      </c>
      <c r="I10" s="12" t="s">
        <v>101</v>
      </c>
      <c r="J10" s="12" t="s">
        <v>102</v>
      </c>
      <c r="K10" s="12" t="s">
        <v>103</v>
      </c>
      <c r="L10" s="12" t="s">
        <v>104</v>
      </c>
      <c r="M10" s="12" t="s">
        <v>105</v>
      </c>
      <c r="N10" s="12" t="s">
        <v>106</v>
      </c>
      <c r="O10" s="12" t="s">
        <v>107</v>
      </c>
    </row>
    <row r="11" spans="1:15" x14ac:dyDescent="0.2">
      <c r="A11" s="13" t="s">
        <v>157</v>
      </c>
      <c r="B11" s="14">
        <v>1310</v>
      </c>
      <c r="C11" s="15">
        <v>0.19689999999999999</v>
      </c>
      <c r="D11" s="13">
        <v>8.34</v>
      </c>
      <c r="E11" s="16">
        <v>4.2245370370370371E-3</v>
      </c>
      <c r="F11" s="17" t="str">
        <f>INDEX($M$11:$M$18,MATCH(A11,$I$11:$I$18,0))</f>
        <v>Homepage | Site Name</v>
      </c>
      <c r="G11" s="2"/>
      <c r="I11" s="13" t="s">
        <v>157</v>
      </c>
      <c r="J11" s="12" t="s">
        <v>108</v>
      </c>
      <c r="K11" s="12">
        <v>200</v>
      </c>
      <c r="L11" s="12" t="s">
        <v>109</v>
      </c>
      <c r="M11" s="12" t="s">
        <v>165</v>
      </c>
      <c r="N11" s="12">
        <v>48</v>
      </c>
      <c r="O11" s="12">
        <v>401</v>
      </c>
    </row>
    <row r="12" spans="1:15" x14ac:dyDescent="0.2">
      <c r="A12" s="13" t="s">
        <v>158</v>
      </c>
      <c r="B12" s="14">
        <v>1233</v>
      </c>
      <c r="C12" s="15">
        <v>0.29930000000000001</v>
      </c>
      <c r="D12" s="13">
        <v>6.06</v>
      </c>
      <c r="E12" s="16">
        <v>2.627314814814815E-3</v>
      </c>
      <c r="F12" s="17" t="str">
        <f>INDEX($M$11:$M$18,MATCH(A12,$I$11:$I$18,0))</f>
        <v>Blog Name | Site Name</v>
      </c>
      <c r="G12" s="2"/>
      <c r="I12" s="13" t="s">
        <v>158</v>
      </c>
      <c r="J12" s="12" t="s">
        <v>108</v>
      </c>
      <c r="K12" s="12">
        <v>200</v>
      </c>
      <c r="L12" s="12" t="s">
        <v>109</v>
      </c>
      <c r="M12" s="12" t="s">
        <v>166</v>
      </c>
      <c r="N12" s="12">
        <v>36</v>
      </c>
      <c r="O12" s="12">
        <v>308</v>
      </c>
    </row>
    <row r="13" spans="1:15" x14ac:dyDescent="0.2">
      <c r="A13" s="13" t="s">
        <v>159</v>
      </c>
      <c r="B13" s="14">
        <v>1101</v>
      </c>
      <c r="C13" s="15">
        <v>0.3669</v>
      </c>
      <c r="D13" s="13">
        <v>4.62</v>
      </c>
      <c r="E13" s="16">
        <v>2.3263888888888887E-3</v>
      </c>
      <c r="F13" s="17" t="str">
        <f>INDEX($M$11:$M$18,MATCH(A13,$I$11:$I$18,0))</f>
        <v>Contact Us| Site Name</v>
      </c>
      <c r="G13" s="2"/>
      <c r="I13" s="13" t="s">
        <v>159</v>
      </c>
      <c r="J13" s="12" t="s">
        <v>108</v>
      </c>
      <c r="K13" s="12">
        <v>200</v>
      </c>
      <c r="L13" s="12" t="s">
        <v>109</v>
      </c>
      <c r="M13" s="12" t="s">
        <v>167</v>
      </c>
      <c r="N13" s="12">
        <v>50</v>
      </c>
      <c r="O13" s="12">
        <v>410</v>
      </c>
    </row>
    <row r="14" spans="1:15" x14ac:dyDescent="0.2">
      <c r="A14" s="13" t="s">
        <v>160</v>
      </c>
      <c r="B14" s="13">
        <v>417</v>
      </c>
      <c r="C14" s="15">
        <v>0.29020000000000001</v>
      </c>
      <c r="D14" s="13">
        <v>6.33</v>
      </c>
      <c r="E14" s="16">
        <v>1.8865740740740742E-3</v>
      </c>
      <c r="F14" s="17" t="str">
        <f>INDEX($M$11:$M$18,MATCH(A14,$I$11:$I$18,0))</f>
        <v>Category | Site Name</v>
      </c>
      <c r="G14" s="2"/>
      <c r="I14" s="13" t="s">
        <v>160</v>
      </c>
      <c r="J14" s="12" t="s">
        <v>108</v>
      </c>
      <c r="K14" s="12">
        <v>200</v>
      </c>
      <c r="L14" s="12" t="s">
        <v>109</v>
      </c>
      <c r="M14" s="12" t="s">
        <v>168</v>
      </c>
      <c r="N14" s="12">
        <v>33</v>
      </c>
      <c r="O14" s="12">
        <v>280</v>
      </c>
    </row>
    <row r="15" spans="1:15" x14ac:dyDescent="0.2">
      <c r="A15" s="13" t="s">
        <v>161</v>
      </c>
      <c r="B15" s="13">
        <v>185</v>
      </c>
      <c r="C15" s="15">
        <v>0.71889999999999998</v>
      </c>
      <c r="D15" s="13">
        <v>2.5499999999999998</v>
      </c>
      <c r="E15" s="16">
        <v>1.1342592592592591E-3</v>
      </c>
      <c r="F15" s="17" t="str">
        <f>INDEX($M$11:$M$18,MATCH(A15,$I$11:$I$18,0))</f>
        <v>Category 2 | Site Name</v>
      </c>
      <c r="G15" s="2"/>
      <c r="I15" s="13" t="s">
        <v>161</v>
      </c>
      <c r="J15" s="12" t="s">
        <v>108</v>
      </c>
      <c r="K15" s="12">
        <v>200</v>
      </c>
      <c r="L15" s="12" t="s">
        <v>109</v>
      </c>
      <c r="M15" s="12" t="s">
        <v>169</v>
      </c>
      <c r="N15" s="12">
        <v>59</v>
      </c>
      <c r="O15" s="12">
        <v>496</v>
      </c>
    </row>
    <row r="16" spans="1:15" x14ac:dyDescent="0.2">
      <c r="A16" s="13" t="s">
        <v>162</v>
      </c>
      <c r="B16" s="13">
        <v>151</v>
      </c>
      <c r="C16" s="15">
        <v>0.33110000000000001</v>
      </c>
      <c r="D16" s="13">
        <v>6.62</v>
      </c>
      <c r="E16" s="16">
        <v>2.3148148148148151E-3</v>
      </c>
      <c r="F16" s="17" t="str">
        <f>INDEX($M$11:$M$18,MATCH(A16,$I$11:$I$18,0))</f>
        <v>Example | Site Name</v>
      </c>
      <c r="G16" s="2"/>
      <c r="I16" s="13" t="s">
        <v>162</v>
      </c>
      <c r="J16" s="12" t="s">
        <v>108</v>
      </c>
      <c r="K16" s="12">
        <v>200</v>
      </c>
      <c r="L16" s="12" t="s">
        <v>109</v>
      </c>
      <c r="M16" s="12" t="s">
        <v>170</v>
      </c>
      <c r="N16" s="12">
        <v>61</v>
      </c>
      <c r="O16" s="12">
        <v>498</v>
      </c>
    </row>
    <row r="17" spans="1:15" x14ac:dyDescent="0.2">
      <c r="A17" s="13" t="s">
        <v>163</v>
      </c>
      <c r="B17" s="13">
        <v>133</v>
      </c>
      <c r="C17" s="15">
        <v>0.43609999999999999</v>
      </c>
      <c r="D17" s="13">
        <v>5.33</v>
      </c>
      <c r="E17" s="16">
        <v>2.3611111111111111E-3</v>
      </c>
      <c r="F17" s="17" t="str">
        <f>INDEX($M$11:$M$18,MATCH(A17,$I$11:$I$18,0))</f>
        <v>Category Example | Site Name</v>
      </c>
      <c r="G17" s="2"/>
      <c r="I17" s="13" t="s">
        <v>163</v>
      </c>
      <c r="J17" s="12" t="s">
        <v>108</v>
      </c>
      <c r="K17" s="12">
        <v>200</v>
      </c>
      <c r="L17" s="12" t="s">
        <v>109</v>
      </c>
      <c r="M17" s="12" t="s">
        <v>171</v>
      </c>
      <c r="N17" s="12">
        <v>13</v>
      </c>
      <c r="O17" s="12">
        <v>115</v>
      </c>
    </row>
    <row r="18" spans="1:15" x14ac:dyDescent="0.2">
      <c r="A18" s="13" t="s">
        <v>164</v>
      </c>
      <c r="B18" s="13">
        <v>110</v>
      </c>
      <c r="C18" s="15">
        <v>0.7</v>
      </c>
      <c r="D18" s="13">
        <v>3.75</v>
      </c>
      <c r="E18" s="16">
        <v>2.0254629629629629E-3</v>
      </c>
      <c r="F18" s="17" t="str">
        <f>INDEX($M$11:$M$18,MATCH(A18,$I$11:$I$18,0))</f>
        <v>Category Example 2 |  Site Name</v>
      </c>
      <c r="G18" s="2"/>
      <c r="I18" s="13" t="s">
        <v>164</v>
      </c>
      <c r="J18" s="12" t="s">
        <v>108</v>
      </c>
      <c r="K18" s="12">
        <v>200</v>
      </c>
      <c r="L18" s="12" t="s">
        <v>109</v>
      </c>
      <c r="M18" s="12" t="s">
        <v>172</v>
      </c>
      <c r="N18" s="12">
        <v>47</v>
      </c>
      <c r="O18" s="12">
        <v>378</v>
      </c>
    </row>
    <row r="19" spans="1:15" x14ac:dyDescent="0.2">
      <c r="G19" s="2"/>
    </row>
    <row r="20" spans="1:15" x14ac:dyDescent="0.2">
      <c r="A20" s="50" t="s">
        <v>63</v>
      </c>
      <c r="B20" s="50"/>
      <c r="C20" s="50"/>
      <c r="D20" s="50"/>
      <c r="E20" s="50"/>
      <c r="F20" s="50"/>
      <c r="G20" s="2"/>
    </row>
    <row r="21" spans="1:15" x14ac:dyDescent="0.2">
      <c r="A21" s="54" t="s">
        <v>135</v>
      </c>
      <c r="B21" s="54"/>
      <c r="C21" s="54"/>
      <c r="D21" s="54"/>
      <c r="E21" s="54"/>
      <c r="F21" s="22" t="s">
        <v>136</v>
      </c>
    </row>
    <row r="22" spans="1:15" x14ac:dyDescent="0.2">
      <c r="A22" s="12" t="s">
        <v>91</v>
      </c>
      <c r="B22" s="12" t="s">
        <v>92</v>
      </c>
      <c r="C22" s="12" t="s">
        <v>95</v>
      </c>
      <c r="D22" s="12" t="s">
        <v>96</v>
      </c>
      <c r="E22" s="12" t="s">
        <v>97</v>
      </c>
      <c r="F22" s="12" t="s">
        <v>110</v>
      </c>
    </row>
    <row r="23" spans="1:15" x14ac:dyDescent="0.2">
      <c r="A23" s="13" t="s">
        <v>157</v>
      </c>
      <c r="B23" s="18">
        <v>1310</v>
      </c>
      <c r="C23" s="19">
        <v>0.19689999999999999</v>
      </c>
      <c r="D23" s="12">
        <v>8.34</v>
      </c>
      <c r="E23" s="20">
        <v>4.2245370370370371E-3</v>
      </c>
      <c r="F23" s="21"/>
    </row>
    <row r="24" spans="1:15" x14ac:dyDescent="0.2">
      <c r="A24" s="13" t="s">
        <v>158</v>
      </c>
      <c r="B24" s="18">
        <v>1233</v>
      </c>
      <c r="C24" s="19">
        <v>0.29930000000000001</v>
      </c>
      <c r="D24" s="12">
        <v>6.06</v>
      </c>
      <c r="E24" s="20">
        <v>2.627314814814815E-3</v>
      </c>
      <c r="F24" s="21"/>
    </row>
    <row r="25" spans="1:15" x14ac:dyDescent="0.2">
      <c r="A25" s="13" t="s">
        <v>159</v>
      </c>
      <c r="B25" s="18">
        <v>1101</v>
      </c>
      <c r="C25" s="19">
        <v>0.3669</v>
      </c>
      <c r="D25" s="12">
        <v>4.62</v>
      </c>
      <c r="E25" s="20">
        <v>2.3263888888888887E-3</v>
      </c>
      <c r="F25" s="21"/>
    </row>
    <row r="26" spans="1:15" x14ac:dyDescent="0.2">
      <c r="A26" s="13" t="s">
        <v>160</v>
      </c>
      <c r="B26" s="12">
        <v>417</v>
      </c>
      <c r="C26" s="19">
        <v>0.29020000000000001</v>
      </c>
      <c r="D26" s="12">
        <v>6.33</v>
      </c>
      <c r="E26" s="20">
        <v>1.8865740740740742E-3</v>
      </c>
      <c r="F26" s="21"/>
    </row>
    <row r="27" spans="1:15" x14ac:dyDescent="0.2">
      <c r="A27" s="13" t="s">
        <v>161</v>
      </c>
      <c r="B27" s="12">
        <v>185</v>
      </c>
      <c r="C27" s="19">
        <v>0.71889999999999998</v>
      </c>
      <c r="D27" s="12">
        <v>2.5499999999999998</v>
      </c>
      <c r="E27" s="20">
        <v>1.1342592592592591E-3</v>
      </c>
      <c r="F27" s="21"/>
    </row>
    <row r="28" spans="1:15" x14ac:dyDescent="0.2">
      <c r="A28" s="13" t="s">
        <v>162</v>
      </c>
      <c r="B28" s="12">
        <v>151</v>
      </c>
      <c r="C28" s="19">
        <v>0.33110000000000001</v>
      </c>
      <c r="D28" s="12">
        <v>6.62</v>
      </c>
      <c r="E28" s="20">
        <v>2.3148148148148151E-3</v>
      </c>
      <c r="F28" s="21"/>
    </row>
    <row r="29" spans="1:15" x14ac:dyDescent="0.2">
      <c r="A29" s="13" t="s">
        <v>163</v>
      </c>
      <c r="B29" s="12">
        <v>133</v>
      </c>
      <c r="C29" s="19">
        <v>0.43609999999999999</v>
      </c>
      <c r="D29" s="12">
        <v>5.33</v>
      </c>
      <c r="E29" s="20">
        <v>2.3611111111111111E-3</v>
      </c>
      <c r="F29" s="21"/>
    </row>
    <row r="30" spans="1:15" x14ac:dyDescent="0.2">
      <c r="A30" s="13" t="s">
        <v>164</v>
      </c>
      <c r="B30" s="12">
        <v>110</v>
      </c>
      <c r="C30" s="19">
        <v>0.7</v>
      </c>
      <c r="D30" s="12">
        <v>3.75</v>
      </c>
      <c r="E30" s="20">
        <v>2.0254629629629629E-3</v>
      </c>
      <c r="F30" s="21"/>
    </row>
    <row r="32" spans="1:15" ht="21" x14ac:dyDescent="0.25">
      <c r="A32" s="58" t="s">
        <v>115</v>
      </c>
      <c r="B32" s="59"/>
    </row>
    <row r="33" spans="1:6" ht="42" customHeight="1" x14ac:dyDescent="0.2">
      <c r="A33" s="47" t="s">
        <v>176</v>
      </c>
      <c r="B33" s="49"/>
    </row>
    <row r="36" spans="1:6" x14ac:dyDescent="0.2">
      <c r="A36" s="50" t="s">
        <v>62</v>
      </c>
      <c r="B36" s="50"/>
      <c r="C36" s="50"/>
      <c r="D36" s="50"/>
      <c r="E36" s="50"/>
      <c r="F36" s="50"/>
    </row>
    <row r="37" spans="1:6" x14ac:dyDescent="0.2">
      <c r="A37" s="54" t="s">
        <v>135</v>
      </c>
      <c r="B37" s="54"/>
      <c r="C37" s="54"/>
      <c r="D37" s="54"/>
      <c r="E37" s="54"/>
      <c r="F37" s="23" t="s">
        <v>136</v>
      </c>
    </row>
    <row r="38" spans="1:6" x14ac:dyDescent="0.2">
      <c r="A38" s="13" t="s">
        <v>91</v>
      </c>
      <c r="B38" s="13" t="s">
        <v>92</v>
      </c>
      <c r="C38" s="13" t="s">
        <v>95</v>
      </c>
      <c r="D38" s="13" t="s">
        <v>96</v>
      </c>
      <c r="E38" s="13" t="s">
        <v>97</v>
      </c>
      <c r="F38" s="13" t="s">
        <v>110</v>
      </c>
    </row>
    <row r="39" spans="1:6" x14ac:dyDescent="0.2">
      <c r="A39" s="13" t="s">
        <v>157</v>
      </c>
      <c r="B39" s="14">
        <v>1310</v>
      </c>
      <c r="C39" s="15">
        <v>0.19689999999999999</v>
      </c>
      <c r="D39" s="13">
        <v>8.34</v>
      </c>
      <c r="E39" s="16">
        <v>4.2245370370370371E-3</v>
      </c>
      <c r="F39" s="17" t="str">
        <f>IFERROR(INDEX($M$11:$M$18,MATCH(A39,$I$11:$I$18,0)),"")</f>
        <v>Homepage | Site Name</v>
      </c>
    </row>
    <row r="40" spans="1:6" x14ac:dyDescent="0.2">
      <c r="A40" s="55" t="s">
        <v>175</v>
      </c>
      <c r="B40" s="14">
        <v>343</v>
      </c>
      <c r="C40" s="15">
        <v>0.29930000000000001</v>
      </c>
      <c r="D40" s="13">
        <v>6.06</v>
      </c>
      <c r="E40" s="16">
        <v>2.627314814814815E-3</v>
      </c>
      <c r="F40" s="17" t="str">
        <f t="shared" ref="F40:F46" si="0">IFERROR(INDEX($M$11:$M$18,MATCH(A40,$I$11:$I$18,0)),"")</f>
        <v/>
      </c>
    </row>
    <row r="41" spans="1:6" x14ac:dyDescent="0.2">
      <c r="A41" s="13" t="s">
        <v>159</v>
      </c>
      <c r="B41" s="14">
        <v>1101</v>
      </c>
      <c r="C41" s="15">
        <v>0.3669</v>
      </c>
      <c r="D41" s="13">
        <v>4.62</v>
      </c>
      <c r="E41" s="16">
        <v>2.3263888888888887E-3</v>
      </c>
      <c r="F41" s="17" t="str">
        <f t="shared" si="0"/>
        <v>Contact Us| Site Name</v>
      </c>
    </row>
    <row r="42" spans="1:6" x14ac:dyDescent="0.2">
      <c r="A42" s="13" t="s">
        <v>160</v>
      </c>
      <c r="B42" s="13">
        <v>417</v>
      </c>
      <c r="C42" s="15">
        <v>0.29020000000000001</v>
      </c>
      <c r="D42" s="13">
        <v>6.33</v>
      </c>
      <c r="E42" s="16">
        <v>1.8865740740740742E-3</v>
      </c>
      <c r="F42" s="17" t="str">
        <f t="shared" si="0"/>
        <v>Category | Site Name</v>
      </c>
    </row>
    <row r="43" spans="1:6" x14ac:dyDescent="0.2">
      <c r="A43" s="13" t="s">
        <v>161</v>
      </c>
      <c r="B43" s="13">
        <v>185</v>
      </c>
      <c r="C43" s="15">
        <v>0.71889999999999998</v>
      </c>
      <c r="D43" s="13">
        <v>2.5499999999999998</v>
      </c>
      <c r="E43" s="16">
        <v>1.1342592592592591E-3</v>
      </c>
      <c r="F43" s="17" t="str">
        <f t="shared" si="0"/>
        <v>Category 2 | Site Name</v>
      </c>
    </row>
    <row r="44" spans="1:6" x14ac:dyDescent="0.2">
      <c r="A44" s="55" t="s">
        <v>174</v>
      </c>
      <c r="B44" s="13">
        <v>245</v>
      </c>
      <c r="C44" s="15">
        <v>0.33110000000000001</v>
      </c>
      <c r="D44" s="13">
        <v>6.62</v>
      </c>
      <c r="E44" s="16">
        <v>2.3148148148148151E-3</v>
      </c>
      <c r="F44" s="17" t="str">
        <f t="shared" si="0"/>
        <v/>
      </c>
    </row>
    <row r="45" spans="1:6" x14ac:dyDescent="0.2">
      <c r="A45" s="13" t="s">
        <v>163</v>
      </c>
      <c r="B45" s="13">
        <v>133</v>
      </c>
      <c r="C45" s="15">
        <v>0.43609999999999999</v>
      </c>
      <c r="D45" s="13">
        <v>5.33</v>
      </c>
      <c r="E45" s="16">
        <v>2.3611111111111111E-3</v>
      </c>
      <c r="F45" s="17" t="str">
        <f t="shared" si="0"/>
        <v>Category Example | Site Name</v>
      </c>
    </row>
    <row r="46" spans="1:6" x14ac:dyDescent="0.2">
      <c r="A46" s="13" t="s">
        <v>164</v>
      </c>
      <c r="B46" s="13">
        <v>110</v>
      </c>
      <c r="C46" s="15">
        <v>0.7</v>
      </c>
      <c r="D46" s="13">
        <v>3.75</v>
      </c>
      <c r="E46" s="16">
        <v>2.0254629629629629E-3</v>
      </c>
      <c r="F46" s="17" t="str">
        <f t="shared" si="0"/>
        <v>Category Example 2 |  Site Name</v>
      </c>
    </row>
    <row r="49" spans="1:6" x14ac:dyDescent="0.2">
      <c r="A49" s="50" t="s">
        <v>63</v>
      </c>
      <c r="B49" s="50"/>
      <c r="C49" s="50"/>
      <c r="D49" s="50"/>
      <c r="E49" s="50"/>
      <c r="F49" s="50"/>
    </row>
    <row r="50" spans="1:6" x14ac:dyDescent="0.2">
      <c r="A50" s="54" t="s">
        <v>135</v>
      </c>
      <c r="B50" s="54"/>
      <c r="C50" s="54"/>
      <c r="D50" s="54"/>
      <c r="E50" s="54"/>
      <c r="F50" s="23" t="s">
        <v>136</v>
      </c>
    </row>
    <row r="51" spans="1:6" x14ac:dyDescent="0.2">
      <c r="A51" s="12" t="s">
        <v>91</v>
      </c>
      <c r="B51" s="12" t="s">
        <v>92</v>
      </c>
      <c r="C51" s="12" t="s">
        <v>95</v>
      </c>
      <c r="D51" s="12" t="s">
        <v>96</v>
      </c>
      <c r="E51" s="12" t="s">
        <v>97</v>
      </c>
      <c r="F51" s="12" t="s">
        <v>110</v>
      </c>
    </row>
    <row r="52" spans="1:6" x14ac:dyDescent="0.2">
      <c r="A52" s="13" t="s">
        <v>157</v>
      </c>
      <c r="B52" s="18">
        <v>1310</v>
      </c>
      <c r="C52" s="19">
        <v>0.19689999999999999</v>
      </c>
      <c r="D52" s="12">
        <v>8.34</v>
      </c>
      <c r="E52" s="20">
        <v>4.2245370370370371E-3</v>
      </c>
      <c r="F52" s="21"/>
    </row>
    <row r="53" spans="1:6" x14ac:dyDescent="0.2">
      <c r="A53" s="55" t="s">
        <v>175</v>
      </c>
      <c r="B53" s="18">
        <v>1233</v>
      </c>
      <c r="C53" s="19">
        <v>0.29930000000000001</v>
      </c>
      <c r="D53" s="12">
        <v>6.06</v>
      </c>
      <c r="E53" s="20">
        <v>2.627314814814815E-3</v>
      </c>
      <c r="F53" s="21"/>
    </row>
    <row r="54" spans="1:6" x14ac:dyDescent="0.2">
      <c r="A54" s="13" t="s">
        <v>159</v>
      </c>
      <c r="B54" s="18">
        <v>1101</v>
      </c>
      <c r="C54" s="19">
        <v>0.3669</v>
      </c>
      <c r="D54" s="12">
        <v>4.62</v>
      </c>
      <c r="E54" s="20">
        <v>2.3263888888888887E-3</v>
      </c>
      <c r="F54" s="21"/>
    </row>
    <row r="55" spans="1:6" x14ac:dyDescent="0.2">
      <c r="A55" s="13" t="s">
        <v>160</v>
      </c>
      <c r="B55" s="12">
        <v>417</v>
      </c>
      <c r="C55" s="19">
        <v>0.29020000000000001</v>
      </c>
      <c r="D55" s="12">
        <v>6.33</v>
      </c>
      <c r="E55" s="20">
        <v>1.8865740740740742E-3</v>
      </c>
      <c r="F55" s="21"/>
    </row>
    <row r="56" spans="1:6" x14ac:dyDescent="0.2">
      <c r="A56" s="13" t="s">
        <v>161</v>
      </c>
      <c r="B56" s="12">
        <v>185</v>
      </c>
      <c r="C56" s="19">
        <v>0.71889999999999998</v>
      </c>
      <c r="D56" s="12">
        <v>2.5499999999999998</v>
      </c>
      <c r="E56" s="20">
        <v>1.1342592592592591E-3</v>
      </c>
      <c r="F56" s="21"/>
    </row>
    <row r="57" spans="1:6" x14ac:dyDescent="0.2">
      <c r="A57" s="55" t="s">
        <v>174</v>
      </c>
      <c r="B57" s="12">
        <v>151</v>
      </c>
      <c r="C57" s="19">
        <v>0.33110000000000001</v>
      </c>
      <c r="D57" s="12">
        <v>6.62</v>
      </c>
      <c r="E57" s="20">
        <v>2.3148148148148151E-3</v>
      </c>
      <c r="F57" s="21"/>
    </row>
    <row r="58" spans="1:6" x14ac:dyDescent="0.2">
      <c r="A58" s="13" t="s">
        <v>163</v>
      </c>
      <c r="B58" s="12">
        <v>133</v>
      </c>
      <c r="C58" s="19">
        <v>0.43609999999999999</v>
      </c>
      <c r="D58" s="12">
        <v>5.33</v>
      </c>
      <c r="E58" s="20">
        <v>2.3611111111111111E-3</v>
      </c>
      <c r="F58" s="21"/>
    </row>
    <row r="59" spans="1:6" x14ac:dyDescent="0.2">
      <c r="A59" s="13" t="s">
        <v>164</v>
      </c>
      <c r="B59" s="12">
        <v>110</v>
      </c>
      <c r="C59" s="19">
        <v>0.7</v>
      </c>
      <c r="D59" s="12">
        <v>3.75</v>
      </c>
      <c r="E59" s="20">
        <v>2.0254629629629629E-3</v>
      </c>
      <c r="F59" s="21"/>
    </row>
  </sheetData>
  <mergeCells count="13">
    <mergeCell ref="A2:B2"/>
    <mergeCell ref="A32:B32"/>
    <mergeCell ref="A36:F36"/>
    <mergeCell ref="A37:E37"/>
    <mergeCell ref="A49:F49"/>
    <mergeCell ref="A50:E50"/>
    <mergeCell ref="A33:B33"/>
    <mergeCell ref="I9:O9"/>
    <mergeCell ref="A21:E21"/>
    <mergeCell ref="A8:F8"/>
    <mergeCell ref="A20:F20"/>
    <mergeCell ref="A3:B3"/>
    <mergeCell ref="A9:E9"/>
  </mergeCells>
  <hyperlinks>
    <hyperlink ref="A44" r:id="rId1"/>
    <hyperlink ref="A40" r:id="rId2"/>
    <hyperlink ref="A57" r:id="rId3"/>
    <hyperlink ref="A53" r:id="rId4"/>
  </hyperlink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Find Replace</vt:lpstr>
      <vt:lpstr>Filter Sort CF </vt:lpstr>
      <vt:lpstr>LEN</vt:lpstr>
      <vt:lpstr>Concatenate</vt:lpstr>
      <vt:lpstr>Remove Duplicates</vt:lpstr>
      <vt:lpstr>Logic &amp; Modifiers</vt:lpstr>
      <vt:lpstr>Index Match</vt:lpstr>
    </vt:vector>
  </TitlesOfParts>
  <Company>Adept Marketing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Cunningham</dc:creator>
  <cp:lastModifiedBy>Microsoft Office User</cp:lastModifiedBy>
  <dcterms:created xsi:type="dcterms:W3CDTF">2016-04-18T21:41:32Z</dcterms:created>
  <dcterms:modified xsi:type="dcterms:W3CDTF">2016-11-03T17:53:22Z</dcterms:modified>
</cp:coreProperties>
</file>