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3"/>
  <workbookPr/>
  <mc:AlternateContent xmlns:mc="http://schemas.openxmlformats.org/markup-compatibility/2006">
    <mc:Choice Requires="x15">
      <x15ac:absPath xmlns:x15ac="http://schemas.microsoft.com/office/spreadsheetml/2010/11/ac" url="/Users/kristabodniece/Desktop/"/>
    </mc:Choice>
  </mc:AlternateContent>
  <xr:revisionPtr revIDLastSave="0" documentId="8_{D3B7D334-220B-8448-BCBA-DA34BC38EA24}" xr6:coauthVersionLast="33" xr6:coauthVersionMax="33" xr10:uidLastSave="{00000000-0000-0000-0000-000000000000}"/>
  <bookViews>
    <workbookView xWindow="0" yWindow="440" windowWidth="28800" windowHeight="13520" tabRatio="778" xr2:uid="{00000000-000D-0000-FFFF-FFFF00000000}"/>
  </bookViews>
  <sheets>
    <sheet name="P&amp;L Template" sheetId="7" r:id="rId1"/>
    <sheet name="P&amp;L Example" sheetId="4" r:id="rId2"/>
  </sheets>
  <definedNames>
    <definedName name="_xlnm.Print_Area" localSheetId="1">'P&amp;L Example'!$B$1:$O$21</definedName>
    <definedName name="_xlnm.Print_Area" localSheetId="0">'P&amp;L Template'!$B$1:$O$22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7" l="1"/>
  <c r="F17" i="7"/>
  <c r="G17" i="7"/>
  <c r="H17" i="7"/>
  <c r="I17" i="7"/>
  <c r="J17" i="7"/>
  <c r="K17" i="7"/>
  <c r="L17" i="7"/>
  <c r="M17" i="7"/>
  <c r="N17" i="7"/>
  <c r="D17" i="7"/>
  <c r="C17" i="7"/>
  <c r="O16" i="7"/>
  <c r="N7" i="7"/>
  <c r="M7" i="7"/>
  <c r="L7" i="7"/>
  <c r="K7" i="7"/>
  <c r="J7" i="7"/>
  <c r="I7" i="7"/>
  <c r="H7" i="7"/>
  <c r="G7" i="7"/>
  <c r="F7" i="7"/>
  <c r="E7" i="7"/>
  <c r="D7" i="7"/>
  <c r="C7" i="7"/>
  <c r="D7" i="4"/>
  <c r="C16" i="4"/>
  <c r="D16" i="4"/>
  <c r="E16" i="4"/>
  <c r="F16" i="4"/>
  <c r="G16" i="4"/>
  <c r="H16" i="4"/>
  <c r="I16" i="4"/>
  <c r="J16" i="4"/>
  <c r="K16" i="4"/>
  <c r="L16" i="4"/>
  <c r="M16" i="4"/>
  <c r="N16" i="4"/>
  <c r="N7" i="4"/>
  <c r="M7" i="4"/>
  <c r="L7" i="4"/>
  <c r="K7" i="4"/>
  <c r="J7" i="4"/>
  <c r="I7" i="4"/>
  <c r="H7" i="4"/>
  <c r="G7" i="4"/>
  <c r="F7" i="4"/>
  <c r="E7" i="4"/>
  <c r="C7" i="4"/>
  <c r="O17" i="7" l="1"/>
  <c r="O7" i="7"/>
  <c r="O16" i="4"/>
  <c r="O7" i="4"/>
  <c r="C8" i="7" l="1"/>
  <c r="D8" i="7"/>
  <c r="D9" i="7" s="1"/>
  <c r="E8" i="7"/>
  <c r="E9" i="7" s="1"/>
  <c r="F8" i="7"/>
  <c r="F9" i="7" s="1"/>
  <c r="G8" i="7"/>
  <c r="G9" i="7" s="1"/>
  <c r="H8" i="7"/>
  <c r="H9" i="7" s="1"/>
  <c r="I8" i="7"/>
  <c r="I9" i="7" s="1"/>
  <c r="J8" i="7"/>
  <c r="J9" i="7" s="1"/>
  <c r="K8" i="7"/>
  <c r="K9" i="7" s="1"/>
  <c r="L8" i="7"/>
  <c r="L9" i="7" s="1"/>
  <c r="M8" i="7"/>
  <c r="M9" i="7" s="1"/>
  <c r="N8" i="7"/>
  <c r="N9" i="7" s="1"/>
  <c r="C9" i="7" l="1"/>
  <c r="O8" i="7"/>
  <c r="F18" i="7" l="1"/>
  <c r="J18" i="7"/>
  <c r="N18" i="7"/>
  <c r="H18" i="7"/>
  <c r="I18" i="7"/>
  <c r="G18" i="7"/>
  <c r="K18" i="7"/>
  <c r="D18" i="7"/>
  <c r="L18" i="7"/>
  <c r="E18" i="7"/>
  <c r="M18" i="7"/>
  <c r="C18" i="7"/>
  <c r="O15" i="7"/>
  <c r="O14" i="7"/>
  <c r="O13" i="7"/>
  <c r="O12" i="7"/>
  <c r="O6" i="7"/>
  <c r="O5" i="7"/>
  <c r="O4" i="7"/>
  <c r="O3" i="7"/>
  <c r="O13" i="4"/>
  <c r="O14" i="4"/>
  <c r="O15" i="4"/>
  <c r="O12" i="4"/>
  <c r="D8" i="4"/>
  <c r="D9" i="4" s="1"/>
  <c r="D17" i="4" s="1"/>
  <c r="E8" i="4"/>
  <c r="E9" i="4" s="1"/>
  <c r="E17" i="4" s="1"/>
  <c r="F8" i="4"/>
  <c r="F9" i="4" s="1"/>
  <c r="F17" i="4" s="1"/>
  <c r="G8" i="4"/>
  <c r="G9" i="4" s="1"/>
  <c r="G17" i="4" s="1"/>
  <c r="H8" i="4"/>
  <c r="H9" i="4" s="1"/>
  <c r="H17" i="4" s="1"/>
  <c r="I8" i="4"/>
  <c r="I9" i="4" s="1"/>
  <c r="I17" i="4" s="1"/>
  <c r="J8" i="4"/>
  <c r="J9" i="4" s="1"/>
  <c r="J17" i="4" s="1"/>
  <c r="K8" i="4"/>
  <c r="K9" i="4" s="1"/>
  <c r="K17" i="4" s="1"/>
  <c r="L8" i="4"/>
  <c r="L9" i="4" s="1"/>
  <c r="L17" i="4" s="1"/>
  <c r="M8" i="4"/>
  <c r="M9" i="4" s="1"/>
  <c r="M17" i="4" s="1"/>
  <c r="N8" i="4"/>
  <c r="N9" i="4" s="1"/>
  <c r="N17" i="4" s="1"/>
  <c r="C8" i="4"/>
  <c r="C9" i="4" s="1"/>
  <c r="C17" i="4" s="1"/>
  <c r="O4" i="4"/>
  <c r="O5" i="4"/>
  <c r="O6" i="4"/>
  <c r="O3" i="4"/>
  <c r="F18" i="4" l="1"/>
  <c r="F20" i="4" s="1"/>
  <c r="M18" i="4"/>
  <c r="M20" i="4"/>
  <c r="I18" i="4"/>
  <c r="I20" i="4" s="1"/>
  <c r="E18" i="4"/>
  <c r="E20" i="4"/>
  <c r="J18" i="4"/>
  <c r="J20" i="4" s="1"/>
  <c r="L18" i="4"/>
  <c r="L20" i="4" s="1"/>
  <c r="H18" i="4"/>
  <c r="H20" i="4" s="1"/>
  <c r="D18" i="4"/>
  <c r="D20" i="4"/>
  <c r="N18" i="4"/>
  <c r="N20" i="4" s="1"/>
  <c r="K18" i="4"/>
  <c r="K20" i="4" s="1"/>
  <c r="G18" i="4"/>
  <c r="G20" i="4" s="1"/>
  <c r="M19" i="7"/>
  <c r="M21" i="7" s="1"/>
  <c r="C19" i="7"/>
  <c r="C21" i="7" s="1"/>
  <c r="D19" i="7"/>
  <c r="D21" i="7" s="1"/>
  <c r="H19" i="7"/>
  <c r="H21" i="7" s="1"/>
  <c r="N19" i="7"/>
  <c r="N21" i="7" s="1"/>
  <c r="E19" i="7"/>
  <c r="E21" i="7" s="1"/>
  <c r="G19" i="7"/>
  <c r="G21" i="7" s="1"/>
  <c r="J19" i="7"/>
  <c r="J21" i="7" s="1"/>
  <c r="K19" i="7"/>
  <c r="K21" i="7" s="1"/>
  <c r="L19" i="7"/>
  <c r="L21" i="7" s="1"/>
  <c r="I19" i="7"/>
  <c r="I21" i="7" s="1"/>
  <c r="F19" i="7"/>
  <c r="F21" i="7" s="1"/>
  <c r="O17" i="4"/>
  <c r="O8" i="4"/>
  <c r="O19" i="7" l="1"/>
  <c r="O9" i="4"/>
  <c r="C18" i="4" l="1"/>
  <c r="O18" i="7"/>
  <c r="O21" i="7" s="1"/>
  <c r="O9" i="7"/>
  <c r="O18" i="4" l="1"/>
  <c r="O20" i="4" s="1"/>
  <c r="C20" i="4"/>
</calcChain>
</file>

<file path=xl/sharedStrings.xml><?xml version="1.0" encoding="utf-8"?>
<sst xmlns="http://schemas.openxmlformats.org/spreadsheetml/2006/main" count="106" uniqueCount="47">
  <si>
    <t>REVENUE</t>
  </si>
  <si>
    <t>JAN</t>
  </si>
  <si>
    <t>FEB</t>
  </si>
  <si>
    <t>MAR</t>
  </si>
  <si>
    <t>APR</t>
  </si>
  <si>
    <t>MAY</t>
  </si>
  <si>
    <t>JUN</t>
  </si>
  <si>
    <t>JUL</t>
  </si>
  <si>
    <t>AUG</t>
  </si>
  <si>
    <t>SEP</t>
  </si>
  <si>
    <t>OCT</t>
  </si>
  <si>
    <t>NOV</t>
  </si>
  <si>
    <t>DEC</t>
  </si>
  <si>
    <t>YTD</t>
  </si>
  <si>
    <t>Estimated Product Sales</t>
  </si>
  <si>
    <t>Less Sales Returns &amp; Discounts</t>
  </si>
  <si>
    <t>Service Revenue</t>
  </si>
  <si>
    <t xml:space="preserve">Other Revenue </t>
  </si>
  <si>
    <t>Net Sales</t>
  </si>
  <si>
    <t>Cost of Goods Sold</t>
  </si>
  <si>
    <t>Gross Profit</t>
  </si>
  <si>
    <t>EXPENSES</t>
  </si>
  <si>
    <t>Salaries &amp; Wages</t>
  </si>
  <si>
    <t>Marketing/Advertising</t>
  </si>
  <si>
    <t>Sales Commissions</t>
  </si>
  <si>
    <t>Rent</t>
  </si>
  <si>
    <t>Other 1</t>
  </si>
  <si>
    <t>Total Expenses</t>
  </si>
  <si>
    <t>Income Before Taxes</t>
  </si>
  <si>
    <t>Income Tax Expense</t>
  </si>
  <si>
    <t>NET INCOME</t>
  </si>
  <si>
    <t>Business name is in cell at right and Date in cell C2. Next instruction is in cell A4.</t>
  </si>
  <si>
    <t>This worksheet contains sample data in the template from previous worksheet. Title of the worksheet is in cell at right. Other helpful instructions on how to use this worksheet are in cells in this column. Arrow down to get started.</t>
  </si>
  <si>
    <t>This worksheet contains a template to calculate Total Expenses and Net Income. Title of the worksheet is in cell at right. Other helpful instructions on how to use this worksheet are in cells in this column. Arrow down to get started.</t>
  </si>
  <si>
    <t>Net Income label is in cell at right. Net Income for each month and Year to Date are auto calculated in cells C25 through O25.</t>
  </si>
  <si>
    <t>Revenue items with values for each month are in Actual Revenue table starting in cell at right. Net Sales for each month, and Year to Date are auto calculated. Next instruction is in cell A10.</t>
  </si>
  <si>
    <t>Cost of Goods Sold label is in cell at right. Cost of Goods Sold for each month and Year to Date are auto calculated in cells C10 through O10.</t>
  </si>
  <si>
    <t>Gross Profit label is in cell at right. Gross Profit for each month and Year to Date are auto calculated in cells C11 through O11. Next instruction is in cell A13.</t>
  </si>
  <si>
    <t>Net Income label is in cell at right. Net Income for each month and Year to Date are auto calculated in cells C22 through O22.</t>
  </si>
  <si>
    <t>Income Before Taxes label is in cell at right. Income Before Taxes for each month and Year to Date are auto calculated in cells C19 through O19.</t>
  </si>
  <si>
    <t>Expenses items with values for each month are in Actual Expenses table starting in cell at right. Year to Date, and Total Expenses are auto calculated. Next instruction is in cell A19.</t>
  </si>
  <si>
    <t>Income Tax Expense label is in cell at right. Income Tax Expense for each month and Year to Date are auto calculated in cells C20 through O20. Next instruction is in cell A22.</t>
  </si>
  <si>
    <t>Income Before Taxes label is in cell at right. Income Before Taxes for each month and Year to Date are auto calculated in cells C20 through O20.</t>
  </si>
  <si>
    <t>Net Income label is in cell at right. Net Income for each month and Year to Date are auto calculated in cells C23 through O23.</t>
  </si>
  <si>
    <t>Income Tax Expense label is in cell at right. Income Tax Expense for each month and Year to Date are auto calculated in cells C21 through O21. Next instruction is in cell A23.</t>
  </si>
  <si>
    <t>Enter details in Sample Revenue table starting in cell at right to calculate Net Sales, Costs of Goods Sold and Gross Profit. Next instruction is in cell A10.</t>
  </si>
  <si>
    <t>Enter details in Sample Expenses table starting in cell at right to calculate Total Expenses, Income Before Taxes and Income Tax Expense. Next instruction is in cell A20.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</si>
</sst>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_);\(&quot;$&quot;#,##0\)"/>
    <numFmt numFmtId="165" formatCode="[$-409]mmmm\ d\,\ yyyy;@"/>
  </numFmts>
  <fonts count="15">
    <font>
      <sz val="11"/>
      <color theme="1"/>
      <name val="Calibri"/>
      <family val="2"/>
      <scheme val="minor"/>
    </font>
    <font>
      <sz val="11"/>
      <color theme="0" tint="-4.9989318521683403E-2"/>
      <name val="Calibri"/>
      <family val="2"/>
      <scheme val="minor"/>
    </font>
    <font>
      <b/>
      <sz val="5"/>
      <color theme="0" tint="-4.9989318521683403E-2"/>
      <name val="Calibri"/>
      <family val="2"/>
      <scheme val="minor"/>
    </font>
    <font>
      <sz val="9"/>
      <color rgb="FF2F2F2F"/>
      <name val="Calibri"/>
      <family val="2"/>
      <scheme val="minor"/>
    </font>
    <font>
      <b/>
      <sz val="10"/>
      <color rgb="FF2F2F2F"/>
      <name val="Calibri"/>
      <family val="2"/>
      <scheme val="minor"/>
    </font>
    <font>
      <b/>
      <sz val="9"/>
      <color rgb="FF2F2F2F"/>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sz val="9"/>
      <color rgb="FFFF0000"/>
      <name val="Calibri"/>
      <family val="2"/>
      <scheme val="minor"/>
    </font>
    <font>
      <b/>
      <sz val="9"/>
      <color rgb="FFFF0000"/>
      <name val="Calibri"/>
      <family val="2"/>
      <scheme val="minor"/>
    </font>
    <font>
      <b/>
      <sz val="10"/>
      <color theme="0"/>
      <name val="Calibri"/>
      <family val="2"/>
      <scheme val="minor"/>
    </font>
    <font>
      <sz val="11"/>
      <color theme="0"/>
      <name val="Calibri"/>
      <family val="2"/>
      <scheme val="minor"/>
    </font>
    <font>
      <sz val="9"/>
      <color theme="0"/>
      <name val="Calibri"/>
      <family val="2"/>
      <scheme val="minor"/>
    </font>
    <font>
      <b/>
      <sz val="9"/>
      <color theme="0"/>
      <name val="Calibri"/>
      <family val="2"/>
      <scheme val="minor"/>
    </font>
  </fonts>
  <fills count="6">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s>
  <borders count="25">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style="thin">
        <color indexed="64"/>
      </left>
      <right style="thin">
        <color theme="1" tint="0.249977111117893"/>
      </right>
      <top style="thin">
        <color theme="1" tint="0.249977111117893"/>
      </top>
      <bottom style="thin">
        <color theme="1" tint="0.249977111117893"/>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s>
  <cellStyleXfs count="1">
    <xf numFmtId="0" fontId="0" fillId="0" borderId="0"/>
  </cellStyleXfs>
  <cellXfs count="69">
    <xf numFmtId="0" fontId="0" fillId="0" borderId="0" xfId="0"/>
    <xf numFmtId="0" fontId="0" fillId="3" borderId="0" xfId="0" applyFill="1"/>
    <xf numFmtId="0" fontId="0" fillId="4" borderId="0" xfId="0" applyFill="1" applyAlignment="1">
      <alignment horizontal="left" vertical="center"/>
    </xf>
    <xf numFmtId="0" fontId="0" fillId="3" borderId="0" xfId="0" applyFill="1" applyAlignment="1">
      <alignment horizontal="left" vertical="center"/>
    </xf>
    <xf numFmtId="0" fontId="1" fillId="4"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wrapText="1"/>
    </xf>
    <xf numFmtId="0" fontId="4" fillId="5" borderId="1" xfId="0" applyFont="1" applyFill="1" applyBorder="1" applyAlignment="1">
      <alignment horizontal="left" vertical="center" wrapText="1"/>
    </xf>
    <xf numFmtId="0" fontId="4" fillId="4" borderId="0" xfId="0" applyFont="1" applyFill="1" applyAlignment="1">
      <alignment horizontal="left" vertical="center"/>
    </xf>
    <xf numFmtId="0" fontId="3" fillId="4" borderId="0" xfId="0" applyFont="1" applyFill="1" applyAlignment="1">
      <alignment horizontal="center" vertical="center"/>
    </xf>
    <xf numFmtId="0" fontId="6" fillId="4" borderId="0" xfId="0" applyFont="1" applyFill="1" applyAlignment="1">
      <alignment horizontal="lef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3" fillId="3" borderId="0" xfId="0" applyFont="1" applyFill="1" applyAlignment="1">
      <alignment horizontal="center" vertical="center"/>
    </xf>
    <xf numFmtId="164" fontId="3" fillId="5" borderId="1" xfId="0" applyNumberFormat="1" applyFont="1" applyFill="1" applyBorder="1" applyAlignment="1">
      <alignment horizontal="center" vertical="center"/>
    </xf>
    <xf numFmtId="164" fontId="5" fillId="5" borderId="8"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0" fontId="4" fillId="5" borderId="6" xfId="0" applyFont="1" applyFill="1" applyBorder="1" applyAlignment="1">
      <alignment horizontal="left" vertical="center" wrapText="1"/>
    </xf>
    <xf numFmtId="164" fontId="4" fillId="5" borderId="1" xfId="0" applyNumberFormat="1" applyFont="1" applyFill="1" applyBorder="1" applyAlignment="1">
      <alignment horizontal="center" vertical="center" wrapText="1"/>
    </xf>
    <xf numFmtId="164" fontId="4" fillId="5" borderId="8" xfId="0" applyNumberFormat="1" applyFont="1" applyFill="1" applyBorder="1" applyAlignment="1">
      <alignment horizontal="center" vertical="center" wrapText="1"/>
    </xf>
    <xf numFmtId="0" fontId="8" fillId="3" borderId="0" xfId="0" applyFont="1" applyFill="1" applyAlignment="1">
      <alignment horizontal="left" vertical="center"/>
    </xf>
    <xf numFmtId="0" fontId="7" fillId="3" borderId="0" xfId="0" applyFont="1" applyFill="1" applyAlignment="1">
      <alignment horizontal="left" vertical="center"/>
    </xf>
    <xf numFmtId="0" fontId="7" fillId="3" borderId="0" xfId="0" applyFont="1" applyFill="1" applyAlignment="1">
      <alignment horizontal="center" vertical="center"/>
    </xf>
    <xf numFmtId="0" fontId="7" fillId="3" borderId="0" xfId="0" applyFont="1" applyFill="1"/>
    <xf numFmtId="0" fontId="9" fillId="3" borderId="0" xfId="0" applyFont="1" applyFill="1" applyAlignment="1">
      <alignment horizontal="center" vertical="center"/>
    </xf>
    <xf numFmtId="0" fontId="10" fillId="3" borderId="0" xfId="0" applyFont="1" applyFill="1" applyAlignment="1">
      <alignment horizontal="center" vertical="center"/>
    </xf>
    <xf numFmtId="0" fontId="5" fillId="3" borderId="0" xfId="0" applyFont="1" applyFill="1" applyAlignment="1">
      <alignment horizontal="center" vertical="center"/>
    </xf>
    <xf numFmtId="0" fontId="5" fillId="4" borderId="0" xfId="0" applyFont="1" applyFill="1" applyAlignment="1">
      <alignment horizontal="center" vertical="center"/>
    </xf>
    <xf numFmtId="0" fontId="5" fillId="5" borderId="19" xfId="0" applyFont="1" applyFill="1" applyBorder="1" applyAlignment="1">
      <alignment horizontal="left" vertical="center" wrapText="1"/>
    </xf>
    <xf numFmtId="0" fontId="3" fillId="5" borderId="4" xfId="0" applyFont="1" applyFill="1" applyBorder="1" applyAlignment="1">
      <alignment horizontal="left" vertical="center" wrapText="1"/>
    </xf>
    <xf numFmtId="164" fontId="3" fillId="5" borderId="2" xfId="0" applyNumberFormat="1" applyFont="1" applyFill="1" applyBorder="1" applyAlignment="1">
      <alignment horizontal="center" vertical="center"/>
    </xf>
    <xf numFmtId="164" fontId="5" fillId="5" borderId="20" xfId="0" applyNumberFormat="1" applyFont="1" applyFill="1" applyBorder="1" applyAlignment="1">
      <alignment horizontal="center" vertical="center"/>
    </xf>
    <xf numFmtId="164" fontId="5" fillId="5" borderId="5"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xf numFmtId="0" fontId="5" fillId="5" borderId="1" xfId="0" applyFont="1" applyFill="1" applyBorder="1" applyAlignment="1">
      <alignment horizontal="left" vertical="center" wrapText="1"/>
    </xf>
    <xf numFmtId="164" fontId="3" fillId="5" borderId="5" xfId="0" applyNumberFormat="1" applyFont="1" applyFill="1" applyBorder="1" applyAlignment="1">
      <alignment horizontal="center" vertical="center"/>
    </xf>
    <xf numFmtId="164" fontId="3" fillId="5" borderId="20" xfId="0" applyNumberFormat="1" applyFont="1" applyFill="1" applyBorder="1" applyAlignment="1">
      <alignment horizontal="center" vertical="center"/>
    </xf>
    <xf numFmtId="0" fontId="11" fillId="4" borderId="0" xfId="0" applyFont="1" applyFill="1" applyAlignment="1">
      <alignment horizontal="left" vertical="center" wrapText="1"/>
    </xf>
    <xf numFmtId="0" fontId="12" fillId="4" borderId="0" xfId="0" applyFont="1" applyFill="1" applyAlignment="1">
      <alignment horizontal="left" vertical="center" wrapText="1"/>
    </xf>
    <xf numFmtId="0" fontId="13" fillId="4" borderId="0" xfId="0" applyFont="1" applyFill="1" applyAlignment="1">
      <alignment horizontal="center" vertical="center" wrapText="1"/>
    </xf>
    <xf numFmtId="0" fontId="14" fillId="4" borderId="0" xfId="0" applyFont="1" applyFill="1" applyAlignment="1">
      <alignment horizontal="center" vertical="center" wrapText="1"/>
    </xf>
    <xf numFmtId="0" fontId="12" fillId="4" borderId="0" xfId="0" applyFont="1" applyFill="1" applyAlignment="1">
      <alignment horizontal="center" vertical="center" wrapText="1"/>
    </xf>
    <xf numFmtId="0" fontId="12" fillId="4" borderId="0" xfId="0" applyFont="1" applyFill="1" applyAlignment="1">
      <alignment wrapText="1"/>
    </xf>
    <xf numFmtId="0" fontId="5" fillId="5" borderId="6"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3" fillId="5" borderId="17" xfId="0" applyFont="1" applyFill="1" applyBorder="1" applyAlignment="1">
      <alignment horizontal="left" vertical="center" wrapText="1"/>
    </xf>
    <xf numFmtId="164" fontId="3" fillId="5" borderId="18"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xf>
    <xf numFmtId="0" fontId="4" fillId="5" borderId="2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2" fillId="4" borderId="0" xfId="0" applyFont="1" applyFill="1" applyAlignment="1">
      <alignment vertical="center" wrapText="1"/>
    </xf>
    <xf numFmtId="165" fontId="2" fillId="2" borderId="7" xfId="0" applyNumberFormat="1" applyFont="1" applyFill="1" applyBorder="1" applyAlignment="1">
      <alignment horizontal="right" vertical="center" wrapText="1"/>
    </xf>
    <xf numFmtId="165" fontId="2" fillId="2" borderId="3" xfId="0" applyNumberFormat="1" applyFont="1" applyFill="1" applyBorder="1" applyAlignment="1">
      <alignment horizontal="right" vertical="center" wrapText="1"/>
    </xf>
    <xf numFmtId="165" fontId="2" fillId="2" borderId="9" xfId="0" applyNumberFormat="1" applyFont="1" applyFill="1" applyBorder="1" applyAlignment="1">
      <alignment horizontal="right" vertical="center" wrapText="1"/>
    </xf>
    <xf numFmtId="165" fontId="2" fillId="2" borderId="10" xfId="0" applyNumberFormat="1" applyFont="1" applyFill="1" applyBorder="1" applyAlignment="1">
      <alignment horizontal="right" vertical="center" wrapText="1"/>
    </xf>
    <xf numFmtId="165" fontId="2" fillId="2" borderId="11" xfId="0" applyNumberFormat="1" applyFont="1" applyFill="1" applyBorder="1" applyAlignment="1">
      <alignment horizontal="right" vertical="center" wrapText="1"/>
    </xf>
    <xf numFmtId="165" fontId="2" fillId="2" borderId="12" xfId="0" applyNumberFormat="1" applyFont="1" applyFill="1" applyBorder="1" applyAlignment="1">
      <alignment horizontal="right" vertical="center" wrapText="1"/>
    </xf>
    <xf numFmtId="165" fontId="2" fillId="2" borderId="15" xfId="0" applyNumberFormat="1" applyFont="1" applyFill="1" applyBorder="1" applyAlignment="1">
      <alignment horizontal="right" vertical="center" wrapText="1"/>
    </xf>
    <xf numFmtId="165" fontId="2" fillId="2" borderId="14" xfId="0" applyNumberFormat="1" applyFont="1" applyFill="1" applyBorder="1" applyAlignment="1">
      <alignment horizontal="right" vertical="center" wrapText="1"/>
    </xf>
    <xf numFmtId="165" fontId="2" fillId="2" borderId="16" xfId="0" applyNumberFormat="1" applyFont="1" applyFill="1" applyBorder="1" applyAlignment="1">
      <alignment horizontal="right" vertical="center" wrapText="1"/>
    </xf>
    <xf numFmtId="165" fontId="2" fillId="2" borderId="2" xfId="0" applyNumberFormat="1" applyFont="1" applyFill="1" applyBorder="1" applyAlignment="1">
      <alignment horizontal="right" vertical="center" wrapText="1"/>
    </xf>
    <xf numFmtId="165" fontId="2" fillId="2" borderId="21" xfId="0" applyNumberFormat="1" applyFont="1" applyFill="1" applyBorder="1" applyAlignment="1">
      <alignment horizontal="right" vertical="center" wrapText="1"/>
    </xf>
    <xf numFmtId="165" fontId="2" fillId="2" borderId="13" xfId="0" applyNumberFormat="1" applyFont="1" applyFill="1" applyBorder="1" applyAlignment="1">
      <alignment horizontal="center" vertical="center" wrapText="1"/>
    </xf>
    <xf numFmtId="165" fontId="2" fillId="2" borderId="14" xfId="0" applyNumberFormat="1" applyFont="1" applyFill="1" applyBorder="1" applyAlignment="1">
      <alignment horizontal="center" vertical="center" wrapText="1"/>
    </xf>
    <xf numFmtId="165" fontId="2" fillId="2" borderId="16" xfId="0" applyNumberFormat="1" applyFont="1" applyFill="1" applyBorder="1" applyAlignment="1">
      <alignment horizontal="center" vertical="center" wrapText="1"/>
    </xf>
  </cellXfs>
  <cellStyles count="1">
    <cellStyle name="Normal" xfId="0" builtinId="0"/>
  </cellStyles>
  <dxfs count="132">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1AA263-29C7-40B2-B862-6108B173AB88}" name="SampleRevenue" displayName="SampleRevenue" ref="B2:O7" totalsRowCount="1" headerRowDxfId="131" dataDxfId="129" headerRowBorderDxfId="130" tableBorderDxfId="128" totalsRowBorderDxfId="127">
  <autoFilter ref="B2:O6" xr:uid="{67BA5EC3-8442-409F-96B0-2E3602741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8105113-9A48-40D3-B1A0-1ABDACEC74AF}" name="REVENUE" totalsRowLabel="Net Sales" dataDxfId="126" totalsRowDxfId="125"/>
    <tableColumn id="2" xr3:uid="{6F71BE86-3A6A-44CF-BA24-67CE15CFF1AA}" name="JAN" totalsRowFunction="sum" dataDxfId="124" totalsRowDxfId="123"/>
    <tableColumn id="3" xr3:uid="{344A2324-51D5-43B1-9256-904C3377FAAC}" name="FEB" totalsRowFunction="sum" dataDxfId="122" totalsRowDxfId="121"/>
    <tableColumn id="4" xr3:uid="{32D1243A-49C3-4CCF-8DC0-4FF36670ECB8}" name="MAR" totalsRowFunction="sum" dataDxfId="120" totalsRowDxfId="119"/>
    <tableColumn id="5" xr3:uid="{E58EDC04-C08C-4B17-B3FF-CB5FC4D1CDEB}" name="APR" totalsRowFunction="sum" dataDxfId="118" totalsRowDxfId="117"/>
    <tableColumn id="6" xr3:uid="{357A1611-2716-4CD1-9B15-E4B4BB31DA75}" name="MAY" totalsRowFunction="sum" dataDxfId="116" totalsRowDxfId="115"/>
    <tableColumn id="7" xr3:uid="{D0CA2BE1-8101-4A67-8EB8-5A97AB6EFFB3}" name="JUN" totalsRowFunction="sum" dataDxfId="114" totalsRowDxfId="113"/>
    <tableColumn id="8" xr3:uid="{761577CD-DF5A-45E4-B998-5C873D93A720}" name="JUL" totalsRowFunction="sum" dataDxfId="112" totalsRowDxfId="111"/>
    <tableColumn id="9" xr3:uid="{AB3D73BA-7970-418A-B396-445EF75A576D}" name="AUG" totalsRowFunction="sum" dataDxfId="110" totalsRowDxfId="109"/>
    <tableColumn id="10" xr3:uid="{17C76D3D-BB2E-4517-88EF-6B138B14C035}" name="SEP" totalsRowFunction="sum" dataDxfId="108" totalsRowDxfId="107"/>
    <tableColumn id="11" xr3:uid="{D080C1CD-6445-4B59-AC23-2FED7916A228}" name="OCT" totalsRowFunction="sum" dataDxfId="106" totalsRowDxfId="105"/>
    <tableColumn id="12" xr3:uid="{524EA6F5-D12F-4379-9CE9-7FA2CCF0431D}" name="NOV" totalsRowFunction="sum" dataDxfId="104" totalsRowDxfId="103"/>
    <tableColumn id="13" xr3:uid="{A41F4D35-542E-4E01-B914-D2A98858B288}" name="DEC" totalsRowFunction="sum" dataDxfId="102" totalsRowDxfId="101"/>
    <tableColumn id="14" xr3:uid="{FC4E26E8-EE24-4999-B1E9-055E95D5AFDC}" name="YTD" totalsRowFunction="custom" dataDxfId="100" totalsRowDxfId="99">
      <calculatedColumnFormula>SUM(C3:N3)</calculatedColumnFormula>
      <totalsRowFormula>SUM(SampleRevenue[[#Totals],[JAN]:[DEC]])</totalsRowFormula>
    </tableColumn>
  </tableColumns>
  <tableStyleInfo showFirstColumn="1"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71355B-848D-4F0D-8D61-EF0A1D29C8F2}" name="SampleExpenses" displayName="SampleExpenses" ref="B11:O17" totalsRowCount="1" headerRowDxfId="98" dataDxfId="96" headerRowBorderDxfId="97" tableBorderDxfId="95" totalsRowBorderDxfId="94">
  <autoFilter ref="B11:O16" xr:uid="{85B2B4D5-F4BF-4F7E-BAE8-7037DE30B7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0095478-EE71-4B6B-A0E5-9760F1E665F4}" name="EXPENSES" totalsRowLabel="Total Expenses" dataDxfId="93" totalsRowDxfId="92"/>
    <tableColumn id="2" xr3:uid="{E03834F3-D0D7-46A0-B98F-60B4773A32C5}" name="JAN" totalsRowFunction="custom" dataDxfId="91" totalsRowDxfId="90">
      <totalsRowFormula>IF(SUM(C12:C16)=0,"",SUM(C12:C16))</totalsRowFormula>
    </tableColumn>
    <tableColumn id="3" xr3:uid="{1EA320D6-4F41-4E95-B87D-0076FF2890CD}" name="FEB" totalsRowFunction="custom" dataDxfId="89" totalsRowDxfId="88">
      <totalsRowFormula>IF(SUM(D12:D16)=0,"",SUM(D12:D16))</totalsRowFormula>
    </tableColumn>
    <tableColumn id="4" xr3:uid="{AC0744F4-6F59-4428-8C20-6391D0E68B8A}" name="MAR" totalsRowFunction="custom" dataDxfId="87" totalsRowDxfId="86">
      <totalsRowFormula>IF(SUM(E12:E16)=0,"",SUM(E12:E16))</totalsRowFormula>
    </tableColumn>
    <tableColumn id="5" xr3:uid="{D8BD7CE4-0575-4B27-9F50-75A09DBCDAE7}" name="APR" totalsRowFunction="custom" dataDxfId="85" totalsRowDxfId="84">
      <totalsRowFormula>IF(SUM(F12:F16)=0,"",SUM(F12:F16))</totalsRowFormula>
    </tableColumn>
    <tableColumn id="6" xr3:uid="{ACA71B98-0856-4318-97FA-0AECD80D1563}" name="MAY" totalsRowFunction="custom" dataDxfId="83" totalsRowDxfId="82">
      <totalsRowFormula>IF(SUM(G12:G16)=0,"",SUM(G12:G16))</totalsRowFormula>
    </tableColumn>
    <tableColumn id="7" xr3:uid="{73CF63C3-C2F9-4A0D-B947-64BB530317A6}" name="JUN" totalsRowFunction="custom" dataDxfId="81" totalsRowDxfId="80">
      <totalsRowFormula>IF(SUM(H12:H16)=0,"",SUM(H12:H16))</totalsRowFormula>
    </tableColumn>
    <tableColumn id="8" xr3:uid="{A5673B38-540B-447D-9A7E-70EC279D8A2E}" name="JUL" totalsRowFunction="custom" dataDxfId="79" totalsRowDxfId="78">
      <totalsRowFormula>IF(SUM(I12:I16)=0,"",SUM(I12:I16))</totalsRowFormula>
    </tableColumn>
    <tableColumn id="9" xr3:uid="{6C31C80A-0918-430D-8F7F-2EB46A15D855}" name="AUG" totalsRowFunction="custom" dataDxfId="77" totalsRowDxfId="76">
      <totalsRowFormula>IF(SUM(J12:J16)=0,"",SUM(J12:J16))</totalsRowFormula>
    </tableColumn>
    <tableColumn id="10" xr3:uid="{EBADB8E1-1FE3-4518-9C05-096F3E17DB95}" name="SEP" totalsRowFunction="custom" dataDxfId="75" totalsRowDxfId="74">
      <totalsRowFormula>IF(SUM(K12:K16)=0,"",SUM(K12:K16))</totalsRowFormula>
    </tableColumn>
    <tableColumn id="11" xr3:uid="{85094905-65A1-4F7D-9403-FB9DA8B79A85}" name="OCT" totalsRowFunction="custom" dataDxfId="73" totalsRowDxfId="72">
      <totalsRowFormula>IF(SUM(L12:L16)=0,"",SUM(L12:L16))</totalsRowFormula>
    </tableColumn>
    <tableColumn id="12" xr3:uid="{425F5D65-754C-4910-8489-CE1D0A044015}" name="NOV" totalsRowFunction="custom" dataDxfId="71" totalsRowDxfId="70">
      <totalsRowFormula>IF(SUM(M12:M16)=0,"",SUM(M12:M16))</totalsRowFormula>
    </tableColumn>
    <tableColumn id="13" xr3:uid="{C70CA751-8454-4D8C-9172-28A0207F88A2}" name="DEC" totalsRowFunction="custom" dataDxfId="69" totalsRowDxfId="68">
      <totalsRowFormula>IF(SUM(N12:N16)=0,"",SUM(N12:N16))</totalsRowFormula>
    </tableColumn>
    <tableColumn id="14" xr3:uid="{72A5AC50-D398-4AF2-8ED7-852A164BD4B5}" name="YTD" totalsRowFunction="custom" dataDxfId="67" totalsRowDxfId="66">
      <calculatedColumnFormula>SUM(C12:N12)</calculatedColumnFormula>
      <totalsRowFormula>SUM(SampleExpenses[[#Totals],[JAN]:[DEC]])</totalsRowFormula>
    </tableColumn>
  </tableColumns>
  <tableStyleInfo showFirstColumn="1" showLastColumn="0" showRowStripes="0" showColumnStripes="0"/>
  <extLst>
    <ext xmlns:x14="http://schemas.microsoft.com/office/spreadsheetml/2009/9/main" uri="{504A1905-F514-4f6f-8877-14C23A59335A}">
      <x14:table altTextSummary="Enter Expense items for each month. Year to Date, and Total Expenses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B8D83C-5836-4F43-9B9B-C8DDB8DB601C}" name="ActualExpenses" displayName="ActualExpenses" ref="B11:O16" totalsRowCount="1" headerRowDxfId="65" dataDxfId="63" headerRowBorderDxfId="64" tableBorderDxfId="62" totalsRowBorderDxfId="61">
  <autoFilter ref="B11:O15" xr:uid="{038A49A2-1BC5-4A2C-B361-F37E59BF2E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1529E14-0FBB-4644-B3B2-AE2004210B62}" name="EXPENSES" totalsRowLabel="Total Expenses" dataDxfId="60" totalsRowDxfId="59"/>
    <tableColumn id="2" xr3:uid="{F9AB3C51-D120-44E2-9F99-D86B2E04E398}" name="JAN" totalsRowFunction="custom" dataDxfId="58" totalsRowDxfId="57">
      <totalsRowFormula>IF(SUM(C12:C15)=0,"",SUM(C12:C15))</totalsRowFormula>
    </tableColumn>
    <tableColumn id="3" xr3:uid="{9D6A49A1-08F0-4031-B144-61B97864F2CC}" name="FEB" totalsRowFunction="custom" dataDxfId="56" totalsRowDxfId="55">
      <totalsRowFormula>IF(SUM(D12:D15)=0,"",SUM(D12:D15))</totalsRowFormula>
    </tableColumn>
    <tableColumn id="4" xr3:uid="{E9226934-27A2-4D2A-B30C-5FFDFD602D7D}" name="MAR" totalsRowFunction="custom" dataDxfId="54" totalsRowDxfId="53">
      <totalsRowFormula>IF(SUM(E12:E15)=0,"",SUM(E12:E15))</totalsRowFormula>
    </tableColumn>
    <tableColumn id="5" xr3:uid="{7BB0A603-A9B1-4FD8-A545-40D145AB6659}" name="APR" totalsRowFunction="custom" dataDxfId="52" totalsRowDxfId="51">
      <totalsRowFormula>IF(SUM(F12:F15)=0,"",SUM(F12:F15))</totalsRowFormula>
    </tableColumn>
    <tableColumn id="6" xr3:uid="{BCB21D34-0FDF-460A-BEF1-5992049064AD}" name="MAY" totalsRowFunction="custom" dataDxfId="50" totalsRowDxfId="49">
      <totalsRowFormula>IF(SUM(G12:G15)=0,"",SUM(G12:G15))</totalsRowFormula>
    </tableColumn>
    <tableColumn id="7" xr3:uid="{B39E89BC-2C0C-47AB-BA19-A23901536D77}" name="JUN" totalsRowFunction="custom" dataDxfId="48" totalsRowDxfId="47">
      <totalsRowFormula>IF(SUM(H12:H15)=0,"",SUM(H12:H15))</totalsRowFormula>
    </tableColumn>
    <tableColumn id="8" xr3:uid="{E5B06129-F206-44A6-870F-4639CB35F734}" name="JUL" totalsRowFunction="custom" dataDxfId="46" totalsRowDxfId="45">
      <totalsRowFormula>IF(SUM(I12:I15)=0,"",SUM(I12:I15))</totalsRowFormula>
    </tableColumn>
    <tableColumn id="9" xr3:uid="{D0D7329F-1D1C-4762-9C9E-44490C667E4C}" name="AUG" totalsRowFunction="custom" dataDxfId="44" totalsRowDxfId="43">
      <totalsRowFormula>IF(SUM(J12:J15)=0,"",SUM(J12:J15))</totalsRowFormula>
    </tableColumn>
    <tableColumn id="10" xr3:uid="{DA494471-174A-41CD-9D01-96031F4EB142}" name="SEP" totalsRowFunction="custom" dataDxfId="42" totalsRowDxfId="41">
      <totalsRowFormula>IF(SUM(K12:K15)=0,"",SUM(K12:K15))</totalsRowFormula>
    </tableColumn>
    <tableColumn id="11" xr3:uid="{1D757802-8414-47FB-BDB9-5ABB9C485642}" name="OCT" totalsRowFunction="custom" dataDxfId="40" totalsRowDxfId="39">
      <totalsRowFormula>IF(SUM(L12:L15)=0,"",SUM(L12:L15))</totalsRowFormula>
    </tableColumn>
    <tableColumn id="12" xr3:uid="{715DFEE2-D538-404C-8DA6-A60BF9D5D61A}" name="NOV" totalsRowFunction="custom" dataDxfId="38" totalsRowDxfId="37">
      <totalsRowFormula>IF(SUM(M12:M15)=0,"",SUM(M12:M15))</totalsRowFormula>
    </tableColumn>
    <tableColumn id="13" xr3:uid="{48BDE33F-3406-4125-AA39-AF112CD256DC}" name="DEC" totalsRowFunction="custom" dataDxfId="36" totalsRowDxfId="35">
      <totalsRowFormula>IF(SUM(N12:N15)=0,"",SUM(N12:N15))</totalsRowFormula>
    </tableColumn>
    <tableColumn id="14" xr3:uid="{DE501D6E-2A90-4303-912C-3BD157EE9F6C}" name="YTD" totalsRowFunction="custom" dataDxfId="34" totalsRowDxfId="33">
      <calculatedColumnFormula>SUM(C12:N12)</calculatedColumnFormula>
      <totalsRowFormula>SUM(ActualExpenses[[#Totals],[JAN]:[DEC]])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Expenses items and values for each month in this table. Year to Date, and Total Expenses are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9D4E7A-F4ED-444D-8DAB-8AF1C80433A3}" name="ActualRevenue" displayName="ActualRevenue" ref="B2:O7" totalsRowCount="1" headerRowDxfId="32" dataDxfId="30" headerRowBorderDxfId="31" tableBorderDxfId="29" totalsRowBorderDxfId="28">
  <autoFilter ref="B2:O6" xr:uid="{B429E446-6C87-4362-90DC-A7A76B5456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7FD5F5-017B-44B1-83B3-699CE382177C}" name="REVENUE" totalsRowLabel="Net Sales" dataDxfId="27" totalsRowDxfId="26"/>
    <tableColumn id="2" xr3:uid="{FCEEBF47-61A1-45D9-8887-771D9FEAEC1A}" name="JAN" totalsRowFunction="sum" dataDxfId="25" totalsRowDxfId="24"/>
    <tableColumn id="3" xr3:uid="{F04D843E-EECB-469A-B411-15BD17F1E5BB}" name="FEB" totalsRowFunction="sum" dataDxfId="23" totalsRowDxfId="22"/>
    <tableColumn id="4" xr3:uid="{BCDEE6EC-CDA9-4C65-A8C6-6DE4EBEEEE74}" name="MAR" totalsRowFunction="sum" dataDxfId="21" totalsRowDxfId="20"/>
    <tableColumn id="5" xr3:uid="{30A6C384-BAED-4B05-974C-463D2C79EA9F}" name="APR" totalsRowFunction="sum" dataDxfId="19" totalsRowDxfId="18"/>
    <tableColumn id="6" xr3:uid="{8DD5E57F-E567-4D79-A269-C4F8DE158B0D}" name="MAY" totalsRowFunction="sum" dataDxfId="17" totalsRowDxfId="16"/>
    <tableColumn id="7" xr3:uid="{351DCA6D-33D9-481E-8D59-8A914590BBC9}" name="JUN" totalsRowFunction="sum" dataDxfId="15" totalsRowDxfId="14"/>
    <tableColumn id="8" xr3:uid="{47D5B0E3-47FD-4021-84D1-3556FB866818}" name="JUL" totalsRowFunction="sum" dataDxfId="13" totalsRowDxfId="12"/>
    <tableColumn id="9" xr3:uid="{1F7D3722-33F9-47EC-B520-E0BC4506BF00}" name="AUG" totalsRowFunction="sum" dataDxfId="11" totalsRowDxfId="10"/>
    <tableColumn id="10" xr3:uid="{6A0FEE84-7C74-406D-8D16-812EA8F8E679}" name="SEP" totalsRowFunction="sum" dataDxfId="9" totalsRowDxfId="8"/>
    <tableColumn id="11" xr3:uid="{87FE37A0-0E08-4148-8503-E93A0D76B669}" name="OCT" totalsRowFunction="sum" dataDxfId="7" totalsRowDxfId="6"/>
    <tableColumn id="12" xr3:uid="{F348984A-AC79-40C2-A5C7-95B21F89BD98}" name="NOV" totalsRowFunction="sum" dataDxfId="5" totalsRowDxfId="4"/>
    <tableColumn id="13" xr3:uid="{47597844-517F-4255-8D4B-703CEF331EB8}" name="DEC" totalsRowFunction="sum" dataDxfId="3" totalsRowDxfId="2"/>
    <tableColumn id="14" xr3:uid="{3544716F-16C1-45BE-A576-2F4FA1D35059}" name="YTD" totalsRowFunction="custom" dataDxfId="1" totalsRowDxfId="0">
      <calculatedColumnFormula>SUM(C3:N3)</calculatedColumnFormula>
      <totalsRowFormula>SUM(ActualRevenue[[#Totals],[JAN]:[DEC]])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42"/>
  <sheetViews>
    <sheetView tabSelected="1" zoomScale="115" zoomScaleNormal="115" workbookViewId="0">
      <selection activeCell="B21" sqref="B21"/>
    </sheetView>
  </sheetViews>
  <sheetFormatPr baseColWidth="10" defaultColWidth="9.1640625" defaultRowHeight="30" customHeight="1"/>
  <cols>
    <col min="1" max="1" width="2.6640625" style="46" customWidth="1"/>
    <col min="2" max="2" width="42.33203125" style="1" customWidth="1"/>
    <col min="3" max="15" width="14.6640625" style="1" customWidth="1"/>
    <col min="16" max="16" width="2.1640625" style="1" customWidth="1"/>
    <col min="17" max="16384" width="9.1640625" style="1"/>
  </cols>
  <sheetData>
    <row r="1" spans="1:16" s="12" customFormat="1" ht="20" customHeight="1">
      <c r="A1" s="41" t="s">
        <v>33</v>
      </c>
      <c r="B1" s="61"/>
      <c r="C1" s="62"/>
      <c r="D1" s="62"/>
      <c r="E1" s="62"/>
      <c r="F1" s="62"/>
      <c r="G1" s="62"/>
      <c r="H1" s="62"/>
      <c r="I1" s="62"/>
      <c r="J1" s="62"/>
      <c r="K1" s="62"/>
      <c r="L1" s="62"/>
      <c r="M1" s="62"/>
      <c r="N1" s="62"/>
      <c r="O1" s="63"/>
      <c r="P1" s="11"/>
    </row>
    <row r="2" spans="1:16" s="13" customFormat="1" ht="20" customHeight="1" thickBot="1">
      <c r="A2" s="41" t="s">
        <v>31</v>
      </c>
      <c r="B2" s="48" t="s">
        <v>0</v>
      </c>
      <c r="C2" s="52" t="s">
        <v>1</v>
      </c>
      <c r="D2" s="52" t="s">
        <v>2</v>
      </c>
      <c r="E2" s="52" t="s">
        <v>3</v>
      </c>
      <c r="F2" s="52" t="s">
        <v>4</v>
      </c>
      <c r="G2" s="52" t="s">
        <v>5</v>
      </c>
      <c r="H2" s="52" t="s">
        <v>6</v>
      </c>
      <c r="I2" s="52" t="s">
        <v>7</v>
      </c>
      <c r="J2" s="52" t="s">
        <v>8</v>
      </c>
      <c r="K2" s="52" t="s">
        <v>9</v>
      </c>
      <c r="L2" s="52" t="s">
        <v>10</v>
      </c>
      <c r="M2" s="52" t="s">
        <v>11</v>
      </c>
      <c r="N2" s="52" t="s">
        <v>12</v>
      </c>
      <c r="O2" s="53" t="s">
        <v>13</v>
      </c>
      <c r="P2" s="9"/>
    </row>
    <row r="3" spans="1:16" s="3" customFormat="1" ht="16" thickTop="1">
      <c r="A3" s="42"/>
      <c r="B3" s="49" t="s">
        <v>14</v>
      </c>
      <c r="C3" s="50">
        <v>0</v>
      </c>
      <c r="D3" s="50">
        <v>0</v>
      </c>
      <c r="E3" s="50">
        <v>0</v>
      </c>
      <c r="F3" s="50">
        <v>0</v>
      </c>
      <c r="G3" s="50">
        <v>0</v>
      </c>
      <c r="H3" s="50">
        <v>0</v>
      </c>
      <c r="I3" s="50">
        <v>0</v>
      </c>
      <c r="J3" s="50">
        <v>0</v>
      </c>
      <c r="K3" s="50">
        <v>0</v>
      </c>
      <c r="L3" s="50">
        <v>0</v>
      </c>
      <c r="M3" s="50">
        <v>0</v>
      </c>
      <c r="N3" s="50">
        <v>0</v>
      </c>
      <c r="O3" s="51">
        <f>SUM(C3:N3)</f>
        <v>0</v>
      </c>
      <c r="P3" s="2"/>
    </row>
    <row r="4" spans="1:16" s="13" customFormat="1" ht="20" customHeight="1">
      <c r="A4" s="41" t="s">
        <v>45</v>
      </c>
      <c r="B4" s="30" t="s">
        <v>15</v>
      </c>
      <c r="C4" s="15">
        <v>0</v>
      </c>
      <c r="D4" s="15">
        <v>0</v>
      </c>
      <c r="E4" s="15">
        <v>0</v>
      </c>
      <c r="F4" s="15">
        <v>0</v>
      </c>
      <c r="G4" s="15">
        <v>0</v>
      </c>
      <c r="H4" s="15">
        <v>0</v>
      </c>
      <c r="I4" s="15">
        <v>0</v>
      </c>
      <c r="J4" s="15">
        <v>0</v>
      </c>
      <c r="K4" s="15">
        <v>0</v>
      </c>
      <c r="L4" s="15">
        <v>0</v>
      </c>
      <c r="M4" s="15">
        <v>0</v>
      </c>
      <c r="N4" s="15">
        <v>0</v>
      </c>
      <c r="O4" s="31">
        <f t="shared" ref="O4:O9" si="0">SUM(C4:N4)</f>
        <v>0</v>
      </c>
      <c r="P4" s="9"/>
    </row>
    <row r="5" spans="1:16" s="3" customFormat="1" ht="16.25" customHeight="1">
      <c r="A5" s="42"/>
      <c r="B5" s="30" t="s">
        <v>16</v>
      </c>
      <c r="C5" s="15">
        <v>0</v>
      </c>
      <c r="D5" s="15">
        <v>0</v>
      </c>
      <c r="E5" s="15">
        <v>0</v>
      </c>
      <c r="F5" s="15">
        <v>0</v>
      </c>
      <c r="G5" s="15">
        <v>0</v>
      </c>
      <c r="H5" s="15">
        <v>0</v>
      </c>
      <c r="I5" s="15">
        <v>0</v>
      </c>
      <c r="J5" s="15">
        <v>0</v>
      </c>
      <c r="K5" s="15">
        <v>0</v>
      </c>
      <c r="L5" s="15">
        <v>0</v>
      </c>
      <c r="M5" s="15">
        <v>0</v>
      </c>
      <c r="N5" s="15">
        <v>0</v>
      </c>
      <c r="O5" s="31">
        <f t="shared" si="0"/>
        <v>0</v>
      </c>
      <c r="P5" s="2"/>
    </row>
    <row r="6" spans="1:16" s="14" customFormat="1" ht="16.25" customHeight="1">
      <c r="A6" s="43"/>
      <c r="B6" s="30" t="s">
        <v>17</v>
      </c>
      <c r="C6" s="15">
        <v>0</v>
      </c>
      <c r="D6" s="15">
        <v>0</v>
      </c>
      <c r="E6" s="15">
        <v>0</v>
      </c>
      <c r="F6" s="15">
        <v>0</v>
      </c>
      <c r="G6" s="15">
        <v>0</v>
      </c>
      <c r="H6" s="15">
        <v>0</v>
      </c>
      <c r="I6" s="15">
        <v>0</v>
      </c>
      <c r="J6" s="15">
        <v>0</v>
      </c>
      <c r="K6" s="15">
        <v>0</v>
      </c>
      <c r="L6" s="15">
        <v>0</v>
      </c>
      <c r="M6" s="15">
        <v>0</v>
      </c>
      <c r="N6" s="15">
        <v>0</v>
      </c>
      <c r="O6" s="31">
        <f t="shared" si="0"/>
        <v>0</v>
      </c>
      <c r="P6" s="10"/>
    </row>
    <row r="7" spans="1:16" s="14" customFormat="1" ht="16.25" customHeight="1">
      <c r="A7" s="43"/>
      <c r="B7" s="29" t="s">
        <v>18</v>
      </c>
      <c r="C7" s="40">
        <f>SUBTOTAL(109,SampleRevenue[JAN])</f>
        <v>0</v>
      </c>
      <c r="D7" s="40">
        <f>SUBTOTAL(109,SampleRevenue[FEB])</f>
        <v>0</v>
      </c>
      <c r="E7" s="40">
        <f>SUBTOTAL(109,SampleRevenue[MAR])</f>
        <v>0</v>
      </c>
      <c r="F7" s="40">
        <f>SUBTOTAL(109,SampleRevenue[APR])</f>
        <v>0</v>
      </c>
      <c r="G7" s="40">
        <f>SUBTOTAL(109,SampleRevenue[MAY])</f>
        <v>0</v>
      </c>
      <c r="H7" s="40">
        <f>SUBTOTAL(109,SampleRevenue[JUN])</f>
        <v>0</v>
      </c>
      <c r="I7" s="40">
        <f>SUBTOTAL(109,SampleRevenue[JUL])</f>
        <v>0</v>
      </c>
      <c r="J7" s="40">
        <f>SUBTOTAL(109,SampleRevenue[AUG])</f>
        <v>0</v>
      </c>
      <c r="K7" s="40">
        <f>SUBTOTAL(109,SampleRevenue[SEP])</f>
        <v>0</v>
      </c>
      <c r="L7" s="40">
        <f>SUBTOTAL(109,SampleRevenue[OCT])</f>
        <v>0</v>
      </c>
      <c r="M7" s="40">
        <f>SUBTOTAL(109,SampleRevenue[NOV])</f>
        <v>0</v>
      </c>
      <c r="N7" s="40">
        <f>SUBTOTAL(109,SampleRevenue[DEC])</f>
        <v>0</v>
      </c>
      <c r="O7" s="39">
        <f>SUM(SampleRevenue[[#Totals],[JAN]:[DEC]])</f>
        <v>0</v>
      </c>
      <c r="P7" s="10"/>
    </row>
    <row r="8" spans="1:16" s="14" customFormat="1" ht="16.25" customHeight="1">
      <c r="A8" s="43"/>
      <c r="B8" s="47" t="s">
        <v>19</v>
      </c>
      <c r="C8" s="17">
        <f t="shared" ref="C8:N8" si="1">C3*0.4</f>
        <v>0</v>
      </c>
      <c r="D8" s="17">
        <f t="shared" si="1"/>
        <v>0</v>
      </c>
      <c r="E8" s="17">
        <f t="shared" si="1"/>
        <v>0</v>
      </c>
      <c r="F8" s="17">
        <f t="shared" si="1"/>
        <v>0</v>
      </c>
      <c r="G8" s="17">
        <f t="shared" si="1"/>
        <v>0</v>
      </c>
      <c r="H8" s="17">
        <f t="shared" si="1"/>
        <v>0</v>
      </c>
      <c r="I8" s="17">
        <f t="shared" si="1"/>
        <v>0</v>
      </c>
      <c r="J8" s="17">
        <f t="shared" si="1"/>
        <v>0</v>
      </c>
      <c r="K8" s="17">
        <f t="shared" si="1"/>
        <v>0</v>
      </c>
      <c r="L8" s="17">
        <f t="shared" si="1"/>
        <v>0</v>
      </c>
      <c r="M8" s="17">
        <f t="shared" si="1"/>
        <v>0</v>
      </c>
      <c r="N8" s="17">
        <f t="shared" si="1"/>
        <v>0</v>
      </c>
      <c r="O8" s="16">
        <f t="shared" si="0"/>
        <v>0</v>
      </c>
      <c r="P8" s="10"/>
    </row>
    <row r="9" spans="1:16" s="14" customFormat="1" ht="16.25" customHeight="1">
      <c r="A9" s="43"/>
      <c r="B9" s="47" t="s">
        <v>20</v>
      </c>
      <c r="C9" s="17">
        <f>IFERROR(SampleRevenue[[#Totals],[JAN]]-C8,"")</f>
        <v>0</v>
      </c>
      <c r="D9" s="17">
        <f>IFERROR(SampleRevenue[[#Totals],[FEB]]-D8,"")</f>
        <v>0</v>
      </c>
      <c r="E9" s="17">
        <f>IFERROR(SampleRevenue[[#Totals],[MAR]]-E8,"")</f>
        <v>0</v>
      </c>
      <c r="F9" s="17">
        <f>IFERROR(SampleRevenue[[#Totals],[APR]]-F8,"")</f>
        <v>0</v>
      </c>
      <c r="G9" s="17">
        <f>IFERROR(SampleRevenue[[#Totals],[MAY]]-G8,"")</f>
        <v>0</v>
      </c>
      <c r="H9" s="17">
        <f>IFERROR(SampleRevenue[[#Totals],[JUN]]-H8,"")</f>
        <v>0</v>
      </c>
      <c r="I9" s="17">
        <f>IFERROR(SampleRevenue[[#Totals],[JUL]]-I8,"")</f>
        <v>0</v>
      </c>
      <c r="J9" s="17">
        <f>IFERROR(SampleRevenue[[#Totals],[AUG]]-J8,"")</f>
        <v>0</v>
      </c>
      <c r="K9" s="17">
        <f>IFERROR(SampleRevenue[[#Totals],[SEP]]-K8,"")</f>
        <v>0</v>
      </c>
      <c r="L9" s="17">
        <f>IFERROR(SampleRevenue[[#Totals],[OCT]]-L8,"")</f>
        <v>0</v>
      </c>
      <c r="M9" s="17">
        <f>IFERROR(SampleRevenue[[#Totals],[NOV]]-M8,"")</f>
        <v>0</v>
      </c>
      <c r="N9" s="17">
        <f>IFERROR(SampleRevenue[[#Totals],[DEC]]-N8,"")</f>
        <v>0</v>
      </c>
      <c r="O9" s="16">
        <f t="shared" si="0"/>
        <v>0</v>
      </c>
      <c r="P9" s="10"/>
    </row>
    <row r="10" spans="1:16" s="27" customFormat="1" ht="16.25" customHeight="1">
      <c r="A10" s="44" t="s">
        <v>36</v>
      </c>
      <c r="B10" s="55"/>
      <c r="C10" s="56"/>
      <c r="D10" s="56"/>
      <c r="E10" s="56"/>
      <c r="F10" s="56"/>
      <c r="G10" s="56"/>
      <c r="H10" s="56"/>
      <c r="I10" s="56"/>
      <c r="J10" s="56"/>
      <c r="K10" s="56"/>
      <c r="L10" s="56"/>
      <c r="M10" s="56"/>
      <c r="N10" s="56"/>
      <c r="O10" s="57"/>
      <c r="P10" s="28"/>
    </row>
    <row r="11" spans="1:16" s="27" customFormat="1" ht="16.25" customHeight="1" thickBot="1">
      <c r="A11" s="44" t="s">
        <v>37</v>
      </c>
      <c r="B11" s="48" t="s">
        <v>21</v>
      </c>
      <c r="C11" s="52" t="s">
        <v>1</v>
      </c>
      <c r="D11" s="52" t="s">
        <v>2</v>
      </c>
      <c r="E11" s="52" t="s">
        <v>3</v>
      </c>
      <c r="F11" s="52" t="s">
        <v>4</v>
      </c>
      <c r="G11" s="52" t="s">
        <v>5</v>
      </c>
      <c r="H11" s="52" t="s">
        <v>6</v>
      </c>
      <c r="I11" s="52" t="s">
        <v>7</v>
      </c>
      <c r="J11" s="52" t="s">
        <v>8</v>
      </c>
      <c r="K11" s="52" t="s">
        <v>9</v>
      </c>
      <c r="L11" s="52" t="s">
        <v>10</v>
      </c>
      <c r="M11" s="52" t="s">
        <v>11</v>
      </c>
      <c r="N11" s="52" t="s">
        <v>12</v>
      </c>
      <c r="O11" s="53" t="s">
        <v>13</v>
      </c>
      <c r="P11" s="28"/>
    </row>
    <row r="12" spans="1:16" s="27" customFormat="1" ht="13" thickTop="1">
      <c r="A12" s="28"/>
      <c r="B12" s="49" t="s">
        <v>22</v>
      </c>
      <c r="C12" s="50">
        <v>0</v>
      </c>
      <c r="D12" s="50">
        <v>0</v>
      </c>
      <c r="E12" s="50">
        <v>0</v>
      </c>
      <c r="F12" s="50">
        <v>0</v>
      </c>
      <c r="G12" s="50">
        <v>0</v>
      </c>
      <c r="H12" s="50">
        <v>0</v>
      </c>
      <c r="I12" s="50">
        <v>0</v>
      </c>
      <c r="J12" s="50">
        <v>0</v>
      </c>
      <c r="K12" s="50">
        <v>0</v>
      </c>
      <c r="L12" s="50">
        <v>0</v>
      </c>
      <c r="M12" s="50">
        <v>0</v>
      </c>
      <c r="N12" s="50">
        <v>0</v>
      </c>
      <c r="O12" s="51">
        <f>SUM(C12:N12)</f>
        <v>0</v>
      </c>
      <c r="P12" s="28"/>
    </row>
    <row r="13" spans="1:16" s="3" customFormat="1" ht="20" customHeight="1">
      <c r="A13" s="42" t="s">
        <v>46</v>
      </c>
      <c r="B13" s="30" t="s">
        <v>23</v>
      </c>
      <c r="C13" s="15">
        <v>0</v>
      </c>
      <c r="D13" s="15">
        <v>0</v>
      </c>
      <c r="E13" s="15">
        <v>0</v>
      </c>
      <c r="F13" s="15">
        <v>0</v>
      </c>
      <c r="G13" s="15">
        <v>0</v>
      </c>
      <c r="H13" s="15">
        <v>0</v>
      </c>
      <c r="I13" s="15">
        <v>0</v>
      </c>
      <c r="J13" s="15">
        <v>0</v>
      </c>
      <c r="K13" s="15">
        <v>0</v>
      </c>
      <c r="L13" s="15">
        <v>0</v>
      </c>
      <c r="M13" s="15">
        <v>0</v>
      </c>
      <c r="N13" s="15">
        <v>0</v>
      </c>
      <c r="O13" s="31">
        <f t="shared" ref="O13:O18" si="2">SUM(C13:N13)</f>
        <v>0</v>
      </c>
      <c r="P13" s="2"/>
    </row>
    <row r="14" spans="1:16" s="3" customFormat="1" ht="16.25" customHeight="1">
      <c r="A14" s="42"/>
      <c r="B14" s="30" t="s">
        <v>24</v>
      </c>
      <c r="C14" s="15">
        <v>0</v>
      </c>
      <c r="D14" s="15">
        <v>0</v>
      </c>
      <c r="E14" s="15">
        <v>0</v>
      </c>
      <c r="F14" s="15">
        <v>0</v>
      </c>
      <c r="G14" s="15">
        <v>0</v>
      </c>
      <c r="H14" s="15">
        <v>0</v>
      </c>
      <c r="I14" s="15">
        <v>0</v>
      </c>
      <c r="J14" s="15">
        <v>0</v>
      </c>
      <c r="K14" s="15">
        <v>0</v>
      </c>
      <c r="L14" s="15">
        <v>0</v>
      </c>
      <c r="M14" s="15">
        <v>0</v>
      </c>
      <c r="N14" s="15">
        <v>0</v>
      </c>
      <c r="O14" s="31">
        <f t="shared" si="2"/>
        <v>0</v>
      </c>
      <c r="P14" s="2"/>
    </row>
    <row r="15" spans="1:16" s="14" customFormat="1" ht="16.25" customHeight="1">
      <c r="A15" s="43"/>
      <c r="B15" s="30" t="s">
        <v>25</v>
      </c>
      <c r="C15" s="15">
        <v>0</v>
      </c>
      <c r="D15" s="15">
        <v>0</v>
      </c>
      <c r="E15" s="15">
        <v>0</v>
      </c>
      <c r="F15" s="15">
        <v>0</v>
      </c>
      <c r="G15" s="15">
        <v>0</v>
      </c>
      <c r="H15" s="15">
        <v>0</v>
      </c>
      <c r="I15" s="15">
        <v>0</v>
      </c>
      <c r="J15" s="15">
        <v>0</v>
      </c>
      <c r="K15" s="15">
        <v>0</v>
      </c>
      <c r="L15" s="15">
        <v>0</v>
      </c>
      <c r="M15" s="15">
        <v>0</v>
      </c>
      <c r="N15" s="15">
        <v>0</v>
      </c>
      <c r="O15" s="31">
        <f t="shared" si="2"/>
        <v>0</v>
      </c>
      <c r="P15" s="10"/>
    </row>
    <row r="16" spans="1:16" s="14" customFormat="1" ht="16.25" customHeight="1">
      <c r="A16" s="43"/>
      <c r="B16" s="30" t="s">
        <v>26</v>
      </c>
      <c r="C16" s="15">
        <v>0</v>
      </c>
      <c r="D16" s="15">
        <v>0</v>
      </c>
      <c r="E16" s="15">
        <v>0</v>
      </c>
      <c r="F16" s="15">
        <v>0</v>
      </c>
      <c r="G16" s="15">
        <v>0</v>
      </c>
      <c r="H16" s="15">
        <v>0</v>
      </c>
      <c r="I16" s="15">
        <v>0</v>
      </c>
      <c r="J16" s="15">
        <v>0</v>
      </c>
      <c r="K16" s="15">
        <v>0</v>
      </c>
      <c r="L16" s="15">
        <v>0</v>
      </c>
      <c r="M16" s="15">
        <v>0</v>
      </c>
      <c r="N16" s="15">
        <v>0</v>
      </c>
      <c r="O16" s="31">
        <f t="shared" si="2"/>
        <v>0</v>
      </c>
      <c r="P16" s="10"/>
    </row>
    <row r="17" spans="1:16" s="14" customFormat="1" ht="16.25" customHeight="1">
      <c r="A17" s="43"/>
      <c r="B17" s="29" t="s">
        <v>27</v>
      </c>
      <c r="C17" s="32" t="str">
        <f t="shared" ref="C17:N17" si="3">IF(SUM(C12:C16)=0,"",SUM(C12:C16))</f>
        <v/>
      </c>
      <c r="D17" s="32" t="str">
        <f t="shared" si="3"/>
        <v/>
      </c>
      <c r="E17" s="32" t="str">
        <f t="shared" si="3"/>
        <v/>
      </c>
      <c r="F17" s="32" t="str">
        <f t="shared" si="3"/>
        <v/>
      </c>
      <c r="G17" s="32" t="str">
        <f t="shared" si="3"/>
        <v/>
      </c>
      <c r="H17" s="32" t="str">
        <f t="shared" si="3"/>
        <v/>
      </c>
      <c r="I17" s="32" t="str">
        <f t="shared" si="3"/>
        <v/>
      </c>
      <c r="J17" s="32" t="str">
        <f t="shared" si="3"/>
        <v/>
      </c>
      <c r="K17" s="32" t="str">
        <f t="shared" si="3"/>
        <v/>
      </c>
      <c r="L17" s="32" t="str">
        <f t="shared" si="3"/>
        <v/>
      </c>
      <c r="M17" s="32" t="str">
        <f t="shared" si="3"/>
        <v/>
      </c>
      <c r="N17" s="32" t="str">
        <f t="shared" si="3"/>
        <v/>
      </c>
      <c r="O17" s="39">
        <f>SUM(SampleExpenses[[#Totals],[JAN]:[DEC]])</f>
        <v>0</v>
      </c>
      <c r="P17" s="10"/>
    </row>
    <row r="18" spans="1:16" s="14" customFormat="1" ht="16.25" customHeight="1">
      <c r="A18" s="43"/>
      <c r="B18" s="47" t="s">
        <v>28</v>
      </c>
      <c r="C18" s="17" t="str">
        <f>IFERROR('P&amp;L Template'!$C$9-SampleExpenses[[#Totals],[JAN]],"")</f>
        <v/>
      </c>
      <c r="D18" s="17" t="str">
        <f>IFERROR('P&amp;L Template'!$C$9-SampleExpenses[[#Totals],[FEB]],"")</f>
        <v/>
      </c>
      <c r="E18" s="17" t="str">
        <f>IFERROR('P&amp;L Template'!$C$9-SampleExpenses[[#Totals],[MAR]],"")</f>
        <v/>
      </c>
      <c r="F18" s="17" t="str">
        <f>IFERROR('P&amp;L Template'!$C$9-SampleExpenses[[#Totals],[APR]],"")</f>
        <v/>
      </c>
      <c r="G18" s="17" t="str">
        <f>IFERROR('P&amp;L Template'!$C$9-SampleExpenses[[#Totals],[MAY]],"")</f>
        <v/>
      </c>
      <c r="H18" s="17" t="str">
        <f>IFERROR('P&amp;L Template'!$C$9-SampleExpenses[[#Totals],[JUN]],"")</f>
        <v/>
      </c>
      <c r="I18" s="17" t="str">
        <f>IFERROR('P&amp;L Template'!$C$9-SampleExpenses[[#Totals],[JUL]],"")</f>
        <v/>
      </c>
      <c r="J18" s="17" t="str">
        <f>IFERROR('P&amp;L Template'!$C$9-SampleExpenses[[#Totals],[AUG]],"")</f>
        <v/>
      </c>
      <c r="K18" s="17" t="str">
        <f>IFERROR('P&amp;L Template'!$C$9-SampleExpenses[[#Totals],[SEP]],"")</f>
        <v/>
      </c>
      <c r="L18" s="17" t="str">
        <f>IFERROR('P&amp;L Template'!$C$9-SampleExpenses[[#Totals],[OCT]],"")</f>
        <v/>
      </c>
      <c r="M18" s="17" t="str">
        <f>IFERROR('P&amp;L Template'!$C$9-SampleExpenses[[#Totals],[NOV]],"")</f>
        <v/>
      </c>
      <c r="N18" s="17" t="str">
        <f>IFERROR('P&amp;L Template'!$C$9-SampleExpenses[[#Totals],[DEC]],"")</f>
        <v/>
      </c>
      <c r="O18" s="16">
        <f t="shared" si="2"/>
        <v>0</v>
      </c>
      <c r="P18" s="10"/>
    </row>
    <row r="19" spans="1:16" s="14" customFormat="1" ht="16.25" customHeight="1">
      <c r="A19" s="43"/>
      <c r="B19" s="47" t="s">
        <v>29</v>
      </c>
      <c r="C19" s="17" t="str">
        <f>IFERROR(C18*0.15," ")</f>
        <v xml:space="preserve"> </v>
      </c>
      <c r="D19" s="17" t="str">
        <f>IFERROR(D18*0.15," ")</f>
        <v xml:space="preserve"> </v>
      </c>
      <c r="E19" s="17" t="str">
        <f t="shared" ref="E19:N19" si="4">IFERROR(E18*0.15," ")</f>
        <v xml:space="preserve"> </v>
      </c>
      <c r="F19" s="17" t="str">
        <f t="shared" si="4"/>
        <v xml:space="preserve"> </v>
      </c>
      <c r="G19" s="17" t="str">
        <f t="shared" si="4"/>
        <v xml:space="preserve"> </v>
      </c>
      <c r="H19" s="17" t="str">
        <f t="shared" si="4"/>
        <v xml:space="preserve"> </v>
      </c>
      <c r="I19" s="17" t="str">
        <f t="shared" si="4"/>
        <v xml:space="preserve"> </v>
      </c>
      <c r="J19" s="17" t="str">
        <f t="shared" si="4"/>
        <v xml:space="preserve"> </v>
      </c>
      <c r="K19" s="17" t="str">
        <f t="shared" si="4"/>
        <v xml:space="preserve"> </v>
      </c>
      <c r="L19" s="17" t="str">
        <f t="shared" si="4"/>
        <v xml:space="preserve"> </v>
      </c>
      <c r="M19" s="17" t="str">
        <f t="shared" si="4"/>
        <v xml:space="preserve"> </v>
      </c>
      <c r="N19" s="17" t="str">
        <f t="shared" si="4"/>
        <v xml:space="preserve"> </v>
      </c>
      <c r="O19" s="16">
        <f>SUM('P&amp;L Template'!$C$19:$N$19)</f>
        <v>0</v>
      </c>
      <c r="P19" s="10"/>
    </row>
    <row r="20" spans="1:16" s="14" customFormat="1" ht="16.25" customHeight="1">
      <c r="A20" s="43" t="s">
        <v>42</v>
      </c>
      <c r="B20" s="55"/>
      <c r="C20" s="56"/>
      <c r="D20" s="56"/>
      <c r="E20" s="56"/>
      <c r="F20" s="56"/>
      <c r="G20" s="56"/>
      <c r="H20" s="56"/>
      <c r="I20" s="56"/>
      <c r="J20" s="56"/>
      <c r="K20" s="56"/>
      <c r="L20" s="56"/>
      <c r="M20" s="56"/>
      <c r="N20" s="56"/>
      <c r="O20" s="57"/>
      <c r="P20" s="10"/>
    </row>
    <row r="21" spans="1:16" s="14" customFormat="1" ht="16.25" customHeight="1">
      <c r="A21" s="43" t="s">
        <v>44</v>
      </c>
      <c r="B21" s="18" t="s">
        <v>30</v>
      </c>
      <c r="C21" s="19" t="str">
        <f>IFERROR(C18-'P&amp;L Template'!$C$19,"")</f>
        <v/>
      </c>
      <c r="D21" s="19" t="str">
        <f>IFERROR(D18-'P&amp;L Template'!$D$19,"")</f>
        <v/>
      </c>
      <c r="E21" s="19" t="str">
        <f>IFERROR(E18-'P&amp;L Template'!$E$19,"")</f>
        <v/>
      </c>
      <c r="F21" s="19" t="str">
        <f>IFERROR(F18-'P&amp;L Template'!$F$19,"")</f>
        <v/>
      </c>
      <c r="G21" s="19" t="str">
        <f>IFERROR(G18-'P&amp;L Template'!$G$19,"")</f>
        <v/>
      </c>
      <c r="H21" s="19" t="str">
        <f>IFERROR(H18-'P&amp;L Template'!$H$19,"")</f>
        <v/>
      </c>
      <c r="I21" s="19" t="str">
        <f>IFERROR(I18-'P&amp;L Template'!$I$19,"")</f>
        <v/>
      </c>
      <c r="J21" s="19" t="str">
        <f>IFERROR(J18-'P&amp;L Template'!$J$19,"")</f>
        <v/>
      </c>
      <c r="K21" s="19" t="str">
        <f>IFERROR(K18-'P&amp;L Template'!$K$19,"")</f>
        <v/>
      </c>
      <c r="L21" s="19" t="str">
        <f>IFERROR(L18-'P&amp;L Template'!$L$19,"")</f>
        <v/>
      </c>
      <c r="M21" s="19" t="str">
        <f>IFERROR(M18-'P&amp;L Template'!$M$19,"")</f>
        <v/>
      </c>
      <c r="N21" s="19" t="str">
        <f>IFERROR(N18-'P&amp;L Template'!$N$19,"")</f>
        <v/>
      </c>
      <c r="O21" s="20">
        <f>IFERROR(O18-'P&amp;L Template'!$O$19,"")</f>
        <v>0</v>
      </c>
      <c r="P21" s="10"/>
    </row>
    <row r="22" spans="1:16" s="14" customFormat="1" ht="9" customHeight="1">
      <c r="A22" s="10"/>
      <c r="B22" s="58"/>
      <c r="C22" s="59"/>
      <c r="D22" s="59"/>
      <c r="E22" s="59"/>
      <c r="F22" s="59"/>
      <c r="G22" s="59"/>
      <c r="H22" s="59"/>
      <c r="I22" s="59"/>
      <c r="J22" s="59"/>
      <c r="K22" s="59"/>
      <c r="L22" s="59"/>
      <c r="M22" s="59"/>
      <c r="N22" s="59"/>
      <c r="O22" s="60"/>
      <c r="P22" s="10"/>
    </row>
    <row r="23" spans="1:16" s="14" customFormat="1" ht="20" customHeight="1">
      <c r="A23" s="43" t="s">
        <v>43</v>
      </c>
      <c r="B23" s="7"/>
      <c r="C23" s="4"/>
      <c r="D23" s="4"/>
      <c r="E23" s="4"/>
      <c r="F23" s="4"/>
      <c r="G23" s="4"/>
      <c r="H23" s="4"/>
      <c r="I23" s="4"/>
      <c r="J23" s="4"/>
      <c r="K23" s="4"/>
      <c r="L23" s="4"/>
      <c r="M23" s="4"/>
      <c r="N23" s="4"/>
      <c r="O23" s="4"/>
      <c r="P23" s="10"/>
    </row>
    <row r="24" spans="1:16" s="14" customFormat="1" ht="9" customHeight="1">
      <c r="A24" s="54" t="s">
        <v>34</v>
      </c>
      <c r="B24" s="5"/>
      <c r="C24" s="6"/>
      <c r="D24" s="6"/>
      <c r="E24" s="6"/>
      <c r="F24" s="6"/>
      <c r="G24" s="6"/>
      <c r="H24" s="6"/>
      <c r="I24" s="6"/>
      <c r="J24" s="6"/>
      <c r="K24" s="6"/>
      <c r="L24" s="6"/>
      <c r="M24" s="6"/>
      <c r="N24" s="6"/>
      <c r="O24" s="6"/>
      <c r="P24" s="10"/>
    </row>
    <row r="25" spans="1:16" s="14" customFormat="1" ht="9" customHeight="1">
      <c r="A25" s="43"/>
      <c r="B25" s="6"/>
      <c r="C25" s="6"/>
      <c r="D25" s="6"/>
      <c r="E25" s="6"/>
      <c r="F25" s="6"/>
      <c r="G25" s="6"/>
      <c r="H25" s="6"/>
      <c r="I25" s="6"/>
      <c r="J25" s="6"/>
      <c r="K25" s="6"/>
      <c r="L25" s="6"/>
      <c r="M25" s="6"/>
      <c r="N25" s="6"/>
      <c r="O25" s="6"/>
      <c r="P25" s="10"/>
    </row>
    <row r="26" spans="1:16" s="14" customFormat="1" ht="30" customHeight="1">
      <c r="A26" s="43"/>
      <c r="B26" s="3"/>
      <c r="C26" s="3"/>
      <c r="D26" s="3"/>
      <c r="E26" s="3"/>
      <c r="F26" s="3"/>
      <c r="G26" s="3"/>
      <c r="H26" s="3"/>
      <c r="I26" s="3"/>
      <c r="J26" s="3"/>
      <c r="K26" s="3"/>
      <c r="L26" s="3"/>
      <c r="M26" s="3"/>
      <c r="N26" s="3"/>
      <c r="O26" s="3"/>
    </row>
    <row r="27" spans="1:16" s="14" customFormat="1" ht="30" customHeight="1">
      <c r="A27" s="43"/>
      <c r="B27" s="3"/>
      <c r="C27" s="3"/>
      <c r="D27" s="3"/>
      <c r="E27" s="3"/>
      <c r="F27" s="3"/>
      <c r="G27" s="3"/>
      <c r="H27" s="3"/>
      <c r="I27" s="3"/>
      <c r="J27" s="3"/>
      <c r="K27" s="3"/>
      <c r="L27" s="3"/>
      <c r="M27" s="3"/>
      <c r="N27" s="3"/>
      <c r="O27" s="3"/>
    </row>
    <row r="28" spans="1:16" s="27" customFormat="1" ht="30" customHeight="1">
      <c r="A28" s="44"/>
      <c r="B28" s="3"/>
      <c r="C28" s="3"/>
      <c r="D28" s="3"/>
      <c r="E28" s="3"/>
      <c r="F28" s="3"/>
      <c r="G28" s="3"/>
      <c r="H28" s="3"/>
      <c r="I28" s="3"/>
      <c r="J28" s="3"/>
      <c r="K28" s="3"/>
      <c r="L28" s="3"/>
      <c r="M28" s="3"/>
      <c r="N28" s="3"/>
      <c r="O28" s="3"/>
    </row>
    <row r="29" spans="1:16" s="27" customFormat="1" ht="30" customHeight="1">
      <c r="A29" s="44"/>
      <c r="B29" s="3"/>
      <c r="C29" s="3"/>
      <c r="D29" s="3"/>
      <c r="E29" s="3"/>
      <c r="F29" s="3"/>
      <c r="G29" s="3"/>
      <c r="H29" s="3"/>
      <c r="I29" s="3"/>
      <c r="J29" s="3"/>
      <c r="K29" s="3"/>
      <c r="L29" s="3"/>
      <c r="M29" s="3"/>
      <c r="N29" s="3"/>
      <c r="O29" s="3"/>
    </row>
    <row r="30" spans="1:16" s="27" customFormat="1" ht="30" customHeight="1">
      <c r="A30" s="44"/>
      <c r="B30" s="3"/>
      <c r="C30" s="3"/>
      <c r="D30" s="3"/>
      <c r="E30" s="3"/>
      <c r="F30" s="3"/>
      <c r="G30" s="3"/>
      <c r="H30" s="3"/>
      <c r="I30" s="3"/>
      <c r="J30" s="3"/>
      <c r="K30" s="3"/>
      <c r="L30" s="3"/>
      <c r="M30" s="3"/>
      <c r="N30" s="3"/>
      <c r="O30" s="3"/>
    </row>
    <row r="31" spans="1:16" s="13" customFormat="1" ht="30" customHeight="1">
      <c r="A31" s="41"/>
      <c r="B31" s="3"/>
      <c r="C31" s="3"/>
      <c r="D31" s="3"/>
      <c r="E31" s="3"/>
      <c r="F31" s="3"/>
      <c r="G31" s="3"/>
      <c r="H31" s="3"/>
      <c r="I31" s="3"/>
      <c r="J31" s="3"/>
      <c r="K31" s="3"/>
      <c r="L31" s="3"/>
      <c r="M31" s="3"/>
      <c r="N31" s="3"/>
      <c r="O31" s="3"/>
    </row>
    <row r="32" spans="1:16" s="6" customFormat="1" ht="30" customHeight="1">
      <c r="A32" s="45"/>
      <c r="B32" s="3"/>
      <c r="C32" s="3"/>
      <c r="D32" s="3"/>
      <c r="E32" s="3"/>
      <c r="F32" s="3"/>
      <c r="G32" s="3"/>
      <c r="H32" s="3"/>
      <c r="I32" s="3"/>
      <c r="J32" s="3"/>
      <c r="K32" s="3"/>
      <c r="L32" s="3"/>
      <c r="M32" s="3"/>
      <c r="N32" s="3"/>
      <c r="O32" s="3"/>
    </row>
    <row r="33" spans="1:15" s="6" customFormat="1" ht="30" customHeight="1">
      <c r="A33" s="45"/>
      <c r="B33" s="1"/>
      <c r="C33" s="1"/>
      <c r="D33" s="1"/>
      <c r="E33" s="1"/>
      <c r="F33" s="1"/>
      <c r="G33" s="1"/>
      <c r="H33" s="1"/>
      <c r="I33" s="1"/>
      <c r="J33" s="1"/>
      <c r="K33" s="1"/>
      <c r="L33" s="1"/>
      <c r="M33" s="1"/>
      <c r="N33" s="1"/>
      <c r="O33" s="1"/>
    </row>
    <row r="34" spans="1:15" s="6" customFormat="1" ht="30" customHeight="1">
      <c r="A34" s="45"/>
      <c r="B34" s="1"/>
      <c r="C34" s="1"/>
      <c r="D34" s="1"/>
      <c r="E34" s="1"/>
      <c r="F34" s="1"/>
      <c r="G34" s="1"/>
      <c r="H34" s="1"/>
      <c r="I34" s="1"/>
      <c r="J34" s="1"/>
      <c r="K34" s="1"/>
      <c r="L34" s="1"/>
      <c r="M34" s="1"/>
      <c r="N34" s="1"/>
      <c r="O34" s="1"/>
    </row>
    <row r="35" spans="1:15" s="3" customFormat="1" ht="30" customHeight="1">
      <c r="A35" s="42"/>
      <c r="B35" s="1"/>
      <c r="C35" s="1"/>
      <c r="D35" s="1"/>
      <c r="E35" s="1"/>
      <c r="F35" s="1"/>
      <c r="G35" s="1"/>
      <c r="H35" s="1"/>
      <c r="I35" s="1"/>
      <c r="J35" s="1"/>
      <c r="K35" s="1"/>
      <c r="L35" s="1"/>
      <c r="M35" s="1"/>
      <c r="N35" s="1"/>
      <c r="O35" s="1"/>
    </row>
    <row r="36" spans="1:15" s="3" customFormat="1" ht="30" customHeight="1">
      <c r="A36" s="42"/>
      <c r="B36" s="1"/>
      <c r="C36" s="1"/>
      <c r="D36" s="1"/>
      <c r="E36" s="1"/>
      <c r="F36" s="1"/>
      <c r="G36" s="1"/>
      <c r="H36" s="1"/>
      <c r="I36" s="1"/>
      <c r="J36" s="1"/>
      <c r="K36" s="1"/>
      <c r="L36" s="1"/>
      <c r="M36" s="1"/>
      <c r="N36" s="1"/>
      <c r="O36" s="1"/>
    </row>
    <row r="37" spans="1:15" s="3" customFormat="1" ht="30" customHeight="1">
      <c r="A37" s="42"/>
      <c r="B37" s="1"/>
      <c r="C37" s="1"/>
      <c r="D37" s="1"/>
      <c r="E37" s="1"/>
      <c r="F37" s="1"/>
      <c r="G37" s="1"/>
      <c r="H37" s="1"/>
      <c r="I37" s="1"/>
      <c r="J37" s="1"/>
      <c r="K37" s="1"/>
      <c r="L37" s="1"/>
      <c r="M37" s="1"/>
      <c r="N37" s="1"/>
      <c r="O37" s="1"/>
    </row>
    <row r="38" spans="1:15" s="3" customFormat="1" ht="30" customHeight="1">
      <c r="A38" s="42"/>
      <c r="B38" s="1"/>
      <c r="C38" s="1"/>
      <c r="D38" s="1"/>
      <c r="E38" s="1"/>
      <c r="F38" s="1"/>
      <c r="G38" s="1"/>
      <c r="H38" s="1"/>
      <c r="I38" s="1"/>
      <c r="J38" s="1"/>
      <c r="K38" s="1"/>
      <c r="L38" s="1"/>
      <c r="M38" s="1"/>
      <c r="N38" s="1"/>
      <c r="O38" s="1"/>
    </row>
    <row r="39" spans="1:15" s="3" customFormat="1" ht="30" customHeight="1">
      <c r="A39" s="42"/>
      <c r="B39" s="1"/>
      <c r="C39" s="1"/>
      <c r="D39" s="1"/>
      <c r="E39" s="1"/>
      <c r="F39" s="1"/>
      <c r="G39" s="1"/>
      <c r="H39" s="1"/>
      <c r="I39" s="1"/>
      <c r="J39" s="1"/>
      <c r="K39" s="1"/>
      <c r="L39" s="1"/>
      <c r="M39" s="1"/>
      <c r="N39" s="1"/>
      <c r="O39" s="1"/>
    </row>
    <row r="40" spans="1:15" s="3" customFormat="1" ht="30" customHeight="1">
      <c r="A40" s="42"/>
      <c r="B40" s="1"/>
      <c r="C40" s="1"/>
      <c r="D40" s="1"/>
      <c r="E40" s="1"/>
      <c r="F40" s="1"/>
      <c r="G40" s="1"/>
      <c r="H40" s="1"/>
      <c r="I40" s="1"/>
      <c r="J40" s="1"/>
      <c r="K40" s="1"/>
      <c r="L40" s="1"/>
      <c r="M40" s="1"/>
      <c r="N40" s="1"/>
      <c r="O40" s="1"/>
    </row>
    <row r="41" spans="1:15" s="3" customFormat="1" ht="30" customHeight="1">
      <c r="A41" s="42"/>
      <c r="B41" s="1"/>
      <c r="C41" s="1"/>
      <c r="D41" s="1"/>
      <c r="E41" s="1"/>
      <c r="F41" s="1"/>
      <c r="G41" s="1"/>
      <c r="H41" s="1"/>
      <c r="I41" s="1"/>
      <c r="J41" s="1"/>
      <c r="K41" s="1"/>
      <c r="L41" s="1"/>
      <c r="M41" s="1"/>
      <c r="N41" s="1"/>
      <c r="O41" s="1"/>
    </row>
    <row r="42" spans="1:15" s="3" customFormat="1" ht="30" customHeight="1">
      <c r="A42" s="42"/>
      <c r="B42" s="1"/>
      <c r="C42" s="1"/>
      <c r="D42" s="1"/>
      <c r="E42" s="1"/>
      <c r="F42" s="1"/>
      <c r="G42" s="1"/>
      <c r="H42" s="1"/>
      <c r="I42" s="1"/>
      <c r="J42" s="1"/>
      <c r="K42" s="1"/>
      <c r="L42" s="1"/>
      <c r="M42" s="1"/>
      <c r="N42" s="1"/>
      <c r="O42" s="1"/>
    </row>
  </sheetData>
  <mergeCells count="4">
    <mergeCell ref="B20:O20"/>
    <mergeCell ref="B22:O22"/>
    <mergeCell ref="B10:O10"/>
    <mergeCell ref="B1:O1"/>
  </mergeCells>
  <pageMargins left="0.7" right="0.7" top="0.75" bottom="0.75" header="0.3" footer="0.3"/>
  <pageSetup scale="53" orientation="landscape" horizontalDpi="1200" verticalDpi="120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J41"/>
  <sheetViews>
    <sheetView zoomScale="115" zoomScaleNormal="115" workbookViewId="0">
      <selection activeCell="B19" sqref="B19:O19"/>
    </sheetView>
  </sheetViews>
  <sheetFormatPr baseColWidth="10" defaultColWidth="9.1640625" defaultRowHeight="30" customHeight="1"/>
  <cols>
    <col min="1" max="1" width="2.6640625" style="46" customWidth="1"/>
    <col min="2" max="2" width="42.33203125" style="1" customWidth="1"/>
    <col min="3" max="14" width="14.6640625" style="1" customWidth="1"/>
    <col min="15" max="15" width="14.6640625" style="37" customWidth="1"/>
    <col min="16" max="16" width="2.1640625" style="1" customWidth="1"/>
    <col min="17" max="62" width="8.83203125" style="24" customWidth="1"/>
    <col min="63" max="80" width="8.83203125" style="1" customWidth="1"/>
    <col min="81" max="16384" width="9.1640625" style="1"/>
  </cols>
  <sheetData>
    <row r="1" spans="1:62" s="12" customFormat="1" ht="20" customHeight="1">
      <c r="A1" s="41" t="s">
        <v>32</v>
      </c>
      <c r="B1" s="66"/>
      <c r="C1" s="67"/>
      <c r="D1" s="67"/>
      <c r="E1" s="67"/>
      <c r="F1" s="67"/>
      <c r="G1" s="67"/>
      <c r="H1" s="67"/>
      <c r="I1" s="67"/>
      <c r="J1" s="67"/>
      <c r="K1" s="67"/>
      <c r="L1" s="67"/>
      <c r="M1" s="67"/>
      <c r="N1" s="67"/>
      <c r="O1" s="68"/>
      <c r="P1" s="1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row>
    <row r="2" spans="1:62" s="13" customFormat="1" ht="20" customHeight="1" thickBot="1">
      <c r="A2" s="41" t="s">
        <v>31</v>
      </c>
      <c r="B2" s="48" t="s">
        <v>0</v>
      </c>
      <c r="C2" s="52" t="s">
        <v>1</v>
      </c>
      <c r="D2" s="52" t="s">
        <v>2</v>
      </c>
      <c r="E2" s="52" t="s">
        <v>3</v>
      </c>
      <c r="F2" s="52" t="s">
        <v>4</v>
      </c>
      <c r="G2" s="52" t="s">
        <v>5</v>
      </c>
      <c r="H2" s="52" t="s">
        <v>6</v>
      </c>
      <c r="I2" s="52" t="s">
        <v>7</v>
      </c>
      <c r="J2" s="52" t="s">
        <v>8</v>
      </c>
      <c r="K2" s="52" t="s">
        <v>9</v>
      </c>
      <c r="L2" s="52" t="s">
        <v>10</v>
      </c>
      <c r="M2" s="52" t="s">
        <v>11</v>
      </c>
      <c r="N2" s="52" t="s">
        <v>12</v>
      </c>
      <c r="O2" s="53" t="s">
        <v>13</v>
      </c>
      <c r="P2" s="9"/>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row>
    <row r="3" spans="1:62" s="3" customFormat="1" ht="16" thickTop="1">
      <c r="A3" s="42"/>
      <c r="B3" s="49" t="s">
        <v>14</v>
      </c>
      <c r="C3" s="50">
        <v>5000</v>
      </c>
      <c r="D3" s="50">
        <v>13000</v>
      </c>
      <c r="E3" s="50">
        <v>16000</v>
      </c>
      <c r="F3" s="50">
        <v>7000</v>
      </c>
      <c r="G3" s="50">
        <v>14500</v>
      </c>
      <c r="H3" s="50">
        <v>16400</v>
      </c>
      <c r="I3" s="50">
        <v>22500</v>
      </c>
      <c r="J3" s="50">
        <v>23125</v>
      </c>
      <c r="K3" s="50">
        <v>24549</v>
      </c>
      <c r="L3" s="50">
        <v>22000</v>
      </c>
      <c r="M3" s="50">
        <v>25000</v>
      </c>
      <c r="N3" s="50">
        <v>27349</v>
      </c>
      <c r="O3" s="51">
        <f>SUM(C3:N3)</f>
        <v>216423</v>
      </c>
      <c r="P3" s="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row>
    <row r="4" spans="1:62" s="13" customFormat="1" ht="20" customHeight="1">
      <c r="A4" s="41" t="s">
        <v>35</v>
      </c>
      <c r="B4" s="30" t="s">
        <v>15</v>
      </c>
      <c r="C4" s="15">
        <v>0</v>
      </c>
      <c r="D4" s="15">
        <v>-350</v>
      </c>
      <c r="E4" s="15">
        <v>0</v>
      </c>
      <c r="F4" s="15">
        <v>-206</v>
      </c>
      <c r="G4" s="15">
        <v>-234</v>
      </c>
      <c r="H4" s="15">
        <v>0</v>
      </c>
      <c r="I4" s="15">
        <v>0</v>
      </c>
      <c r="J4" s="15">
        <v>-280</v>
      </c>
      <c r="K4" s="15">
        <v>-1200</v>
      </c>
      <c r="L4" s="15">
        <v>-1600</v>
      </c>
      <c r="M4" s="15">
        <v>0</v>
      </c>
      <c r="N4" s="15">
        <v>-2400</v>
      </c>
      <c r="O4" s="31">
        <f t="shared" ref="O4:O9" si="0">SUM(C4:N4)</f>
        <v>-6270</v>
      </c>
      <c r="P4" s="9"/>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row>
    <row r="5" spans="1:62" s="14" customFormat="1" ht="16.25" customHeight="1">
      <c r="A5" s="43"/>
      <c r="B5" s="30" t="s">
        <v>16</v>
      </c>
      <c r="C5" s="15">
        <v>0</v>
      </c>
      <c r="D5" s="15">
        <v>0</v>
      </c>
      <c r="E5" s="15">
        <v>0</v>
      </c>
      <c r="F5" s="15">
        <v>0</v>
      </c>
      <c r="G5" s="15">
        <v>0</v>
      </c>
      <c r="H5" s="15">
        <v>250</v>
      </c>
      <c r="I5" s="15">
        <v>350</v>
      </c>
      <c r="J5" s="15">
        <v>100</v>
      </c>
      <c r="K5" s="15">
        <v>0</v>
      </c>
      <c r="L5" s="15">
        <v>0</v>
      </c>
      <c r="M5" s="15">
        <v>1245</v>
      </c>
      <c r="N5" s="15">
        <v>1360</v>
      </c>
      <c r="O5" s="31">
        <f t="shared" si="0"/>
        <v>3305</v>
      </c>
      <c r="P5" s="10"/>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62" s="14" customFormat="1" ht="16.25" customHeight="1">
      <c r="A6" s="43"/>
      <c r="B6" s="30" t="s">
        <v>17</v>
      </c>
      <c r="C6" s="15">
        <v>0</v>
      </c>
      <c r="D6" s="15">
        <v>0</v>
      </c>
      <c r="E6" s="15">
        <v>0</v>
      </c>
      <c r="F6" s="15">
        <v>0</v>
      </c>
      <c r="G6" s="15">
        <v>0</v>
      </c>
      <c r="H6" s="15">
        <v>0</v>
      </c>
      <c r="I6" s="15">
        <v>0</v>
      </c>
      <c r="J6" s="15">
        <v>1500</v>
      </c>
      <c r="K6" s="15">
        <v>0</v>
      </c>
      <c r="L6" s="15">
        <v>0</v>
      </c>
      <c r="M6" s="15">
        <v>0</v>
      </c>
      <c r="N6" s="15">
        <v>0</v>
      </c>
      <c r="O6" s="31">
        <f t="shared" si="0"/>
        <v>1500</v>
      </c>
      <c r="P6" s="10"/>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62" s="14" customFormat="1" ht="16.25" customHeight="1">
      <c r="A7" s="43"/>
      <c r="B7" s="29" t="s">
        <v>18</v>
      </c>
      <c r="C7" s="40">
        <f>SUBTOTAL(109,ActualRevenue[JAN])</f>
        <v>5000</v>
      </c>
      <c r="D7" s="40">
        <f>SUBTOTAL(109,ActualRevenue[FEB])</f>
        <v>12650</v>
      </c>
      <c r="E7" s="40">
        <f>SUBTOTAL(109,ActualRevenue[MAR])</f>
        <v>16000</v>
      </c>
      <c r="F7" s="40">
        <f>SUBTOTAL(109,ActualRevenue[APR])</f>
        <v>6794</v>
      </c>
      <c r="G7" s="40">
        <f>SUBTOTAL(109,ActualRevenue[MAY])</f>
        <v>14266</v>
      </c>
      <c r="H7" s="40">
        <f>SUBTOTAL(109,ActualRevenue[JUN])</f>
        <v>16650</v>
      </c>
      <c r="I7" s="40">
        <f>SUBTOTAL(109,ActualRevenue[JUL])</f>
        <v>22850</v>
      </c>
      <c r="J7" s="40">
        <f>SUBTOTAL(109,ActualRevenue[AUG])</f>
        <v>24445</v>
      </c>
      <c r="K7" s="40">
        <f>SUBTOTAL(109,ActualRevenue[SEP])</f>
        <v>23349</v>
      </c>
      <c r="L7" s="40">
        <f>SUBTOTAL(109,ActualRevenue[OCT])</f>
        <v>20400</v>
      </c>
      <c r="M7" s="40">
        <f>SUBTOTAL(109,ActualRevenue[NOV])</f>
        <v>26245</v>
      </c>
      <c r="N7" s="40">
        <f>SUBTOTAL(109,ActualRevenue[DEC])</f>
        <v>26309</v>
      </c>
      <c r="O7" s="33">
        <f>SUM(ActualRevenue[[#Totals],[JAN]:[DEC]])</f>
        <v>214958</v>
      </c>
      <c r="P7" s="10"/>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62" s="14" customFormat="1" ht="16.25" customHeight="1">
      <c r="A8" s="43"/>
      <c r="B8" s="38" t="s">
        <v>19</v>
      </c>
      <c r="C8" s="17">
        <f t="shared" ref="C8:N8" si="1">C3*0.4</f>
        <v>2000</v>
      </c>
      <c r="D8" s="17">
        <f t="shared" si="1"/>
        <v>5200</v>
      </c>
      <c r="E8" s="17">
        <f t="shared" si="1"/>
        <v>6400</v>
      </c>
      <c r="F8" s="17">
        <f t="shared" si="1"/>
        <v>2800</v>
      </c>
      <c r="G8" s="17">
        <f t="shared" si="1"/>
        <v>5800</v>
      </c>
      <c r="H8" s="17">
        <f t="shared" si="1"/>
        <v>6560</v>
      </c>
      <c r="I8" s="17">
        <f t="shared" si="1"/>
        <v>9000</v>
      </c>
      <c r="J8" s="17">
        <f t="shared" si="1"/>
        <v>9250</v>
      </c>
      <c r="K8" s="17">
        <f t="shared" si="1"/>
        <v>9819.6</v>
      </c>
      <c r="L8" s="17">
        <f t="shared" si="1"/>
        <v>8800</v>
      </c>
      <c r="M8" s="17">
        <f t="shared" si="1"/>
        <v>10000</v>
      </c>
      <c r="N8" s="17">
        <f t="shared" si="1"/>
        <v>10939.6</v>
      </c>
      <c r="O8" s="16">
        <f t="shared" si="0"/>
        <v>86569.200000000012</v>
      </c>
      <c r="P8" s="10"/>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row>
    <row r="9" spans="1:62" s="27" customFormat="1" ht="16.25" customHeight="1">
      <c r="A9" s="44"/>
      <c r="B9" s="38" t="s">
        <v>20</v>
      </c>
      <c r="C9" s="17">
        <f>IFERROR(ActualRevenue[[#Totals],[JAN]]-C8,"")</f>
        <v>3000</v>
      </c>
      <c r="D9" s="17">
        <f>IFERROR(ActualRevenue[[#Totals],[FEB]]-D8,"")</f>
        <v>7450</v>
      </c>
      <c r="E9" s="17">
        <f>IFERROR(ActualRevenue[[#Totals],[MAR]]-E8,"")</f>
        <v>9600</v>
      </c>
      <c r="F9" s="17">
        <f>IFERROR(ActualRevenue[[#Totals],[APR]]-F8,"")</f>
        <v>3994</v>
      </c>
      <c r="G9" s="17">
        <f>IFERROR(ActualRevenue[[#Totals],[MAY]]-G8,"")</f>
        <v>8466</v>
      </c>
      <c r="H9" s="17">
        <f>IFERROR(ActualRevenue[[#Totals],[JUN]]-H8,"")</f>
        <v>10090</v>
      </c>
      <c r="I9" s="17">
        <f>IFERROR(ActualRevenue[[#Totals],[JUL]]-I8,"")</f>
        <v>13850</v>
      </c>
      <c r="J9" s="17">
        <f>IFERROR(ActualRevenue[[#Totals],[AUG]]-J8,"")</f>
        <v>15195</v>
      </c>
      <c r="K9" s="17">
        <f>IFERROR(ActualRevenue[[#Totals],[SEP]]-K8,"")</f>
        <v>13529.4</v>
      </c>
      <c r="L9" s="17">
        <f>IFERROR(ActualRevenue[[#Totals],[OCT]]-L8,"")</f>
        <v>11600</v>
      </c>
      <c r="M9" s="17">
        <f>IFERROR(ActualRevenue[[#Totals],[NOV]]-M8,"")</f>
        <v>16245</v>
      </c>
      <c r="N9" s="17">
        <f>IFERROR(ActualRevenue[[#Totals],[DEC]]-N8,"")</f>
        <v>15369.4</v>
      </c>
      <c r="O9" s="16">
        <f t="shared" si="0"/>
        <v>128388.79999999999</v>
      </c>
      <c r="P9" s="28"/>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row>
    <row r="10" spans="1:62" s="27" customFormat="1" ht="16.25" customHeight="1">
      <c r="A10" s="44" t="s">
        <v>36</v>
      </c>
      <c r="B10" s="64"/>
      <c r="C10" s="56"/>
      <c r="D10" s="56"/>
      <c r="E10" s="56"/>
      <c r="F10" s="56"/>
      <c r="G10" s="56"/>
      <c r="H10" s="56"/>
      <c r="I10" s="56"/>
      <c r="J10" s="56"/>
      <c r="K10" s="56"/>
      <c r="L10" s="56"/>
      <c r="M10" s="56"/>
      <c r="N10" s="56"/>
      <c r="O10" s="57"/>
      <c r="P10" s="28"/>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row>
    <row r="11" spans="1:62" s="3" customFormat="1" ht="16.25" customHeight="1" thickBot="1">
      <c r="A11" s="42" t="s">
        <v>37</v>
      </c>
      <c r="B11" s="48" t="s">
        <v>21</v>
      </c>
      <c r="C11" s="52" t="s">
        <v>1</v>
      </c>
      <c r="D11" s="52" t="s">
        <v>2</v>
      </c>
      <c r="E11" s="52" t="s">
        <v>3</v>
      </c>
      <c r="F11" s="52" t="s">
        <v>4</v>
      </c>
      <c r="G11" s="52" t="s">
        <v>5</v>
      </c>
      <c r="H11" s="52" t="s">
        <v>6</v>
      </c>
      <c r="I11" s="52" t="s">
        <v>7</v>
      </c>
      <c r="J11" s="52" t="s">
        <v>8</v>
      </c>
      <c r="K11" s="52" t="s">
        <v>9</v>
      </c>
      <c r="L11" s="52" t="s">
        <v>10</v>
      </c>
      <c r="M11" s="52" t="s">
        <v>11</v>
      </c>
      <c r="N11" s="52" t="s">
        <v>12</v>
      </c>
      <c r="O11" s="53" t="s">
        <v>13</v>
      </c>
      <c r="P11" s="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row>
    <row r="12" spans="1:62" s="13" customFormat="1" ht="15" thickTop="1">
      <c r="A12" s="41"/>
      <c r="B12" s="49" t="s">
        <v>22</v>
      </c>
      <c r="C12" s="50">
        <v>2500</v>
      </c>
      <c r="D12" s="50">
        <v>2500</v>
      </c>
      <c r="E12" s="50">
        <v>3500</v>
      </c>
      <c r="F12" s="50">
        <v>5000</v>
      </c>
      <c r="G12" s="50">
        <v>5000</v>
      </c>
      <c r="H12" s="50">
        <v>5000</v>
      </c>
      <c r="I12" s="50">
        <v>8000</v>
      </c>
      <c r="J12" s="50">
        <v>9000</v>
      </c>
      <c r="K12" s="50">
        <v>9000</v>
      </c>
      <c r="L12" s="50">
        <v>9000</v>
      </c>
      <c r="M12" s="50">
        <v>9000</v>
      </c>
      <c r="N12" s="50">
        <v>9000</v>
      </c>
      <c r="O12" s="51">
        <f>SUM(C12:N12)</f>
        <v>76500</v>
      </c>
      <c r="P12" s="9"/>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row>
    <row r="13" spans="1:62" s="3" customFormat="1" ht="20" customHeight="1">
      <c r="A13" s="42" t="s">
        <v>40</v>
      </c>
      <c r="B13" s="30" t="s">
        <v>23</v>
      </c>
      <c r="C13" s="15">
        <v>400</v>
      </c>
      <c r="D13" s="15">
        <v>450</v>
      </c>
      <c r="E13" s="15">
        <v>450</v>
      </c>
      <c r="F13" s="15">
        <v>450</v>
      </c>
      <c r="G13" s="15">
        <v>900</v>
      </c>
      <c r="H13" s="15">
        <v>900</v>
      </c>
      <c r="I13" s="15">
        <v>900</v>
      </c>
      <c r="J13" s="15">
        <v>900</v>
      </c>
      <c r="K13" s="15">
        <v>900</v>
      </c>
      <c r="L13" s="15">
        <v>900</v>
      </c>
      <c r="M13" s="15">
        <v>1200</v>
      </c>
      <c r="N13" s="15">
        <v>1200</v>
      </c>
      <c r="O13" s="31">
        <f t="shared" ref="O13:O15" si="2">SUM(C13:N13)</f>
        <v>9550</v>
      </c>
      <c r="P13" s="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row>
    <row r="14" spans="1:62" s="14" customFormat="1" ht="16.25" customHeight="1">
      <c r="A14" s="43"/>
      <c r="B14" s="30" t="s">
        <v>24</v>
      </c>
      <c r="C14" s="15">
        <v>250</v>
      </c>
      <c r="D14" s="15">
        <v>650</v>
      </c>
      <c r="E14" s="15">
        <v>800</v>
      </c>
      <c r="F14" s="15">
        <v>350</v>
      </c>
      <c r="G14" s="15">
        <v>725</v>
      </c>
      <c r="H14" s="15">
        <v>820</v>
      </c>
      <c r="I14" s="15">
        <v>1125</v>
      </c>
      <c r="J14" s="15">
        <v>1156.25</v>
      </c>
      <c r="K14" s="15">
        <v>1227.45</v>
      </c>
      <c r="L14" s="15">
        <v>1100</v>
      </c>
      <c r="M14" s="15">
        <v>1250</v>
      </c>
      <c r="N14" s="15">
        <v>1367.45</v>
      </c>
      <c r="O14" s="31">
        <f t="shared" si="2"/>
        <v>10821.150000000001</v>
      </c>
      <c r="P14" s="10"/>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s="14" customFormat="1" ht="16.25" customHeight="1">
      <c r="A15" s="43"/>
      <c r="B15" s="30" t="s">
        <v>25</v>
      </c>
      <c r="C15" s="15">
        <v>1250</v>
      </c>
      <c r="D15" s="15">
        <v>1250</v>
      </c>
      <c r="E15" s="15">
        <v>1250</v>
      </c>
      <c r="F15" s="15">
        <v>1250</v>
      </c>
      <c r="G15" s="15">
        <v>1250</v>
      </c>
      <c r="H15" s="15">
        <v>1250</v>
      </c>
      <c r="I15" s="15">
        <v>1250</v>
      </c>
      <c r="J15" s="15">
        <v>1250</v>
      </c>
      <c r="K15" s="15">
        <v>1250</v>
      </c>
      <c r="L15" s="15">
        <v>1250</v>
      </c>
      <c r="M15" s="15">
        <v>1250</v>
      </c>
      <c r="N15" s="15">
        <v>1250</v>
      </c>
      <c r="O15" s="31">
        <f t="shared" si="2"/>
        <v>15000</v>
      </c>
      <c r="P15" s="10"/>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s="14" customFormat="1" ht="16.25" customHeight="1">
      <c r="A16" s="43"/>
      <c r="B16" s="29" t="s">
        <v>27</v>
      </c>
      <c r="C16" s="32">
        <f t="shared" ref="C16:N16" si="3">IF(SUM(C12:C15)=0,"",SUM(C12:C15))</f>
        <v>4400</v>
      </c>
      <c r="D16" s="32">
        <f t="shared" si="3"/>
        <v>4850</v>
      </c>
      <c r="E16" s="32">
        <f t="shared" si="3"/>
        <v>6000</v>
      </c>
      <c r="F16" s="32">
        <f t="shared" si="3"/>
        <v>7050</v>
      </c>
      <c r="G16" s="32">
        <f t="shared" si="3"/>
        <v>7875</v>
      </c>
      <c r="H16" s="32">
        <f t="shared" si="3"/>
        <v>7970</v>
      </c>
      <c r="I16" s="32">
        <f t="shared" si="3"/>
        <v>11275</v>
      </c>
      <c r="J16" s="32">
        <f t="shared" si="3"/>
        <v>12306.25</v>
      </c>
      <c r="K16" s="32">
        <f t="shared" si="3"/>
        <v>12377.45</v>
      </c>
      <c r="L16" s="32">
        <f t="shared" si="3"/>
        <v>12250</v>
      </c>
      <c r="M16" s="32">
        <f t="shared" si="3"/>
        <v>12700</v>
      </c>
      <c r="N16" s="32">
        <f t="shared" si="3"/>
        <v>12817.45</v>
      </c>
      <c r="O16" s="39">
        <f>SUM(ActualExpenses[[#Totals],[JAN]:[DEC]])</f>
        <v>111871.15</v>
      </c>
      <c r="P16" s="10"/>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s="14" customFormat="1" ht="16.25" customHeight="1">
      <c r="A17" s="43"/>
      <c r="B17" s="38" t="s">
        <v>28</v>
      </c>
      <c r="C17" s="17">
        <f>IFERROR('P&amp;L Example'!$C$9-ActualExpenses[[#Totals],[JAN]],"")</f>
        <v>-1400</v>
      </c>
      <c r="D17" s="17">
        <f>IFERROR('P&amp;L Example'!$D$9-ActualExpenses[[#Totals],[FEB]],"")</f>
        <v>2600</v>
      </c>
      <c r="E17" s="17">
        <f>IFERROR('P&amp;L Example'!$E$9-ActualExpenses[[#Totals],[MAR]],"")</f>
        <v>3600</v>
      </c>
      <c r="F17" s="17">
        <f>IFERROR('P&amp;L Example'!$F$9-ActualExpenses[[#Totals],[APR]],"")</f>
        <v>-3056</v>
      </c>
      <c r="G17" s="17">
        <f>IFERROR('P&amp;L Example'!$G$9-ActualExpenses[[#Totals],[MAY]],"")</f>
        <v>591</v>
      </c>
      <c r="H17" s="17">
        <f>IFERROR('P&amp;L Example'!$H$9-ActualExpenses[[#Totals],[JUN]],"")</f>
        <v>2120</v>
      </c>
      <c r="I17" s="17">
        <f>IFERROR('P&amp;L Example'!$I$9-ActualExpenses[[#Totals],[JUL]],"")</f>
        <v>2575</v>
      </c>
      <c r="J17" s="17">
        <f>IFERROR('P&amp;L Example'!$J$9-ActualExpenses[[#Totals],[AUG]],"")</f>
        <v>2888.75</v>
      </c>
      <c r="K17" s="17">
        <f>IFERROR('P&amp;L Example'!$K$9-ActualExpenses[[#Totals],[SEP]],"")</f>
        <v>1151.9499999999989</v>
      </c>
      <c r="L17" s="17">
        <f>IFERROR('P&amp;L Example'!$L$9-ActualExpenses[[#Totals],[OCT]],"")</f>
        <v>-650</v>
      </c>
      <c r="M17" s="17">
        <f>IFERROR('P&amp;L Example'!$M$9-ActualExpenses[[#Totals],[NOV]],"")</f>
        <v>3545</v>
      </c>
      <c r="N17" s="17">
        <f>IFERROR('P&amp;L Example'!$N$9-ActualExpenses[[#Totals],[DEC]],"")</f>
        <v>2551.9499999999989</v>
      </c>
      <c r="O17" s="16">
        <f>SUM(C17:N17)</f>
        <v>16517.649999999998</v>
      </c>
      <c r="P17" s="10"/>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s="14" customFormat="1" ht="16.25" customHeight="1">
      <c r="A18" s="43"/>
      <c r="B18" s="38" t="s">
        <v>29</v>
      </c>
      <c r="C18" s="17">
        <f t="shared" ref="C18:D18" si="4">C17*0.15</f>
        <v>-210</v>
      </c>
      <c r="D18" s="17">
        <f t="shared" si="4"/>
        <v>390</v>
      </c>
      <c r="E18" s="17">
        <f t="shared" ref="E18" si="5">E17*0.15</f>
        <v>540</v>
      </c>
      <c r="F18" s="17">
        <f t="shared" ref="F18" si="6">F17*0.15</f>
        <v>-458.4</v>
      </c>
      <c r="G18" s="17">
        <f t="shared" ref="G18" si="7">G17*0.15</f>
        <v>88.649999999999991</v>
      </c>
      <c r="H18" s="17">
        <f t="shared" ref="H18" si="8">H17*0.15</f>
        <v>318</v>
      </c>
      <c r="I18" s="17">
        <f t="shared" ref="I18" si="9">I17*0.15</f>
        <v>386.25</v>
      </c>
      <c r="J18" s="17">
        <f t="shared" ref="J18" si="10">J17*0.15</f>
        <v>433.3125</v>
      </c>
      <c r="K18" s="17">
        <f t="shared" ref="K18" si="11">K17*0.15</f>
        <v>172.79249999999982</v>
      </c>
      <c r="L18" s="17">
        <f t="shared" ref="L18" si="12">L17*0.15</f>
        <v>-97.5</v>
      </c>
      <c r="M18" s="17">
        <f t="shared" ref="M18" si="13">M17*0.15</f>
        <v>531.75</v>
      </c>
      <c r="N18" s="17">
        <f t="shared" ref="N18" si="14">N17*0.15</f>
        <v>382.79249999999985</v>
      </c>
      <c r="O18" s="16">
        <f>SUM('P&amp;L Example'!$C$18:$N$18)</f>
        <v>2477.6474999999996</v>
      </c>
      <c r="P18" s="10"/>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s="14" customFormat="1" ht="16.25" customHeight="1">
      <c r="A19" s="43" t="s">
        <v>39</v>
      </c>
      <c r="B19" s="64"/>
      <c r="C19" s="56"/>
      <c r="D19" s="56"/>
      <c r="E19" s="56"/>
      <c r="F19" s="56"/>
      <c r="G19" s="56"/>
      <c r="H19" s="56"/>
      <c r="I19" s="56"/>
      <c r="J19" s="56"/>
      <c r="K19" s="56"/>
      <c r="L19" s="56"/>
      <c r="M19" s="56"/>
      <c r="N19" s="56"/>
      <c r="O19" s="57"/>
      <c r="P19" s="10"/>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s="14" customFormat="1" ht="16.25" customHeight="1">
      <c r="A20" s="43" t="s">
        <v>41</v>
      </c>
      <c r="B20" s="8" t="s">
        <v>30</v>
      </c>
      <c r="C20" s="19">
        <f>IFERROR(C17-'P&amp;L Example'!$C$18," ")</f>
        <v>-1190</v>
      </c>
      <c r="D20" s="19">
        <f>IFERROR(D17-'P&amp;L Example'!$D$18," ")</f>
        <v>2210</v>
      </c>
      <c r="E20" s="19">
        <f>IFERROR(E17-'P&amp;L Example'!$E$18,"")</f>
        <v>3060</v>
      </c>
      <c r="F20" s="19">
        <f>IFERROR(F17-'P&amp;L Example'!$F$18,"")</f>
        <v>-2597.6</v>
      </c>
      <c r="G20" s="19">
        <f>IFERROR(G17-'P&amp;L Example'!$G$18,"")</f>
        <v>502.35</v>
      </c>
      <c r="H20" s="19">
        <f>IFERROR(H17-'P&amp;L Example'!$H$18,"")</f>
        <v>1802</v>
      </c>
      <c r="I20" s="19">
        <f>IFERROR(I17-'P&amp;L Example'!$I$18,"")</f>
        <v>2188.75</v>
      </c>
      <c r="J20" s="19">
        <f>IFERROR(J17-'P&amp;L Example'!$J$18,"")</f>
        <v>2455.4375</v>
      </c>
      <c r="K20" s="19">
        <f>IFERROR(K17-'P&amp;L Example'!$K$18,"")</f>
        <v>979.15749999999912</v>
      </c>
      <c r="L20" s="19">
        <f>IFERROR(L17-'P&amp;L Example'!$L$18,"")</f>
        <v>-552.5</v>
      </c>
      <c r="M20" s="19">
        <f>IFERROR(M17-'P&amp;L Example'!$M$18,"")</f>
        <v>3013.25</v>
      </c>
      <c r="N20" s="19">
        <f>IFERROR(N17-'P&amp;L Example'!$N$18,"")</f>
        <v>2169.1574999999989</v>
      </c>
      <c r="O20" s="20">
        <f>IFERROR(O17-'P&amp;L Example'!$O$18,"")</f>
        <v>14040.002499999999</v>
      </c>
      <c r="P20" s="10"/>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s="14" customFormat="1" ht="9" customHeight="1">
      <c r="A21" s="43"/>
      <c r="B21" s="65"/>
      <c r="C21" s="59"/>
      <c r="D21" s="59"/>
      <c r="E21" s="59"/>
      <c r="F21" s="59"/>
      <c r="G21" s="59"/>
      <c r="H21" s="59"/>
      <c r="I21" s="59"/>
      <c r="J21" s="59"/>
      <c r="K21" s="59"/>
      <c r="L21" s="59"/>
      <c r="M21" s="59"/>
      <c r="N21" s="59"/>
      <c r="O21" s="60"/>
      <c r="P21" s="10"/>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s="14" customFormat="1" ht="16.25" customHeight="1">
      <c r="A22" s="43" t="s">
        <v>38</v>
      </c>
      <c r="B22" s="7"/>
      <c r="C22" s="4"/>
      <c r="D22" s="4"/>
      <c r="E22" s="4"/>
      <c r="F22" s="4"/>
      <c r="G22" s="4"/>
      <c r="H22" s="4"/>
      <c r="I22" s="4"/>
      <c r="J22" s="4"/>
      <c r="K22" s="4"/>
      <c r="L22" s="4"/>
      <c r="M22" s="4"/>
      <c r="N22" s="4"/>
      <c r="O22" s="34"/>
      <c r="P22" s="10"/>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s="14" customFormat="1" ht="9" customHeight="1">
      <c r="A23" s="43"/>
      <c r="B23" s="5"/>
      <c r="C23" s="6"/>
      <c r="D23" s="6"/>
      <c r="E23" s="6"/>
      <c r="F23" s="6"/>
      <c r="G23" s="6"/>
      <c r="H23" s="6"/>
      <c r="I23" s="6"/>
      <c r="J23" s="6"/>
      <c r="K23" s="6"/>
      <c r="L23" s="6"/>
      <c r="M23" s="6"/>
      <c r="N23" s="6"/>
      <c r="O23" s="35"/>
      <c r="P23" s="10"/>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s="14" customFormat="1" ht="9" customHeight="1">
      <c r="A24" s="43"/>
      <c r="B24" s="6"/>
      <c r="C24" s="6"/>
      <c r="D24" s="6"/>
      <c r="E24" s="6"/>
      <c r="F24" s="6"/>
      <c r="G24" s="6"/>
      <c r="H24" s="6"/>
      <c r="I24" s="6"/>
      <c r="J24" s="6"/>
      <c r="K24" s="6"/>
      <c r="L24" s="6"/>
      <c r="M24" s="6"/>
      <c r="N24" s="6"/>
      <c r="O24" s="35"/>
      <c r="P24" s="10"/>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s="14" customFormat="1" ht="30" customHeight="1">
      <c r="A25" s="43"/>
      <c r="B25" s="3"/>
      <c r="C25" s="3"/>
      <c r="D25" s="3"/>
      <c r="E25" s="3"/>
      <c r="F25" s="3"/>
      <c r="G25" s="3"/>
      <c r="H25" s="3"/>
      <c r="I25" s="3"/>
      <c r="J25" s="3"/>
      <c r="K25" s="3"/>
      <c r="L25" s="3"/>
      <c r="M25" s="3"/>
      <c r="N25" s="3"/>
      <c r="O25" s="36"/>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s="27" customFormat="1" ht="30" customHeight="1">
      <c r="A26" s="44"/>
      <c r="B26" s="3"/>
      <c r="C26" s="3"/>
      <c r="D26" s="3"/>
      <c r="E26" s="3"/>
      <c r="F26" s="3"/>
      <c r="G26" s="3"/>
      <c r="H26" s="3"/>
      <c r="I26" s="3"/>
      <c r="J26" s="3"/>
      <c r="K26" s="3"/>
      <c r="L26" s="3"/>
      <c r="M26" s="3"/>
      <c r="N26" s="3"/>
      <c r="O26" s="3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row>
    <row r="27" spans="1:62" s="27" customFormat="1" ht="30" customHeight="1">
      <c r="A27" s="44"/>
      <c r="B27" s="3"/>
      <c r="C27" s="3"/>
      <c r="D27" s="3"/>
      <c r="E27" s="3"/>
      <c r="F27" s="3"/>
      <c r="G27" s="3"/>
      <c r="H27" s="3"/>
      <c r="I27" s="3"/>
      <c r="J27" s="3"/>
      <c r="K27" s="3"/>
      <c r="L27" s="3"/>
      <c r="M27" s="3"/>
      <c r="N27" s="3"/>
      <c r="O27" s="3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row>
    <row r="28" spans="1:62" s="27" customFormat="1" ht="30" customHeight="1">
      <c r="A28" s="44"/>
      <c r="B28" s="3"/>
      <c r="C28" s="3"/>
      <c r="D28" s="3"/>
      <c r="E28" s="3"/>
      <c r="F28" s="3"/>
      <c r="G28" s="3"/>
      <c r="H28" s="3"/>
      <c r="I28" s="3"/>
      <c r="J28" s="3"/>
      <c r="K28" s="3"/>
      <c r="L28" s="3"/>
      <c r="M28" s="3"/>
      <c r="N28" s="3"/>
      <c r="O28" s="3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row>
    <row r="29" spans="1:62" s="13" customFormat="1" ht="30" customHeight="1">
      <c r="A29" s="41"/>
      <c r="B29" s="6"/>
      <c r="C29" s="6"/>
      <c r="D29" s="6"/>
      <c r="E29" s="6"/>
      <c r="F29" s="6"/>
      <c r="G29" s="6"/>
      <c r="H29" s="6"/>
      <c r="I29" s="6"/>
      <c r="J29" s="6"/>
      <c r="K29" s="6"/>
      <c r="L29" s="6"/>
      <c r="M29" s="6"/>
      <c r="N29" s="6"/>
      <c r="O29" s="6"/>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row>
    <row r="30" spans="1:62" s="3" customFormat="1" ht="30" customHeight="1">
      <c r="A30" s="42"/>
      <c r="O30" s="36"/>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row>
    <row r="31" spans="1:62" s="6" customFormat="1" ht="30" customHeight="1">
      <c r="A31" s="4"/>
      <c r="B31" s="3"/>
      <c r="C31" s="3"/>
      <c r="D31" s="3"/>
      <c r="E31" s="3"/>
      <c r="F31" s="3"/>
      <c r="G31" s="3"/>
      <c r="H31" s="3"/>
      <c r="I31" s="3"/>
      <c r="J31" s="3"/>
      <c r="K31" s="3"/>
      <c r="L31" s="3"/>
      <c r="M31" s="3"/>
      <c r="N31" s="3"/>
      <c r="O31" s="36"/>
    </row>
    <row r="32" spans="1:62" s="6" customFormat="1" ht="30" customHeight="1">
      <c r="A32" s="45"/>
      <c r="B32" s="3"/>
      <c r="C32" s="3"/>
      <c r="D32" s="3"/>
      <c r="E32" s="3"/>
      <c r="F32" s="3"/>
      <c r="G32" s="3"/>
      <c r="H32" s="3"/>
      <c r="I32" s="3"/>
      <c r="J32" s="3"/>
      <c r="K32" s="3"/>
      <c r="L32" s="3"/>
      <c r="M32" s="3"/>
      <c r="N32" s="3"/>
      <c r="O32" s="36"/>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row>
    <row r="33" spans="1:62" s="6" customFormat="1" ht="30" customHeight="1">
      <c r="A33" s="45"/>
      <c r="B33" s="1"/>
      <c r="C33" s="1"/>
      <c r="D33" s="1"/>
      <c r="E33" s="1"/>
      <c r="F33" s="1"/>
      <c r="G33" s="1"/>
      <c r="H33" s="1"/>
      <c r="I33" s="1"/>
      <c r="J33" s="1"/>
      <c r="K33" s="1"/>
      <c r="L33" s="1"/>
      <c r="M33" s="1"/>
      <c r="N33" s="1"/>
      <c r="O33" s="37"/>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row>
    <row r="34" spans="1:62" s="3" customFormat="1" ht="30" customHeight="1">
      <c r="A34" s="42"/>
      <c r="B34" s="1"/>
      <c r="C34" s="1"/>
      <c r="D34" s="1"/>
      <c r="E34" s="1"/>
      <c r="F34" s="1"/>
      <c r="G34" s="1"/>
      <c r="H34" s="1"/>
      <c r="I34" s="1"/>
      <c r="J34" s="1"/>
      <c r="K34" s="1"/>
      <c r="L34" s="1"/>
      <c r="M34" s="1"/>
      <c r="N34" s="1"/>
      <c r="O34" s="37"/>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row>
    <row r="35" spans="1:62" s="3" customFormat="1" ht="30" customHeight="1">
      <c r="A35" s="42"/>
      <c r="B35" s="1"/>
      <c r="C35" s="1"/>
      <c r="D35" s="1"/>
      <c r="E35" s="1"/>
      <c r="F35" s="1"/>
      <c r="G35" s="1"/>
      <c r="H35" s="1"/>
      <c r="I35" s="1"/>
      <c r="J35" s="1"/>
      <c r="K35" s="1"/>
      <c r="L35" s="1"/>
      <c r="M35" s="1"/>
      <c r="N35" s="1"/>
      <c r="O35" s="37"/>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2" s="3" customFormat="1" ht="30" customHeight="1">
      <c r="A36" s="42"/>
      <c r="B36" s="1"/>
      <c r="C36" s="1"/>
      <c r="D36" s="1"/>
      <c r="E36" s="1"/>
      <c r="F36" s="1"/>
      <c r="G36" s="1"/>
      <c r="H36" s="1"/>
      <c r="I36" s="1"/>
      <c r="J36" s="1"/>
      <c r="K36" s="1"/>
      <c r="L36" s="1"/>
      <c r="M36" s="1"/>
      <c r="N36" s="1"/>
      <c r="O36" s="37"/>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3" customFormat="1" ht="30" customHeight="1">
      <c r="A37" s="42"/>
      <c r="B37" s="1"/>
      <c r="C37" s="1"/>
      <c r="D37" s="1"/>
      <c r="E37" s="1"/>
      <c r="F37" s="1"/>
      <c r="G37" s="1"/>
      <c r="H37" s="1"/>
      <c r="I37" s="1"/>
      <c r="J37" s="1"/>
      <c r="K37" s="1"/>
      <c r="L37" s="1"/>
      <c r="M37" s="1"/>
      <c r="N37" s="1"/>
      <c r="O37" s="37"/>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row>
    <row r="38" spans="1:62" s="3" customFormat="1" ht="30" customHeight="1">
      <c r="A38" s="42"/>
      <c r="B38" s="1"/>
      <c r="C38" s="1"/>
      <c r="D38" s="1"/>
      <c r="E38" s="1"/>
      <c r="F38" s="1"/>
      <c r="G38" s="1"/>
      <c r="H38" s="1"/>
      <c r="I38" s="1"/>
      <c r="J38" s="1"/>
      <c r="K38" s="1"/>
      <c r="L38" s="1"/>
      <c r="M38" s="1"/>
      <c r="N38" s="1"/>
      <c r="O38" s="37"/>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row>
    <row r="39" spans="1:62" s="3" customFormat="1" ht="30" customHeight="1">
      <c r="A39" s="42"/>
      <c r="B39" s="1"/>
      <c r="C39" s="1"/>
      <c r="D39" s="1"/>
      <c r="E39" s="1"/>
      <c r="F39" s="1"/>
      <c r="G39" s="1"/>
      <c r="H39" s="1"/>
      <c r="I39" s="1"/>
      <c r="J39" s="1"/>
      <c r="K39" s="1"/>
      <c r="L39" s="1"/>
      <c r="M39" s="1"/>
      <c r="N39" s="1"/>
      <c r="O39" s="37"/>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row>
    <row r="40" spans="1:62" s="3" customFormat="1" ht="30" customHeight="1">
      <c r="A40" s="42"/>
      <c r="B40" s="1"/>
      <c r="C40" s="1"/>
      <c r="D40" s="1"/>
      <c r="E40" s="1"/>
      <c r="F40" s="1"/>
      <c r="G40" s="1"/>
      <c r="H40" s="1"/>
      <c r="I40" s="1"/>
      <c r="J40" s="1"/>
      <c r="K40" s="1"/>
      <c r="L40" s="1"/>
      <c r="M40" s="1"/>
      <c r="N40" s="1"/>
      <c r="O40" s="37"/>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row>
    <row r="41" spans="1:62" s="3" customFormat="1" ht="30" customHeight="1">
      <c r="A41" s="42"/>
      <c r="B41" s="1"/>
      <c r="C41" s="1"/>
      <c r="D41" s="1"/>
      <c r="E41" s="1"/>
      <c r="F41" s="1"/>
      <c r="G41" s="1"/>
      <c r="H41" s="1"/>
      <c r="I41" s="1"/>
      <c r="J41" s="1"/>
      <c r="K41" s="1"/>
      <c r="L41" s="1"/>
      <c r="M41" s="1"/>
      <c r="N41" s="1"/>
      <c r="O41" s="37"/>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row>
  </sheetData>
  <mergeCells count="4">
    <mergeCell ref="B10:O10"/>
    <mergeCell ref="B19:O19"/>
    <mergeCell ref="B21:O21"/>
    <mergeCell ref="B1:O1"/>
  </mergeCells>
  <pageMargins left="0.7" right="0.7" top="0.75" bottom="0.75" header="0.3" footer="0.3"/>
  <pageSetup scale="53" orientation="landscape" horizontalDpi="1200" verticalDpi="12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P&amp;L Template</vt:lpstr>
      <vt:lpstr>P&amp;L Example</vt:lpstr>
      <vt:lpstr>'P&amp;L Example'!Print_Area</vt:lpstr>
      <vt:lpstr>'P&amp;L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2018-06-26T04:39:25Z</dcterms:created>
  <dcterms:modified xsi:type="dcterms:W3CDTF">2019-02-06T10:02:17Z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Anumol@vidyatech.com</vt:lpwstr>
  </property>
  <property fmtid="{D5CDD505-2E9C-101B-9397-08002B2CF9AE}" pid="5" name="MSIP_Label_f42aa342-8706-4288-bd11-ebb85995028c_SetDate">
    <vt:lpwstr>2018-06-26T04:39:28.9347352Z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